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66925"/>
  <mc:AlternateContent xmlns:mc="http://schemas.openxmlformats.org/markup-compatibility/2006">
    <mc:Choice Requires="x15">
      <x15ac:absPath xmlns:x15ac="http://schemas.microsoft.com/office/spreadsheetml/2010/11/ac" url="\\AG-FS\AGC Data\Documents\AGC\1. Projects Countries Institutions\Baseline Toolkit &amp; Guide\1 Main\10 Final Drafts\Data Entry &amp; Analysis Tools\"/>
    </mc:Choice>
  </mc:AlternateContent>
  <bookViews>
    <workbookView xWindow="0" yWindow="0" windowWidth="18855" windowHeight="4500" tabRatio="916"/>
  </bookViews>
  <sheets>
    <sheet name="0-Unit Conversion Tool" sheetId="4" r:id="rId1"/>
    <sheet name="1-Location Info" sheetId="14" r:id="rId2"/>
    <sheet name="2-Community" sheetId="3" r:id="rId3"/>
    <sheet name="3-Gold Trader" sheetId="12" r:id="rId4"/>
    <sheet name="4-ASGM Site Observations" sheetId="13" r:id="rId5"/>
    <sheet name="5-Site Interview | Extraction" sheetId="2" r:id="rId6"/>
    <sheet name="5-Site Interview | Transport" sheetId="18" r:id="rId7"/>
    <sheet name="5-Site Interview | Processing" sheetId="17" r:id="rId8"/>
    <sheet name="5-Site Interview | Earnings" sheetId="16" r:id="rId9"/>
    <sheet name="6-HgAu Ratio measures" sheetId="5" r:id="rId10"/>
    <sheet name="7-Site Summary" sheetId="20" r:id="rId11"/>
    <sheet name="drop-downs (hidden)" sheetId="6" state="hidden" r:id="rId12"/>
  </sheets>
  <externalReferences>
    <externalReference r:id="rId13"/>
  </externalReferences>
  <definedNames>
    <definedName name="gold_price_range" localSheetId="1">'5-Site Interview | Extraction'!$C$22:$L$22,'5-Site Interview | Extraction'!#REF!,'5-Site Interview | Extraction'!#REF!</definedName>
    <definedName name="gold_price_range" localSheetId="4">'5-Site Interview | Extraction'!$C$22:$L$22,'5-Site Interview | Extraction'!#REF!,'5-Site Interview | Extraction'!#REF!</definedName>
    <definedName name="gold_price_range" localSheetId="7">'5-Site Interview | Processing'!$C$25:$L$25,'5-Site Interview | Processing'!#REF!,'5-Site Interview | Processing'!#REF!</definedName>
    <definedName name="gold_price_range" localSheetId="6">'5-Site Interview | Transport'!#REF!,'5-Site Interview | Transport'!#REF!,'5-Site Interview | Transport'!#REF!</definedName>
    <definedName name="gold_price_range">'5-Site Interview | Extraction'!$C$22:$L$22,'5-Site Interview | Extraction'!#REF!,'5-Site Interview | Extraction'!#REF!</definedName>
    <definedName name="Gold_Purity_Range" localSheetId="1">'5-Site Interview | Extraction'!$C$9:$L$9,'5-Site Interview | Extraction'!#REF!,'5-Site Interview | Extraction'!#REF!,'5-Site Interview | Extraction'!#REF!</definedName>
    <definedName name="Gold_Purity_Range" localSheetId="3">'3-Gold Trader'!#REF!,'3-Gold Trader'!#REF!,'3-Gold Trader'!#REF!,'3-Gold Trader'!#REF!</definedName>
    <definedName name="Gold_Purity_Range" localSheetId="4">'5-Site Interview | Extraction'!$C$9:$L$9,'5-Site Interview | Extraction'!#REF!,'5-Site Interview | Extraction'!#REF!,'5-Site Interview | Extraction'!#REF!</definedName>
    <definedName name="Gold_Purity_Range" localSheetId="7">'5-Site Interview | Processing'!$C$9:$L$9,'5-Site Interview | Processing'!#REF!,'5-Site Interview | Processing'!#REF!,'5-Site Interview | Processing'!#REF!</definedName>
    <definedName name="Gold_Purity_Range" localSheetId="6">'5-Site Interview | Transport'!$C$9:$L$9,'5-Site Interview | Transport'!#REF!,'5-Site Interview | Transport'!#REF!,'5-Site Interview | Transport'!#REF!</definedName>
    <definedName name="Gold_Purity_Range">'5-Site Interview | Extraction'!$C$9:$L$9,'5-Site Interview | Extraction'!#REF!,'5-Site Interview | Extraction'!#REF!,'5-Site Interview | Extraction'!#REF!</definedName>
    <definedName name="goldpricerange">'[1]3-ASGM Site Interviews'!$C$16:$G$16,'[1]3-ASGM Site Interviews'!$C$29:$G$29,'[1]3-ASGM Site Interviews'!$C$43:$G$43</definedName>
    <definedName name="goldpricerange_">'[1]3-ASGM Site Interviews'!$C$16:$G$16,'[1]3-ASGM Site Interviews'!$C$29:$G$29,'[1]3-ASGM Site Interviews'!$C$43:$G$43</definedName>
    <definedName name="goldpurityrange">'[1]3-ASGM Site Interviews'!$C$8:$G$8,'[1]3-ASGM Site Interviews'!$C$22:$G$22,'[1]3-ASGM Site Interviews'!$C$36:$G$36,'[1]3-ASGM Site Interviews'!$C$50:$G$50</definedName>
    <definedName name="graderange">'[1]3-ASGM Site Interviews'!$C$7:$G$7,'[1]3-ASGM Site Interviews'!$C$21:$G$21,'[1]3-ASGM Site Interviews'!$C$35:$G$35,'[1]3-ASGM Site Interviews'!$C$49:$G$49</definedName>
    <definedName name="interviewee">'drop-downs (hidden)'!$A$129:$A$140</definedName>
    <definedName name="Ore_Grade_Range" localSheetId="1">'5-Site Interview | Extraction'!$C$8:$L$8,'5-Site Interview | Extraction'!#REF!,'5-Site Interview | Extraction'!#REF!,'5-Site Interview | Extraction'!#REF!</definedName>
    <definedName name="Ore_Grade_Range" localSheetId="3">'3-Gold Trader'!#REF!,'3-Gold Trader'!$C$8:$H$8,'3-Gold Trader'!#REF!,'3-Gold Trader'!#REF!</definedName>
    <definedName name="Ore_Grade_Range" localSheetId="4">'5-Site Interview | Extraction'!$C$8:$L$8,'5-Site Interview | Extraction'!#REF!,'5-Site Interview | Extraction'!#REF!,'5-Site Interview | Extraction'!#REF!</definedName>
    <definedName name="Ore_Grade_Range" localSheetId="7">'5-Site Interview | Processing'!$C$8:$L$8,'5-Site Interview | Processing'!#REF!,'5-Site Interview | Processing'!#REF!,'5-Site Interview | Processing'!#REF!</definedName>
    <definedName name="Ore_Grade_Range" localSheetId="6">'5-Site Interview | Transport'!$C$8:$L$8,'5-Site Interview | Transport'!#REF!,'5-Site Interview | Transport'!#REF!,'5-Site Interview | Transport'!#REF!</definedName>
    <definedName name="Ore_Grade_Range">'5-Site Interview | Extraction'!$C$8:$L$8,'5-Site Interview | Extraction'!#REF!,'5-Site Interview | Extraction'!#REF!,'5-Site Interview | Extraction'!#REF!</definedName>
    <definedName name="oregraderange">'[1]3-ASGM Site Interviews'!$C$7:$G$7,'[1]3-ASGM Site Interviews'!$C$21:$G$21,'[1]3-ASGM Site Interviews'!$C$35:$G$35,'[1]3-ASGM Site Interviews'!$C$49:$G$49</definedName>
    <definedName name="price_gold" localSheetId="1">'5-Site Interview | Extraction'!$C$22:$L$22,'5-Site Interview | Extraction'!#REF!,'5-Site Interview | Extraction'!#REF!</definedName>
    <definedName name="price_gold" localSheetId="4">'5-Site Interview | Extraction'!$C$22:$L$22,'5-Site Interview | Extraction'!#REF!,'5-Site Interview | Extraction'!#REF!</definedName>
    <definedName name="price_gold" localSheetId="7">'5-Site Interview | Processing'!$C$25:$L$25,'5-Site Interview | Processing'!#REF!,'5-Site Interview | Processing'!#REF!</definedName>
    <definedName name="price_gold" localSheetId="6">'5-Site Interview | Transport'!#REF!,'5-Site Interview | Transport'!#REF!,'5-Site Interview | Transport'!#REF!</definedName>
    <definedName name="price_gold">'5-Site Interview | Extraction'!$C$22:$L$22,'5-Site Interview | Extraction'!#REF!,'5-Site Interview | Extraction'!#REF!</definedName>
    <definedName name="purityrange">'[1]3-ASGM Site Interviews'!$C$8:$G$8,'[1]3-ASGM Site Interviews'!$C$22:$G$22,'[1]3-ASGM Site Interviews'!$C$36:$G$36,'[1]3-ASGM Site Interviews'!$C$50:$G$50</definedName>
    <definedName name="SiteType">'drop-downs (hidden)'!$A$124:$A$126</definedName>
    <definedName name="stakeholder_list">'drop-downs (hidden)'!$A$129:$A$142</definedName>
    <definedName name="stakeholderlist">'drop-downs (hidden)'!$A$128:$A$142</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29" i="20" l="1"/>
  <c r="B129" i="20"/>
  <c r="C128" i="20"/>
  <c r="B128" i="20"/>
  <c r="C127" i="20"/>
  <c r="B127" i="20"/>
  <c r="C126" i="20"/>
  <c r="B126" i="20"/>
  <c r="C125" i="20"/>
  <c r="B125" i="20"/>
  <c r="M86" i="18" l="1"/>
  <c r="M85" i="18"/>
  <c r="M84" i="18"/>
  <c r="M83" i="18"/>
  <c r="M82" i="18"/>
  <c r="M81" i="18"/>
  <c r="M80" i="18"/>
  <c r="M78" i="18"/>
  <c r="M77" i="18"/>
  <c r="M76" i="18"/>
  <c r="M75" i="18"/>
  <c r="M74" i="18"/>
  <c r="M73" i="18"/>
  <c r="M72" i="18"/>
  <c r="M71" i="18"/>
  <c r="M70" i="18"/>
  <c r="M69" i="18"/>
  <c r="M68" i="18"/>
  <c r="M67" i="18"/>
  <c r="M65" i="18"/>
  <c r="M64" i="18"/>
  <c r="M58" i="18"/>
  <c r="M57" i="18"/>
  <c r="M56" i="18"/>
  <c r="M55" i="18"/>
  <c r="M54" i="18"/>
  <c r="M53" i="18"/>
  <c r="M52" i="18"/>
  <c r="M50" i="18"/>
  <c r="M49" i="18"/>
  <c r="M48" i="18"/>
  <c r="M91" i="18" s="1"/>
  <c r="M47" i="18"/>
  <c r="M46" i="18"/>
  <c r="M45" i="18"/>
  <c r="M44" i="18"/>
  <c r="M43" i="18"/>
  <c r="M42" i="18"/>
  <c r="M41" i="18"/>
  <c r="M40" i="18"/>
  <c r="M39" i="18"/>
  <c r="M37" i="18"/>
  <c r="M36" i="18"/>
  <c r="M30" i="18"/>
  <c r="M29" i="18"/>
  <c r="M94" i="18" s="1"/>
  <c r="M28" i="18"/>
  <c r="M27" i="18"/>
  <c r="M93" i="18" s="1"/>
  <c r="M26" i="18"/>
  <c r="M92" i="18" s="1"/>
  <c r="M25" i="18"/>
  <c r="M24" i="18"/>
  <c r="M95" i="18" s="1"/>
  <c r="B154" i="20" s="1"/>
  <c r="M22" i="18"/>
  <c r="M21" i="18"/>
  <c r="M20" i="18"/>
  <c r="M19" i="18"/>
  <c r="M18" i="18"/>
  <c r="M17" i="18"/>
  <c r="M16" i="18"/>
  <c r="M15" i="18"/>
  <c r="M14" i="18"/>
  <c r="M13" i="18"/>
  <c r="M12" i="18"/>
  <c r="M11" i="18"/>
  <c r="M9" i="18"/>
  <c r="M8" i="18"/>
  <c r="M92" i="2"/>
  <c r="M91" i="2"/>
  <c r="M90" i="2"/>
  <c r="M89" i="2"/>
  <c r="M99" i="2" s="1"/>
  <c r="M88" i="2"/>
  <c r="M87" i="2"/>
  <c r="M98" i="2" s="1"/>
  <c r="M86" i="2"/>
  <c r="M85" i="2"/>
  <c r="M84" i="2"/>
  <c r="M100" i="2" s="1"/>
  <c r="B152" i="20" s="1"/>
  <c r="M82" i="2"/>
  <c r="M81" i="2"/>
  <c r="M80" i="2"/>
  <c r="M79" i="2"/>
  <c r="M78" i="2"/>
  <c r="M77" i="2"/>
  <c r="M76" i="2"/>
  <c r="M75" i="2"/>
  <c r="M74" i="2"/>
  <c r="M73" i="2"/>
  <c r="M72" i="2"/>
  <c r="M71" i="2"/>
  <c r="M70" i="2"/>
  <c r="M69" i="2"/>
  <c r="M68" i="2"/>
  <c r="M62" i="2"/>
  <c r="M61" i="2"/>
  <c r="M60" i="2"/>
  <c r="M59" i="2"/>
  <c r="M58" i="2"/>
  <c r="M57" i="2"/>
  <c r="M56" i="2"/>
  <c r="M55" i="2"/>
  <c r="M54" i="2"/>
  <c r="M52" i="2"/>
  <c r="M51" i="2"/>
  <c r="M50" i="2"/>
  <c r="M97" i="2" s="1"/>
  <c r="M49" i="2"/>
  <c r="M48" i="2"/>
  <c r="M47" i="2"/>
  <c r="M46" i="2"/>
  <c r="M45" i="2"/>
  <c r="M44" i="2"/>
  <c r="M43" i="2"/>
  <c r="M42" i="2"/>
  <c r="M41" i="2"/>
  <c r="M40" i="2"/>
  <c r="M39" i="2"/>
  <c r="M38" i="2"/>
  <c r="M32" i="2"/>
  <c r="M31" i="2"/>
  <c r="M30" i="2"/>
  <c r="M29" i="2"/>
  <c r="M28" i="2"/>
  <c r="M27" i="2"/>
  <c r="M26" i="2"/>
  <c r="M25" i="2"/>
  <c r="M24" i="2"/>
  <c r="M22" i="2"/>
  <c r="M21" i="2"/>
  <c r="M20" i="2"/>
  <c r="M19" i="2"/>
  <c r="M18" i="2"/>
  <c r="M17" i="2"/>
  <c r="M16" i="2"/>
  <c r="M15" i="2"/>
  <c r="M14" i="2"/>
  <c r="M13" i="2"/>
  <c r="M12" i="2"/>
  <c r="M11" i="2"/>
  <c r="M10" i="2"/>
  <c r="M9" i="2"/>
  <c r="M8" i="2"/>
  <c r="C154" i="20"/>
  <c r="C153" i="20"/>
  <c r="B153" i="20"/>
  <c r="C152" i="20"/>
  <c r="C142" i="20"/>
  <c r="B142" i="20"/>
  <c r="C148" i="20"/>
  <c r="B148" i="20"/>
  <c r="C107" i="20"/>
  <c r="J29" i="5"/>
  <c r="J57" i="5"/>
  <c r="J85" i="5"/>
  <c r="B121" i="20" s="1"/>
  <c r="H143" i="20" s="1"/>
  <c r="C121" i="20"/>
  <c r="C108" i="20"/>
  <c r="B107" i="20"/>
  <c r="H142" i="20" s="1"/>
  <c r="M115" i="17"/>
  <c r="N112" i="17"/>
  <c r="N110" i="17"/>
  <c r="M110" i="17"/>
  <c r="M109" i="17"/>
  <c r="N108" i="17"/>
  <c r="M108" i="17"/>
  <c r="M107" i="17"/>
  <c r="M111" i="17" s="1"/>
  <c r="M106" i="17"/>
  <c r="M89" i="17"/>
  <c r="M88" i="17"/>
  <c r="M87" i="17"/>
  <c r="M86" i="17"/>
  <c r="M85" i="17"/>
  <c r="M84" i="17"/>
  <c r="M83" i="17"/>
  <c r="M82" i="17"/>
  <c r="M81" i="17"/>
  <c r="M80" i="17"/>
  <c r="M79" i="17"/>
  <c r="M78" i="17"/>
  <c r="M77" i="17"/>
  <c r="M76" i="17"/>
  <c r="M75" i="17"/>
  <c r="M74" i="17"/>
  <c r="M73" i="17"/>
  <c r="M72" i="17"/>
  <c r="M57" i="17"/>
  <c r="M56" i="17"/>
  <c r="M55" i="17"/>
  <c r="M54" i="17"/>
  <c r="M53" i="17"/>
  <c r="M52" i="17"/>
  <c r="M103" i="17" s="1"/>
  <c r="M51" i="17"/>
  <c r="M50" i="17"/>
  <c r="M49" i="17"/>
  <c r="M48" i="17"/>
  <c r="M47" i="17"/>
  <c r="M46" i="17"/>
  <c r="M45" i="17"/>
  <c r="M44" i="17"/>
  <c r="M43" i="17"/>
  <c r="M42" i="17"/>
  <c r="M41" i="17"/>
  <c r="M40" i="17"/>
  <c r="M25" i="17"/>
  <c r="M24" i="17"/>
  <c r="M105" i="17" s="1"/>
  <c r="M23" i="17"/>
  <c r="M104" i="17" s="1"/>
  <c r="M22" i="17"/>
  <c r="M114" i="17" s="1"/>
  <c r="M21" i="17"/>
  <c r="M20" i="17"/>
  <c r="M19" i="17"/>
  <c r="M18" i="17"/>
  <c r="M17" i="17"/>
  <c r="M16" i="17"/>
  <c r="M15" i="17"/>
  <c r="M14" i="17"/>
  <c r="M13" i="17"/>
  <c r="M12" i="17"/>
  <c r="M11" i="17"/>
  <c r="M10" i="17"/>
  <c r="M9" i="17"/>
  <c r="M8" i="17"/>
  <c r="L36" i="12"/>
  <c r="K36" i="12"/>
  <c r="J36" i="12"/>
  <c r="I36" i="12"/>
  <c r="H36" i="12"/>
  <c r="G36" i="12"/>
  <c r="F36" i="12"/>
  <c r="E36" i="12"/>
  <c r="M36" i="12" s="1"/>
  <c r="D36" i="12"/>
  <c r="C36" i="12"/>
  <c r="C38" i="12" s="1"/>
  <c r="C39" i="12" s="1"/>
  <c r="L31" i="12"/>
  <c r="K31" i="12"/>
  <c r="K38" i="12" s="1"/>
  <c r="K39" i="12" s="1"/>
  <c r="J31" i="12"/>
  <c r="I31" i="12"/>
  <c r="H31" i="12"/>
  <c r="H38" i="12" s="1"/>
  <c r="H39" i="12" s="1"/>
  <c r="G31" i="12"/>
  <c r="G38" i="12" s="1"/>
  <c r="G39" i="12" s="1"/>
  <c r="F31" i="12"/>
  <c r="E31" i="12"/>
  <c r="D31" i="12"/>
  <c r="D38" i="12" s="1"/>
  <c r="C31" i="12"/>
  <c r="M31" i="12" s="1"/>
  <c r="L26" i="12"/>
  <c r="K26" i="12"/>
  <c r="J26" i="12"/>
  <c r="I26" i="12"/>
  <c r="H26" i="12"/>
  <c r="G26" i="12"/>
  <c r="F26" i="12"/>
  <c r="E26" i="12"/>
  <c r="M26" i="12" s="1"/>
  <c r="D26" i="12"/>
  <c r="C26" i="12"/>
  <c r="M35" i="12"/>
  <c r="M34" i="12"/>
  <c r="M33" i="12"/>
  <c r="M30" i="12"/>
  <c r="M29" i="12"/>
  <c r="M28" i="12"/>
  <c r="M25" i="12"/>
  <c r="M24" i="12"/>
  <c r="M23" i="12"/>
  <c r="M19" i="12"/>
  <c r="M18" i="12"/>
  <c r="M17" i="12"/>
  <c r="M16" i="12"/>
  <c r="M15" i="12"/>
  <c r="M14" i="12"/>
  <c r="M13" i="12"/>
  <c r="M12" i="12"/>
  <c r="M11" i="12"/>
  <c r="M9" i="12"/>
  <c r="M8" i="12"/>
  <c r="I72" i="5"/>
  <c r="H72" i="5"/>
  <c r="G72" i="5"/>
  <c r="F72" i="5"/>
  <c r="F79" i="5" s="1"/>
  <c r="E72" i="5"/>
  <c r="D72" i="5"/>
  <c r="I75" i="5"/>
  <c r="H75" i="5"/>
  <c r="G75" i="5"/>
  <c r="F75" i="5"/>
  <c r="E75" i="5"/>
  <c r="D75" i="5"/>
  <c r="I79" i="5"/>
  <c r="H79" i="5"/>
  <c r="G79" i="5"/>
  <c r="E79" i="5"/>
  <c r="D79" i="5"/>
  <c r="I83" i="5"/>
  <c r="H83" i="5"/>
  <c r="G83" i="5"/>
  <c r="F83" i="5"/>
  <c r="E83" i="5"/>
  <c r="D83" i="5"/>
  <c r="I82" i="5"/>
  <c r="I84" i="5" s="1"/>
  <c r="I85" i="5" s="1"/>
  <c r="H82" i="5"/>
  <c r="H84" i="5" s="1"/>
  <c r="H85" i="5" s="1"/>
  <c r="G82" i="5"/>
  <c r="G84" i="5" s="1"/>
  <c r="G85" i="5" s="1"/>
  <c r="E82" i="5"/>
  <c r="E84" i="5" s="1"/>
  <c r="E85" i="5" s="1"/>
  <c r="D82" i="5"/>
  <c r="D84" i="5" s="1"/>
  <c r="D85" i="5" s="1"/>
  <c r="I44" i="5"/>
  <c r="H44" i="5"/>
  <c r="G44" i="5"/>
  <c r="G54" i="5" s="1"/>
  <c r="G56" i="5" s="1"/>
  <c r="G57" i="5" s="1"/>
  <c r="F44" i="5"/>
  <c r="F51" i="5" s="1"/>
  <c r="E44" i="5"/>
  <c r="D44" i="5"/>
  <c r="I47" i="5"/>
  <c r="H47" i="5"/>
  <c r="G47" i="5"/>
  <c r="F47" i="5"/>
  <c r="E47" i="5"/>
  <c r="D47" i="5"/>
  <c r="I51" i="5"/>
  <c r="H51" i="5"/>
  <c r="G51" i="5"/>
  <c r="E51" i="5"/>
  <c r="D51" i="5"/>
  <c r="I55" i="5"/>
  <c r="H55" i="5"/>
  <c r="G55" i="5"/>
  <c r="F55" i="5"/>
  <c r="E55" i="5"/>
  <c r="D55" i="5"/>
  <c r="I54" i="5"/>
  <c r="I56" i="5" s="1"/>
  <c r="I57" i="5" s="1"/>
  <c r="H54" i="5"/>
  <c r="H56" i="5" s="1"/>
  <c r="H57" i="5" s="1"/>
  <c r="E54" i="5"/>
  <c r="E56" i="5" s="1"/>
  <c r="E57" i="5" s="1"/>
  <c r="D54" i="5"/>
  <c r="D56" i="5" s="1"/>
  <c r="D57" i="5" s="1"/>
  <c r="I16" i="5"/>
  <c r="H16" i="5"/>
  <c r="G16" i="5"/>
  <c r="G26" i="5" s="1"/>
  <c r="G28" i="5" s="1"/>
  <c r="G29" i="5" s="1"/>
  <c r="F16" i="5"/>
  <c r="F23" i="5" s="1"/>
  <c r="E16" i="5"/>
  <c r="D16" i="5"/>
  <c r="I19" i="5"/>
  <c r="H19" i="5"/>
  <c r="G19" i="5"/>
  <c r="F19" i="5"/>
  <c r="E19" i="5"/>
  <c r="D19" i="5"/>
  <c r="I23" i="5"/>
  <c r="H23" i="5"/>
  <c r="G23" i="5"/>
  <c r="E23" i="5"/>
  <c r="D23" i="5"/>
  <c r="I27" i="5"/>
  <c r="H27" i="5"/>
  <c r="G27" i="5"/>
  <c r="F27" i="5"/>
  <c r="E27" i="5"/>
  <c r="D27" i="5"/>
  <c r="I26" i="5"/>
  <c r="I28" i="5" s="1"/>
  <c r="I29" i="5" s="1"/>
  <c r="H26" i="5"/>
  <c r="H28" i="5" s="1"/>
  <c r="H29" i="5" s="1"/>
  <c r="E26" i="5"/>
  <c r="E28" i="5" s="1"/>
  <c r="E29" i="5" s="1"/>
  <c r="D26" i="5"/>
  <c r="D28" i="5" s="1"/>
  <c r="D29" i="5" s="1"/>
  <c r="D16" i="16"/>
  <c r="C16" i="16"/>
  <c r="L16" i="16"/>
  <c r="K16" i="16"/>
  <c r="J16" i="16"/>
  <c r="I16" i="16"/>
  <c r="H16" i="16"/>
  <c r="G16" i="16"/>
  <c r="F16" i="16"/>
  <c r="E16" i="16"/>
  <c r="L24" i="18"/>
  <c r="K24" i="18"/>
  <c r="J24" i="18"/>
  <c r="I24" i="18"/>
  <c r="H24" i="18"/>
  <c r="G24" i="18"/>
  <c r="F24" i="18"/>
  <c r="E24" i="18"/>
  <c r="D24" i="18"/>
  <c r="C24" i="18"/>
  <c r="I27" i="18"/>
  <c r="I28" i="18" s="1"/>
  <c r="I29" i="18" s="1"/>
  <c r="I30" i="18" s="1"/>
  <c r="E27" i="18"/>
  <c r="E28" i="18" s="1"/>
  <c r="E29" i="18" s="1"/>
  <c r="E30" i="18" s="1"/>
  <c r="L26" i="18"/>
  <c r="L27" i="18" s="1"/>
  <c r="L28" i="18" s="1"/>
  <c r="L29" i="18" s="1"/>
  <c r="L30" i="18" s="1"/>
  <c r="K26" i="18"/>
  <c r="K27" i="18" s="1"/>
  <c r="K28" i="18" s="1"/>
  <c r="K29" i="18" s="1"/>
  <c r="K30" i="18" s="1"/>
  <c r="J26" i="18"/>
  <c r="J27" i="18" s="1"/>
  <c r="J28" i="18" s="1"/>
  <c r="J29" i="18" s="1"/>
  <c r="J30" i="18" s="1"/>
  <c r="I26" i="18"/>
  <c r="H26" i="18"/>
  <c r="H27" i="18" s="1"/>
  <c r="H28" i="18" s="1"/>
  <c r="H29" i="18" s="1"/>
  <c r="H30" i="18" s="1"/>
  <c r="G26" i="18"/>
  <c r="G27" i="18" s="1"/>
  <c r="G28" i="18" s="1"/>
  <c r="G29" i="18" s="1"/>
  <c r="G30" i="18" s="1"/>
  <c r="F26" i="18"/>
  <c r="F27" i="18" s="1"/>
  <c r="F28" i="18" s="1"/>
  <c r="F29" i="18" s="1"/>
  <c r="F30" i="18" s="1"/>
  <c r="E26" i="18"/>
  <c r="D26" i="18"/>
  <c r="D27" i="18" s="1"/>
  <c r="D28" i="18" s="1"/>
  <c r="D29" i="18" s="1"/>
  <c r="D30" i="18" s="1"/>
  <c r="C26" i="18"/>
  <c r="C27" i="18" s="1"/>
  <c r="C28" i="18" s="1"/>
  <c r="C29" i="18" s="1"/>
  <c r="C30" i="18" s="1"/>
  <c r="L25" i="18"/>
  <c r="K25" i="18"/>
  <c r="J25" i="18"/>
  <c r="I25" i="18"/>
  <c r="H25" i="18"/>
  <c r="G25" i="18"/>
  <c r="F25" i="18"/>
  <c r="E25" i="18"/>
  <c r="D25" i="18"/>
  <c r="C25" i="18"/>
  <c r="I55" i="18"/>
  <c r="I56" i="18" s="1"/>
  <c r="I57" i="18" s="1"/>
  <c r="I58" i="18" s="1"/>
  <c r="E55" i="18"/>
  <c r="E56" i="18" s="1"/>
  <c r="E57" i="18" s="1"/>
  <c r="E58" i="18" s="1"/>
  <c r="L54" i="18"/>
  <c r="L55" i="18" s="1"/>
  <c r="L56" i="18" s="1"/>
  <c r="L57" i="18" s="1"/>
  <c r="L58" i="18" s="1"/>
  <c r="K54" i="18"/>
  <c r="K55" i="18" s="1"/>
  <c r="K56" i="18" s="1"/>
  <c r="K57" i="18" s="1"/>
  <c r="K58" i="18" s="1"/>
  <c r="J54" i="18"/>
  <c r="J55" i="18" s="1"/>
  <c r="J56" i="18" s="1"/>
  <c r="J57" i="18" s="1"/>
  <c r="J58" i="18" s="1"/>
  <c r="I54" i="18"/>
  <c r="H54" i="18"/>
  <c r="H55" i="18" s="1"/>
  <c r="H56" i="18" s="1"/>
  <c r="H57" i="18" s="1"/>
  <c r="H58" i="18" s="1"/>
  <c r="G54" i="18"/>
  <c r="G55" i="18" s="1"/>
  <c r="G56" i="18" s="1"/>
  <c r="G57" i="18" s="1"/>
  <c r="G58" i="18" s="1"/>
  <c r="F54" i="18"/>
  <c r="F55" i="18" s="1"/>
  <c r="F56" i="18" s="1"/>
  <c r="F57" i="18" s="1"/>
  <c r="F58" i="18" s="1"/>
  <c r="E54" i="18"/>
  <c r="D54" i="18"/>
  <c r="D55" i="18" s="1"/>
  <c r="D56" i="18" s="1"/>
  <c r="D57" i="18" s="1"/>
  <c r="D58" i="18" s="1"/>
  <c r="C54" i="18"/>
  <c r="C55" i="18" s="1"/>
  <c r="C56" i="18" s="1"/>
  <c r="C57" i="18" s="1"/>
  <c r="C58" i="18" s="1"/>
  <c r="L53" i="18"/>
  <c r="K53" i="18"/>
  <c r="J53" i="18"/>
  <c r="I53" i="18"/>
  <c r="H53" i="18"/>
  <c r="G53" i="18"/>
  <c r="F53" i="18"/>
  <c r="E53" i="18"/>
  <c r="D53" i="18"/>
  <c r="C53" i="18"/>
  <c r="L52" i="18"/>
  <c r="K52" i="18"/>
  <c r="J52" i="18"/>
  <c r="I52" i="18"/>
  <c r="H52" i="18"/>
  <c r="G52" i="18"/>
  <c r="F52" i="18"/>
  <c r="E52" i="18"/>
  <c r="D52" i="18"/>
  <c r="C52" i="18"/>
  <c r="K83" i="18"/>
  <c r="K84" i="18" s="1"/>
  <c r="K85" i="18" s="1"/>
  <c r="K86" i="18" s="1"/>
  <c r="G83" i="18"/>
  <c r="G84" i="18" s="1"/>
  <c r="G85" i="18" s="1"/>
  <c r="G86" i="18" s="1"/>
  <c r="C83" i="18"/>
  <c r="C84" i="18" s="1"/>
  <c r="C85" i="18" s="1"/>
  <c r="C86" i="18" s="1"/>
  <c r="L82" i="18"/>
  <c r="L83" i="18" s="1"/>
  <c r="L84" i="18" s="1"/>
  <c r="L85" i="18" s="1"/>
  <c r="L86" i="18" s="1"/>
  <c r="K82" i="18"/>
  <c r="J82" i="18"/>
  <c r="J83" i="18" s="1"/>
  <c r="J84" i="18" s="1"/>
  <c r="J85" i="18" s="1"/>
  <c r="J86" i="18" s="1"/>
  <c r="I82" i="18"/>
  <c r="I83" i="18" s="1"/>
  <c r="I84" i="18" s="1"/>
  <c r="I85" i="18" s="1"/>
  <c r="I86" i="18" s="1"/>
  <c r="H82" i="18"/>
  <c r="H83" i="18" s="1"/>
  <c r="H84" i="18" s="1"/>
  <c r="H85" i="18" s="1"/>
  <c r="H86" i="18" s="1"/>
  <c r="G82" i="18"/>
  <c r="F82" i="18"/>
  <c r="F83" i="18" s="1"/>
  <c r="F84" i="18" s="1"/>
  <c r="F85" i="18" s="1"/>
  <c r="F86" i="18" s="1"/>
  <c r="E82" i="18"/>
  <c r="E83" i="18" s="1"/>
  <c r="E84" i="18" s="1"/>
  <c r="E85" i="18" s="1"/>
  <c r="E86" i="18" s="1"/>
  <c r="D82" i="18"/>
  <c r="D83" i="18" s="1"/>
  <c r="D84" i="18" s="1"/>
  <c r="D85" i="18" s="1"/>
  <c r="D86" i="18" s="1"/>
  <c r="C82" i="18"/>
  <c r="L81" i="18"/>
  <c r="K81" i="18"/>
  <c r="J81" i="18"/>
  <c r="I81" i="18"/>
  <c r="H81" i="18"/>
  <c r="G81" i="18"/>
  <c r="F81" i="18"/>
  <c r="E81" i="18"/>
  <c r="D81" i="18"/>
  <c r="C81" i="18"/>
  <c r="L80" i="18"/>
  <c r="K80" i="18"/>
  <c r="J80" i="18"/>
  <c r="I80" i="18"/>
  <c r="H80" i="18"/>
  <c r="G80" i="18"/>
  <c r="F80" i="18"/>
  <c r="E80" i="18"/>
  <c r="D80" i="18"/>
  <c r="C80" i="18"/>
  <c r="L30" i="2"/>
  <c r="L31" i="2" s="1"/>
  <c r="I30" i="2"/>
  <c r="I31" i="2" s="1"/>
  <c r="H30" i="2"/>
  <c r="H31" i="2" s="1"/>
  <c r="E30" i="2"/>
  <c r="E31" i="2" s="1"/>
  <c r="D30" i="2"/>
  <c r="D31" i="2" s="1"/>
  <c r="L29" i="2"/>
  <c r="K29" i="2"/>
  <c r="K32" i="2" s="1"/>
  <c r="J29" i="2"/>
  <c r="J32" i="2" s="1"/>
  <c r="I29" i="2"/>
  <c r="H29" i="2"/>
  <c r="G29" i="2"/>
  <c r="G32" i="2" s="1"/>
  <c r="F29" i="2"/>
  <c r="F32" i="2" s="1"/>
  <c r="E29" i="2"/>
  <c r="D29" i="2"/>
  <c r="C29" i="2"/>
  <c r="C32" i="2" s="1"/>
  <c r="L28" i="2"/>
  <c r="K28" i="2"/>
  <c r="J28" i="2"/>
  <c r="I28" i="2"/>
  <c r="H28" i="2"/>
  <c r="G28" i="2"/>
  <c r="F28" i="2"/>
  <c r="E28" i="2"/>
  <c r="D28" i="2"/>
  <c r="C28" i="2"/>
  <c r="L27" i="2"/>
  <c r="K27" i="2"/>
  <c r="J27" i="2"/>
  <c r="I27" i="2"/>
  <c r="H27" i="2"/>
  <c r="G27" i="2"/>
  <c r="F27" i="2"/>
  <c r="E27" i="2"/>
  <c r="D27" i="2"/>
  <c r="C27" i="2"/>
  <c r="L26" i="2"/>
  <c r="K26" i="2"/>
  <c r="J26" i="2"/>
  <c r="I26" i="2"/>
  <c r="H26" i="2"/>
  <c r="G26" i="2"/>
  <c r="F26" i="2"/>
  <c r="E26" i="2"/>
  <c r="D26" i="2"/>
  <c r="C26" i="2"/>
  <c r="L25" i="2"/>
  <c r="K25" i="2"/>
  <c r="J25" i="2"/>
  <c r="I25" i="2"/>
  <c r="H25" i="2"/>
  <c r="G25" i="2"/>
  <c r="F25" i="2"/>
  <c r="E25" i="2"/>
  <c r="D25" i="2"/>
  <c r="C25" i="2"/>
  <c r="L24" i="2"/>
  <c r="L32" i="2" s="1"/>
  <c r="K24" i="2"/>
  <c r="J24" i="2"/>
  <c r="I24" i="2"/>
  <c r="I32" i="2" s="1"/>
  <c r="H24" i="2"/>
  <c r="H32" i="2" s="1"/>
  <c r="G24" i="2"/>
  <c r="F24" i="2"/>
  <c r="E24" i="2"/>
  <c r="E32" i="2" s="1"/>
  <c r="D24" i="2"/>
  <c r="D32" i="2" s="1"/>
  <c r="C24" i="2"/>
  <c r="K60" i="2"/>
  <c r="K61" i="2" s="1"/>
  <c r="J60" i="2"/>
  <c r="J61" i="2" s="1"/>
  <c r="G60" i="2"/>
  <c r="G61" i="2" s="1"/>
  <c r="F60" i="2"/>
  <c r="F61" i="2" s="1"/>
  <c r="C60" i="2"/>
  <c r="C61" i="2" s="1"/>
  <c r="L59" i="2"/>
  <c r="L62" i="2" s="1"/>
  <c r="K59" i="2"/>
  <c r="J59" i="2"/>
  <c r="I59" i="2"/>
  <c r="I62" i="2" s="1"/>
  <c r="H59" i="2"/>
  <c r="H62" i="2" s="1"/>
  <c r="G59" i="2"/>
  <c r="F59" i="2"/>
  <c r="E59" i="2"/>
  <c r="E62" i="2" s="1"/>
  <c r="D59" i="2"/>
  <c r="D62" i="2" s="1"/>
  <c r="C59" i="2"/>
  <c r="L58" i="2"/>
  <c r="K58" i="2"/>
  <c r="J58" i="2"/>
  <c r="I58" i="2"/>
  <c r="H58" i="2"/>
  <c r="G58" i="2"/>
  <c r="F58" i="2"/>
  <c r="E58" i="2"/>
  <c r="D58" i="2"/>
  <c r="C58" i="2"/>
  <c r="L57" i="2"/>
  <c r="K57" i="2"/>
  <c r="J57" i="2"/>
  <c r="I57" i="2"/>
  <c r="H57" i="2"/>
  <c r="G57" i="2"/>
  <c r="F57" i="2"/>
  <c r="E57" i="2"/>
  <c r="D57" i="2"/>
  <c r="C57" i="2"/>
  <c r="L56" i="2"/>
  <c r="K56" i="2"/>
  <c r="J56" i="2"/>
  <c r="I56" i="2"/>
  <c r="H56" i="2"/>
  <c r="G56" i="2"/>
  <c r="F56" i="2"/>
  <c r="E56" i="2"/>
  <c r="D56" i="2"/>
  <c r="C56" i="2"/>
  <c r="L55" i="2"/>
  <c r="K55" i="2"/>
  <c r="J55" i="2"/>
  <c r="I55" i="2"/>
  <c r="H55" i="2"/>
  <c r="G55" i="2"/>
  <c r="F55" i="2"/>
  <c r="E55" i="2"/>
  <c r="D55" i="2"/>
  <c r="C55" i="2"/>
  <c r="L54" i="2"/>
  <c r="K54" i="2"/>
  <c r="K62" i="2" s="1"/>
  <c r="J54" i="2"/>
  <c r="J62" i="2" s="1"/>
  <c r="I54" i="2"/>
  <c r="H54" i="2"/>
  <c r="G54" i="2"/>
  <c r="G62" i="2" s="1"/>
  <c r="F54" i="2"/>
  <c r="F62" i="2" s="1"/>
  <c r="E54" i="2"/>
  <c r="D54" i="2"/>
  <c r="C54" i="2"/>
  <c r="C62" i="2" s="1"/>
  <c r="L90" i="2"/>
  <c r="L91" i="2" s="1"/>
  <c r="I90" i="2"/>
  <c r="I91" i="2" s="1"/>
  <c r="H90" i="2"/>
  <c r="H91" i="2" s="1"/>
  <c r="E90" i="2"/>
  <c r="E91" i="2" s="1"/>
  <c r="D90" i="2"/>
  <c r="D91" i="2" s="1"/>
  <c r="L89" i="2"/>
  <c r="K89" i="2"/>
  <c r="K92" i="2" s="1"/>
  <c r="J89" i="2"/>
  <c r="J92" i="2" s="1"/>
  <c r="I89" i="2"/>
  <c r="H89" i="2"/>
  <c r="G89" i="2"/>
  <c r="G92" i="2" s="1"/>
  <c r="F89" i="2"/>
  <c r="F92" i="2" s="1"/>
  <c r="E89" i="2"/>
  <c r="D89" i="2"/>
  <c r="C89" i="2"/>
  <c r="C92" i="2" s="1"/>
  <c r="L88" i="2"/>
  <c r="K88" i="2"/>
  <c r="J88" i="2"/>
  <c r="I88" i="2"/>
  <c r="H88" i="2"/>
  <c r="G88" i="2"/>
  <c r="F88" i="2"/>
  <c r="E88" i="2"/>
  <c r="D88" i="2"/>
  <c r="C88" i="2"/>
  <c r="L87" i="2"/>
  <c r="K87" i="2"/>
  <c r="J87" i="2"/>
  <c r="I87" i="2"/>
  <c r="H87" i="2"/>
  <c r="G87" i="2"/>
  <c r="F87" i="2"/>
  <c r="E87" i="2"/>
  <c r="D87" i="2"/>
  <c r="C87" i="2"/>
  <c r="L86" i="2"/>
  <c r="K86" i="2"/>
  <c r="J86" i="2"/>
  <c r="I86" i="2"/>
  <c r="H86" i="2"/>
  <c r="G86" i="2"/>
  <c r="F86" i="2"/>
  <c r="E86" i="2"/>
  <c r="D86" i="2"/>
  <c r="C86" i="2"/>
  <c r="L85" i="2"/>
  <c r="K85" i="2"/>
  <c r="J85" i="2"/>
  <c r="I85" i="2"/>
  <c r="H85" i="2"/>
  <c r="G85" i="2"/>
  <c r="F85" i="2"/>
  <c r="E85" i="2"/>
  <c r="D85" i="2"/>
  <c r="C85" i="2"/>
  <c r="L84" i="2"/>
  <c r="L92" i="2" s="1"/>
  <c r="K84" i="2"/>
  <c r="J84" i="2"/>
  <c r="I84" i="2"/>
  <c r="I92" i="2" s="1"/>
  <c r="H84" i="2"/>
  <c r="H92" i="2" s="1"/>
  <c r="G84" i="2"/>
  <c r="F84" i="2"/>
  <c r="E84" i="2"/>
  <c r="E92" i="2" s="1"/>
  <c r="D84" i="2"/>
  <c r="D92" i="2" s="1"/>
  <c r="C84" i="2"/>
  <c r="K31" i="17"/>
  <c r="G31" i="17"/>
  <c r="C31" i="17"/>
  <c r="L30" i="17"/>
  <c r="L32" i="17" s="1"/>
  <c r="L33" i="17" s="1"/>
  <c r="L34" i="17" s="1"/>
  <c r="K30" i="17"/>
  <c r="K32" i="17" s="1"/>
  <c r="K33" i="17" s="1"/>
  <c r="K34" i="17" s="1"/>
  <c r="J30" i="17"/>
  <c r="J31" i="17" s="1"/>
  <c r="I30" i="17"/>
  <c r="I31" i="17" s="1"/>
  <c r="H30" i="17"/>
  <c r="H32" i="17" s="1"/>
  <c r="H33" i="17" s="1"/>
  <c r="H34" i="17" s="1"/>
  <c r="G30" i="17"/>
  <c r="G32" i="17" s="1"/>
  <c r="G33" i="17" s="1"/>
  <c r="G34" i="17" s="1"/>
  <c r="F30" i="17"/>
  <c r="F31" i="17" s="1"/>
  <c r="E30" i="17"/>
  <c r="E32" i="17" s="1"/>
  <c r="E33" i="17" s="1"/>
  <c r="E34" i="17" s="1"/>
  <c r="D30" i="17"/>
  <c r="D32" i="17" s="1"/>
  <c r="D33" i="17" s="1"/>
  <c r="D34" i="17" s="1"/>
  <c r="C30" i="17"/>
  <c r="C32" i="17" s="1"/>
  <c r="L29" i="17"/>
  <c r="K29" i="17"/>
  <c r="J29" i="17"/>
  <c r="I29" i="17"/>
  <c r="H29" i="17"/>
  <c r="G29" i="17"/>
  <c r="F29" i="17"/>
  <c r="E29" i="17"/>
  <c r="D29" i="17"/>
  <c r="C29" i="17"/>
  <c r="M29" i="17" s="1"/>
  <c r="L28" i="17"/>
  <c r="K28" i="17"/>
  <c r="J28" i="17"/>
  <c r="I28" i="17"/>
  <c r="H28" i="17"/>
  <c r="G28" i="17"/>
  <c r="F28" i="17"/>
  <c r="E28" i="17"/>
  <c r="M28" i="17" s="1"/>
  <c r="D28" i="17"/>
  <c r="C28" i="17"/>
  <c r="L27" i="17"/>
  <c r="K27" i="17"/>
  <c r="J27" i="17"/>
  <c r="I27" i="17"/>
  <c r="H27" i="17"/>
  <c r="G27" i="17"/>
  <c r="F27" i="17"/>
  <c r="E27" i="17"/>
  <c r="D27" i="17"/>
  <c r="C27" i="17"/>
  <c r="M27" i="17" s="1"/>
  <c r="K63" i="17"/>
  <c r="G63" i="17"/>
  <c r="C63" i="17"/>
  <c r="L62" i="17"/>
  <c r="L64" i="17" s="1"/>
  <c r="L65" i="17" s="1"/>
  <c r="L66" i="17" s="1"/>
  <c r="K62" i="17"/>
  <c r="K64" i="17" s="1"/>
  <c r="K65" i="17" s="1"/>
  <c r="K66" i="17" s="1"/>
  <c r="J62" i="17"/>
  <c r="J63" i="17" s="1"/>
  <c r="I62" i="17"/>
  <c r="I64" i="17" s="1"/>
  <c r="I65" i="17" s="1"/>
  <c r="I66" i="17" s="1"/>
  <c r="H62" i="17"/>
  <c r="H64" i="17" s="1"/>
  <c r="H65" i="17" s="1"/>
  <c r="H66" i="17" s="1"/>
  <c r="G62" i="17"/>
  <c r="G64" i="17" s="1"/>
  <c r="G65" i="17" s="1"/>
  <c r="G66" i="17" s="1"/>
  <c r="F62" i="17"/>
  <c r="F63" i="17" s="1"/>
  <c r="E62" i="17"/>
  <c r="E63" i="17" s="1"/>
  <c r="D62" i="17"/>
  <c r="D64" i="17" s="1"/>
  <c r="D65" i="17" s="1"/>
  <c r="D66" i="17" s="1"/>
  <c r="C62" i="17"/>
  <c r="C64" i="17" s="1"/>
  <c r="L61" i="17"/>
  <c r="K61" i="17"/>
  <c r="J61" i="17"/>
  <c r="I61" i="17"/>
  <c r="H61" i="17"/>
  <c r="G61" i="17"/>
  <c r="F61" i="17"/>
  <c r="E61" i="17"/>
  <c r="D61" i="17"/>
  <c r="C61" i="17"/>
  <c r="M61" i="17" s="1"/>
  <c r="L60" i="17"/>
  <c r="K60" i="17"/>
  <c r="J60" i="17"/>
  <c r="I60" i="17"/>
  <c r="H60" i="17"/>
  <c r="G60" i="17"/>
  <c r="F60" i="17"/>
  <c r="E60" i="17"/>
  <c r="M60" i="17" s="1"/>
  <c r="D60" i="17"/>
  <c r="C60" i="17"/>
  <c r="L59" i="17"/>
  <c r="K59" i="17"/>
  <c r="J59" i="17"/>
  <c r="I59" i="17"/>
  <c r="H59" i="17"/>
  <c r="G59" i="17"/>
  <c r="F59" i="17"/>
  <c r="E59" i="17"/>
  <c r="D59" i="17"/>
  <c r="C59" i="17"/>
  <c r="M59" i="17" s="1"/>
  <c r="K95" i="17"/>
  <c r="G95" i="17"/>
  <c r="C95" i="17"/>
  <c r="L94" i="17"/>
  <c r="L96" i="17" s="1"/>
  <c r="L97" i="17" s="1"/>
  <c r="L98" i="17" s="1"/>
  <c r="K94" i="17"/>
  <c r="K96" i="17" s="1"/>
  <c r="K97" i="17" s="1"/>
  <c r="K98" i="17" s="1"/>
  <c r="J94" i="17"/>
  <c r="J95" i="17" s="1"/>
  <c r="I94" i="17"/>
  <c r="I95" i="17" s="1"/>
  <c r="H94" i="17"/>
  <c r="H96" i="17" s="1"/>
  <c r="H97" i="17" s="1"/>
  <c r="H98" i="17" s="1"/>
  <c r="G94" i="17"/>
  <c r="G96" i="17" s="1"/>
  <c r="G97" i="17" s="1"/>
  <c r="G98" i="17" s="1"/>
  <c r="F94" i="17"/>
  <c r="F95" i="17" s="1"/>
  <c r="E94" i="17"/>
  <c r="M94" i="17" s="1"/>
  <c r="D94" i="17"/>
  <c r="D96" i="17" s="1"/>
  <c r="D97" i="17" s="1"/>
  <c r="D98" i="17" s="1"/>
  <c r="C94" i="17"/>
  <c r="C96" i="17" s="1"/>
  <c r="L93" i="17"/>
  <c r="K93" i="17"/>
  <c r="J93" i="17"/>
  <c r="I93" i="17"/>
  <c r="H93" i="17"/>
  <c r="G93" i="17"/>
  <c r="F93" i="17"/>
  <c r="E93" i="17"/>
  <c r="D93" i="17"/>
  <c r="C93" i="17"/>
  <c r="M93" i="17" s="1"/>
  <c r="L92" i="17"/>
  <c r="K92" i="17"/>
  <c r="J92" i="17"/>
  <c r="I92" i="17"/>
  <c r="H92" i="17"/>
  <c r="G92" i="17"/>
  <c r="F92" i="17"/>
  <c r="E92" i="17"/>
  <c r="M92" i="17" s="1"/>
  <c r="D92" i="17"/>
  <c r="C92" i="17"/>
  <c r="L91" i="17"/>
  <c r="K91" i="17"/>
  <c r="J91" i="17"/>
  <c r="I91" i="17"/>
  <c r="H91" i="17"/>
  <c r="G91" i="17"/>
  <c r="F91" i="17"/>
  <c r="E91" i="17"/>
  <c r="D91" i="17"/>
  <c r="C91" i="17"/>
  <c r="M30" i="17"/>
  <c r="M62" i="17"/>
  <c r="M91" i="17"/>
  <c r="D111" i="20"/>
  <c r="Q69" i="17"/>
  <c r="D97" i="20"/>
  <c r="Q37" i="17"/>
  <c r="D83" i="20"/>
  <c r="Q5" i="17"/>
  <c r="D59" i="20"/>
  <c r="Q5" i="18"/>
  <c r="D67" i="20"/>
  <c r="Q33" i="18"/>
  <c r="D75" i="20"/>
  <c r="Q61" i="18"/>
  <c r="D49" i="20"/>
  <c r="Q65" i="2"/>
  <c r="D39" i="20"/>
  <c r="Q35" i="2"/>
  <c r="D29" i="20"/>
  <c r="Q5" i="2"/>
  <c r="A131" i="20"/>
  <c r="A13" i="20"/>
  <c r="B157" i="20" l="1"/>
  <c r="M43" i="12"/>
  <c r="B147" i="20" s="1"/>
  <c r="I38" i="12"/>
  <c r="I39" i="12" s="1"/>
  <c r="L38" i="12"/>
  <c r="L39" i="12" s="1"/>
  <c r="F38" i="12"/>
  <c r="F39" i="12" s="1"/>
  <c r="J38" i="12"/>
  <c r="J39" i="12" s="1"/>
  <c r="D39" i="12"/>
  <c r="E38" i="12"/>
  <c r="E39" i="12" s="1"/>
  <c r="J79" i="5"/>
  <c r="F82" i="5"/>
  <c r="F84" i="5" s="1"/>
  <c r="F85" i="5" s="1"/>
  <c r="J51" i="5"/>
  <c r="F54" i="5"/>
  <c r="F56" i="5" s="1"/>
  <c r="F57" i="5" s="1"/>
  <c r="B93" i="20"/>
  <c r="H141" i="20" s="1"/>
  <c r="J23" i="5"/>
  <c r="F26" i="5"/>
  <c r="F28" i="5" s="1"/>
  <c r="F29" i="5" s="1"/>
  <c r="F90" i="2"/>
  <c r="F91" i="2" s="1"/>
  <c r="J90" i="2"/>
  <c r="J91" i="2" s="1"/>
  <c r="D60" i="2"/>
  <c r="D61" i="2" s="1"/>
  <c r="H60" i="2"/>
  <c r="H61" i="2" s="1"/>
  <c r="L60" i="2"/>
  <c r="L61" i="2" s="1"/>
  <c r="F30" i="2"/>
  <c r="F31" i="2" s="1"/>
  <c r="J30" i="2"/>
  <c r="J31" i="2" s="1"/>
  <c r="C90" i="2"/>
  <c r="C91" i="2" s="1"/>
  <c r="G90" i="2"/>
  <c r="G91" i="2" s="1"/>
  <c r="K90" i="2"/>
  <c r="K91" i="2" s="1"/>
  <c r="E60" i="2"/>
  <c r="E61" i="2" s="1"/>
  <c r="I60" i="2"/>
  <c r="I61" i="2" s="1"/>
  <c r="C30" i="2"/>
  <c r="C31" i="2" s="1"/>
  <c r="G30" i="2"/>
  <c r="G31" i="2" s="1"/>
  <c r="K30" i="2"/>
  <c r="K31" i="2" s="1"/>
  <c r="C65" i="17"/>
  <c r="M63" i="17"/>
  <c r="C33" i="17"/>
  <c r="E64" i="17"/>
  <c r="E65" i="17" s="1"/>
  <c r="E66" i="17" s="1"/>
  <c r="I32" i="17"/>
  <c r="I33" i="17" s="1"/>
  <c r="I34" i="17" s="1"/>
  <c r="D63" i="17"/>
  <c r="H63" i="17"/>
  <c r="L63" i="17"/>
  <c r="F64" i="17"/>
  <c r="F65" i="17" s="1"/>
  <c r="F66" i="17" s="1"/>
  <c r="J64" i="17"/>
  <c r="J65" i="17" s="1"/>
  <c r="J66" i="17" s="1"/>
  <c r="D31" i="17"/>
  <c r="M31" i="17" s="1"/>
  <c r="H31" i="17"/>
  <c r="L31" i="17"/>
  <c r="F32" i="17"/>
  <c r="F33" i="17" s="1"/>
  <c r="F34" i="17" s="1"/>
  <c r="J32" i="17"/>
  <c r="J33" i="17" s="1"/>
  <c r="J34" i="17" s="1"/>
  <c r="I63" i="17"/>
  <c r="E31" i="17"/>
  <c r="C97" i="17"/>
  <c r="I96" i="17"/>
  <c r="I97" i="17" s="1"/>
  <c r="I98" i="17" s="1"/>
  <c r="D95" i="17"/>
  <c r="M95" i="17" s="1"/>
  <c r="H95" i="17"/>
  <c r="L95" i="17"/>
  <c r="F96" i="17"/>
  <c r="F97" i="17" s="1"/>
  <c r="F98" i="17" s="1"/>
  <c r="J96" i="17"/>
  <c r="J97" i="17" s="1"/>
  <c r="J98" i="17" s="1"/>
  <c r="E95" i="17"/>
  <c r="E96" i="17"/>
  <c r="E97" i="17" s="1"/>
  <c r="E98" i="17" s="1"/>
  <c r="M66" i="18"/>
  <c r="M38" i="18"/>
  <c r="B67" i="20" s="1"/>
  <c r="M10" i="18"/>
  <c r="C75" i="20"/>
  <c r="C76" i="20"/>
  <c r="C77" i="20"/>
  <c r="C78" i="20"/>
  <c r="C79" i="20"/>
  <c r="C80" i="20"/>
  <c r="C67" i="20"/>
  <c r="C68" i="20"/>
  <c r="C69" i="20"/>
  <c r="C70" i="20"/>
  <c r="C71" i="20"/>
  <c r="C72" i="20"/>
  <c r="B75" i="20"/>
  <c r="B76" i="20"/>
  <c r="B77" i="20"/>
  <c r="B78" i="20"/>
  <c r="B79" i="20"/>
  <c r="B80" i="20"/>
  <c r="B68" i="20"/>
  <c r="B69" i="20"/>
  <c r="B70" i="20"/>
  <c r="B71" i="20"/>
  <c r="B72" i="20"/>
  <c r="C59" i="20"/>
  <c r="C60" i="20"/>
  <c r="C61" i="20"/>
  <c r="C62" i="20"/>
  <c r="C63" i="20"/>
  <c r="C64" i="20"/>
  <c r="B59" i="20"/>
  <c r="B60" i="20"/>
  <c r="B61" i="20"/>
  <c r="B62" i="20"/>
  <c r="B63" i="20"/>
  <c r="B64" i="20"/>
  <c r="C55" i="20"/>
  <c r="B55" i="20"/>
  <c r="C54" i="20"/>
  <c r="B54" i="20"/>
  <c r="C53" i="20"/>
  <c r="B53" i="20"/>
  <c r="C52" i="20"/>
  <c r="B52" i="20"/>
  <c r="C51" i="20"/>
  <c r="B51" i="20"/>
  <c r="C50" i="20"/>
  <c r="B50" i="20"/>
  <c r="C49" i="20"/>
  <c r="B49" i="20"/>
  <c r="C45" i="20"/>
  <c r="B45" i="20"/>
  <c r="C44" i="20"/>
  <c r="B44" i="20"/>
  <c r="C43" i="20"/>
  <c r="B43" i="20"/>
  <c r="C42" i="20"/>
  <c r="B42" i="20"/>
  <c r="C41" i="20"/>
  <c r="B41" i="20"/>
  <c r="C40" i="20"/>
  <c r="B40" i="20"/>
  <c r="C39" i="20"/>
  <c r="B39" i="20"/>
  <c r="C35" i="20"/>
  <c r="B35" i="20"/>
  <c r="C34" i="20"/>
  <c r="B34" i="20"/>
  <c r="C33" i="20"/>
  <c r="B33" i="20"/>
  <c r="C32" i="20"/>
  <c r="B32" i="20"/>
  <c r="C31" i="20"/>
  <c r="B31" i="20"/>
  <c r="C30" i="20"/>
  <c r="B30" i="20"/>
  <c r="C29" i="20"/>
  <c r="B29" i="20"/>
  <c r="M39" i="12" l="1"/>
  <c r="M42" i="12" s="1"/>
  <c r="M38" i="12"/>
  <c r="M65" i="17"/>
  <c r="C66" i="17"/>
  <c r="M66" i="17" s="1"/>
  <c r="M33" i="17"/>
  <c r="C34" i="17"/>
  <c r="M34" i="17" s="1"/>
  <c r="M64" i="17"/>
  <c r="F142" i="20" s="1"/>
  <c r="M32" i="17"/>
  <c r="F141" i="20" s="1"/>
  <c r="C98" i="17"/>
  <c r="M98" i="17" s="1"/>
  <c r="M97" i="17"/>
  <c r="M96" i="17"/>
  <c r="M112" i="17" s="1"/>
  <c r="F143" i="20" s="1"/>
  <c r="N103" i="17"/>
  <c r="N91" i="18"/>
  <c r="N97" i="2"/>
  <c r="B146" i="20" l="1"/>
  <c r="N104" i="17"/>
  <c r="N105" i="17"/>
  <c r="N114" i="17"/>
  <c r="I22" i="20" s="1"/>
  <c r="B24" i="20"/>
  <c r="J24" i="20" s="1"/>
  <c r="B23" i="20"/>
  <c r="J23" i="20" s="1"/>
  <c r="N14" i="12"/>
  <c r="C24" i="20" s="1"/>
  <c r="B22" i="20"/>
  <c r="N16" i="12"/>
  <c r="N17" i="12"/>
  <c r="C22" i="20" s="1"/>
  <c r="N43" i="12"/>
  <c r="C147" i="20" s="1"/>
  <c r="J5" i="20" l="1"/>
  <c r="J6" i="20"/>
  <c r="J4" i="20"/>
  <c r="H5" i="20"/>
  <c r="H6" i="20"/>
  <c r="H4" i="20"/>
  <c r="F5" i="20"/>
  <c r="F6" i="20"/>
  <c r="F4" i="20"/>
  <c r="B8" i="20"/>
  <c r="B7" i="20"/>
  <c r="B6" i="20"/>
  <c r="B10" i="20"/>
  <c r="B9" i="20"/>
  <c r="B5" i="20"/>
  <c r="B4" i="20"/>
  <c r="A1" i="20"/>
  <c r="A1" i="12"/>
  <c r="E33" i="4" l="1"/>
  <c r="D32" i="4"/>
  <c r="D28" i="4"/>
  <c r="D30" i="4"/>
  <c r="D10" i="4"/>
  <c r="D22" i="4"/>
  <c r="M14" i="16" l="1"/>
  <c r="N14" i="16"/>
  <c r="K79" i="5" l="1"/>
  <c r="K51" i="5"/>
  <c r="E15" i="4"/>
  <c r="E20" i="4"/>
  <c r="N12" i="12"/>
  <c r="C21" i="20" s="1"/>
  <c r="B21" i="20"/>
  <c r="N13" i="12"/>
  <c r="N11" i="12"/>
  <c r="N78" i="18"/>
  <c r="N77" i="18"/>
  <c r="N76" i="18"/>
  <c r="N75" i="18"/>
  <c r="N74" i="18"/>
  <c r="N73" i="18"/>
  <c r="N72" i="18"/>
  <c r="N71" i="18"/>
  <c r="N70" i="18"/>
  <c r="N69" i="18"/>
  <c r="N68" i="18"/>
  <c r="N67" i="18"/>
  <c r="N66" i="18"/>
  <c r="N65" i="18"/>
  <c r="N64" i="18"/>
  <c r="N50" i="18"/>
  <c r="N49" i="18"/>
  <c r="N48" i="18"/>
  <c r="N47" i="18"/>
  <c r="N46" i="18"/>
  <c r="N45" i="18"/>
  <c r="N44" i="18"/>
  <c r="N43" i="18"/>
  <c r="N42" i="18"/>
  <c r="N41" i="18"/>
  <c r="N40" i="18"/>
  <c r="N39" i="18"/>
  <c r="N38" i="18"/>
  <c r="N37" i="18"/>
  <c r="N36" i="18"/>
  <c r="N15" i="18"/>
  <c r="N14" i="18"/>
  <c r="A1" i="18"/>
  <c r="N22" i="18"/>
  <c r="N21" i="18"/>
  <c r="G21" i="20" s="1"/>
  <c r="F21" i="20"/>
  <c r="N20" i="18"/>
  <c r="N19" i="18"/>
  <c r="N18" i="18"/>
  <c r="N17" i="18"/>
  <c r="N16" i="18"/>
  <c r="N13" i="18"/>
  <c r="N12" i="18"/>
  <c r="N11" i="18"/>
  <c r="N10" i="18"/>
  <c r="N9" i="18"/>
  <c r="G19" i="20" s="1"/>
  <c r="F19" i="20"/>
  <c r="N8" i="18"/>
  <c r="G18" i="20" s="1"/>
  <c r="F18" i="20"/>
  <c r="A1" i="3"/>
  <c r="D43" i="5"/>
  <c r="F43" i="5"/>
  <c r="E43" i="5"/>
  <c r="F15" i="5"/>
  <c r="N92" i="18" l="1"/>
  <c r="N95" i="18"/>
  <c r="E23" i="4"/>
  <c r="N80" i="18"/>
  <c r="N82" i="18"/>
  <c r="N81" i="18"/>
  <c r="C81" i="20" s="1"/>
  <c r="N52" i="18"/>
  <c r="N54" i="18"/>
  <c r="N53" i="18"/>
  <c r="C73" i="20" s="1"/>
  <c r="B81" i="20"/>
  <c r="N93" i="18"/>
  <c r="C136" i="20" s="1"/>
  <c r="B73" i="20"/>
  <c r="N25" i="18"/>
  <c r="C65" i="20" s="1"/>
  <c r="B65" i="20"/>
  <c r="N27" i="18"/>
  <c r="N26" i="18"/>
  <c r="N24" i="18"/>
  <c r="M13" i="16"/>
  <c r="N13" i="16"/>
  <c r="M15" i="16"/>
  <c r="N15" i="16"/>
  <c r="N83" i="18" l="1"/>
  <c r="N55" i="18"/>
  <c r="N28" i="18"/>
  <c r="N29" i="18"/>
  <c r="K85" i="5"/>
  <c r="K57" i="5"/>
  <c r="E15" i="5"/>
  <c r="D15" i="5"/>
  <c r="B1" i="5"/>
  <c r="B136" i="20" l="1"/>
  <c r="N84" i="18"/>
  <c r="N56" i="18"/>
  <c r="N30" i="18"/>
  <c r="K23" i="5"/>
  <c r="A1" i="16"/>
  <c r="A1" i="17"/>
  <c r="M10" i="16"/>
  <c r="M9" i="16"/>
  <c r="N89" i="17"/>
  <c r="C120" i="20" s="1"/>
  <c r="B120" i="20"/>
  <c r="N88" i="17"/>
  <c r="N87" i="17"/>
  <c r="N86" i="17"/>
  <c r="C119" i="20" s="1"/>
  <c r="B119" i="20"/>
  <c r="N85" i="17"/>
  <c r="C118" i="20" s="1"/>
  <c r="B118" i="20"/>
  <c r="N84" i="17"/>
  <c r="C117" i="20" s="1"/>
  <c r="B117" i="20"/>
  <c r="N83" i="17"/>
  <c r="C116" i="20" s="1"/>
  <c r="B116" i="20"/>
  <c r="N82" i="17"/>
  <c r="C115" i="20" s="1"/>
  <c r="B115" i="20"/>
  <c r="N81" i="17"/>
  <c r="N80" i="17"/>
  <c r="N79" i="17"/>
  <c r="C114" i="20" s="1"/>
  <c r="B114" i="20"/>
  <c r="N78" i="17"/>
  <c r="C113" i="20" s="1"/>
  <c r="B113" i="20"/>
  <c r="N77" i="17"/>
  <c r="N76" i="17"/>
  <c r="N75" i="17"/>
  <c r="C112" i="20" s="1"/>
  <c r="B112" i="20"/>
  <c r="N74" i="17"/>
  <c r="C111" i="20" s="1"/>
  <c r="B111" i="20"/>
  <c r="N73" i="17"/>
  <c r="N72" i="17"/>
  <c r="N57" i="17"/>
  <c r="C106" i="20" s="1"/>
  <c r="B106" i="20"/>
  <c r="N56" i="17"/>
  <c r="N55" i="17"/>
  <c r="N54" i="17"/>
  <c r="C105" i="20" s="1"/>
  <c r="B105" i="20"/>
  <c r="N53" i="17"/>
  <c r="C104" i="20" s="1"/>
  <c r="B104" i="20"/>
  <c r="N52" i="17"/>
  <c r="C103" i="20" s="1"/>
  <c r="B103" i="20"/>
  <c r="N51" i="17"/>
  <c r="C102" i="20" s="1"/>
  <c r="B102" i="20"/>
  <c r="N50" i="17"/>
  <c r="C101" i="20" s="1"/>
  <c r="B101" i="20"/>
  <c r="N49" i="17"/>
  <c r="N48" i="17"/>
  <c r="N47" i="17"/>
  <c r="C100" i="20" s="1"/>
  <c r="B100" i="20"/>
  <c r="N46" i="17"/>
  <c r="C99" i="20" s="1"/>
  <c r="B99" i="20"/>
  <c r="N45" i="17"/>
  <c r="N44" i="17"/>
  <c r="N43" i="17"/>
  <c r="C98" i="20" s="1"/>
  <c r="B98" i="20"/>
  <c r="N42" i="17"/>
  <c r="C97" i="20" s="1"/>
  <c r="B97" i="20"/>
  <c r="N41" i="17"/>
  <c r="N40" i="17"/>
  <c r="N25" i="17"/>
  <c r="C92" i="20" s="1"/>
  <c r="N88" i="2"/>
  <c r="N87" i="2"/>
  <c r="N86" i="2"/>
  <c r="N85" i="2"/>
  <c r="C56" i="20" s="1"/>
  <c r="N84" i="2"/>
  <c r="N99" i="2"/>
  <c r="C139" i="20" s="1"/>
  <c r="N24" i="17"/>
  <c r="B90" i="20"/>
  <c r="N21" i="17"/>
  <c r="C90" i="20" s="1"/>
  <c r="B91" i="20"/>
  <c r="N22" i="17"/>
  <c r="C91" i="20" s="1"/>
  <c r="B92" i="20"/>
  <c r="N23" i="17"/>
  <c r="I21" i="20" s="1"/>
  <c r="N20" i="17"/>
  <c r="C89" i="20" s="1"/>
  <c r="B89" i="20"/>
  <c r="N19" i="17"/>
  <c r="C88" i="20" s="1"/>
  <c r="B88" i="20"/>
  <c r="N18" i="17"/>
  <c r="C87" i="20" s="1"/>
  <c r="B87" i="20"/>
  <c r="N17" i="17"/>
  <c r="N16" i="17"/>
  <c r="N15" i="17"/>
  <c r="C86" i="20" s="1"/>
  <c r="B86" i="20"/>
  <c r="N14" i="17"/>
  <c r="C85" i="20" s="1"/>
  <c r="B85" i="20"/>
  <c r="N13" i="17"/>
  <c r="N12" i="17"/>
  <c r="N11" i="17"/>
  <c r="C84" i="20" s="1"/>
  <c r="B84" i="20"/>
  <c r="N10" i="17"/>
  <c r="C83" i="20" s="1"/>
  <c r="B83" i="20"/>
  <c r="N9" i="17"/>
  <c r="I19" i="20" s="1"/>
  <c r="H19" i="20"/>
  <c r="N8" i="17"/>
  <c r="I18" i="20" s="1"/>
  <c r="H18" i="20"/>
  <c r="A1" i="2"/>
  <c r="A1" i="13"/>
  <c r="N82" i="2"/>
  <c r="N52" i="2"/>
  <c r="N22" i="2"/>
  <c r="N21" i="2"/>
  <c r="E21" i="20" s="1"/>
  <c r="D21" i="20"/>
  <c r="N20" i="2"/>
  <c r="N19" i="2"/>
  <c r="N18" i="2"/>
  <c r="N17" i="2"/>
  <c r="N16" i="2"/>
  <c r="N15" i="2"/>
  <c r="N14" i="2"/>
  <c r="N13" i="2"/>
  <c r="N12" i="2"/>
  <c r="N11" i="2"/>
  <c r="N10" i="2"/>
  <c r="N9" i="2"/>
  <c r="E19" i="20" s="1"/>
  <c r="D19" i="20"/>
  <c r="N8" i="2"/>
  <c r="E18" i="20" s="1"/>
  <c r="D18" i="20"/>
  <c r="N51" i="2"/>
  <c r="N50" i="2"/>
  <c r="N49" i="2"/>
  <c r="N48" i="2"/>
  <c r="N47" i="2"/>
  <c r="N46" i="2"/>
  <c r="N45" i="2"/>
  <c r="N44" i="2"/>
  <c r="N43" i="2"/>
  <c r="N42" i="2"/>
  <c r="N41" i="2"/>
  <c r="N40" i="2"/>
  <c r="N39" i="2"/>
  <c r="N38" i="2"/>
  <c r="N81" i="2"/>
  <c r="N80" i="2"/>
  <c r="N79" i="2"/>
  <c r="N78" i="2"/>
  <c r="N77" i="2"/>
  <c r="N76" i="2"/>
  <c r="N75" i="2"/>
  <c r="N74" i="2"/>
  <c r="N73" i="2"/>
  <c r="N72" i="2"/>
  <c r="N71" i="2"/>
  <c r="N70" i="2"/>
  <c r="N69" i="2"/>
  <c r="N68" i="2"/>
  <c r="N12" i="16"/>
  <c r="M12" i="16"/>
  <c r="N11" i="16"/>
  <c r="M11" i="16"/>
  <c r="N10" i="16"/>
  <c r="N9" i="16"/>
  <c r="N106" i="17" l="1"/>
  <c r="C135" i="20" s="1"/>
  <c r="N98" i="2"/>
  <c r="C134" i="20" s="1"/>
  <c r="H22" i="20"/>
  <c r="J22" i="20" s="1"/>
  <c r="N115" i="17"/>
  <c r="N94" i="18"/>
  <c r="C141" i="20" s="1"/>
  <c r="N27" i="2"/>
  <c r="H21" i="20"/>
  <c r="J21" i="20" s="1"/>
  <c r="N85" i="18"/>
  <c r="N57" i="18"/>
  <c r="M16" i="16"/>
  <c r="N24" i="2"/>
  <c r="N92" i="17"/>
  <c r="C122" i="20" s="1"/>
  <c r="N60" i="17"/>
  <c r="N62" i="17"/>
  <c r="N91" i="17"/>
  <c r="N93" i="17"/>
  <c r="N96" i="17"/>
  <c r="B122" i="20"/>
  <c r="N94" i="17"/>
  <c r="N59" i="17"/>
  <c r="N61" i="17"/>
  <c r="B108" i="20"/>
  <c r="N28" i="2"/>
  <c r="N26" i="2"/>
  <c r="N25" i="2"/>
  <c r="C36" i="20" s="1"/>
  <c r="N100" i="2"/>
  <c r="N29" i="2"/>
  <c r="N28" i="17"/>
  <c r="C94" i="20" s="1"/>
  <c r="N30" i="17"/>
  <c r="N27" i="17"/>
  <c r="N29" i="17"/>
  <c r="B94" i="20"/>
  <c r="N89" i="2"/>
  <c r="B36" i="20"/>
  <c r="B56" i="20"/>
  <c r="N54" i="2"/>
  <c r="N56" i="2"/>
  <c r="N58" i="2"/>
  <c r="N55" i="2"/>
  <c r="C46" i="20" s="1"/>
  <c r="N57" i="2"/>
  <c r="N59" i="2"/>
  <c r="B46" i="20"/>
  <c r="A1" i="14"/>
  <c r="B19" i="20"/>
  <c r="J19" i="20" s="1"/>
  <c r="B18" i="20"/>
  <c r="J18" i="20" s="1"/>
  <c r="N107" i="17" l="1"/>
  <c r="C140" i="20" s="1"/>
  <c r="B135" i="20"/>
  <c r="B134" i="20"/>
  <c r="B139" i="20"/>
  <c r="B141" i="20"/>
  <c r="N86" i="18"/>
  <c r="N58" i="18"/>
  <c r="N95" i="17"/>
  <c r="N97" i="17"/>
  <c r="N63" i="17"/>
  <c r="N64" i="17"/>
  <c r="N31" i="17"/>
  <c r="N32" i="17"/>
  <c r="N31" i="2"/>
  <c r="C37" i="20" s="1"/>
  <c r="B37" i="20"/>
  <c r="N32" i="2"/>
  <c r="N30" i="2"/>
  <c r="N92" i="2"/>
  <c r="N91" i="2"/>
  <c r="C57" i="20" s="1"/>
  <c r="B57" i="20"/>
  <c r="N90" i="2"/>
  <c r="N62" i="2"/>
  <c r="N61" i="2"/>
  <c r="C47" i="20" s="1"/>
  <c r="B47" i="20"/>
  <c r="N60" i="2"/>
  <c r="B137" i="20" l="1"/>
  <c r="B95" i="20"/>
  <c r="N98" i="17"/>
  <c r="C123" i="20" s="1"/>
  <c r="B123" i="20"/>
  <c r="N65" i="17"/>
  <c r="N34" i="17"/>
  <c r="C95" i="20" s="1"/>
  <c r="N33" i="17"/>
  <c r="G141" i="20" l="1"/>
  <c r="M113" i="17"/>
  <c r="G143" i="20" s="1"/>
  <c r="B140" i="20"/>
  <c r="B143" i="20" s="1"/>
  <c r="G142" i="20"/>
  <c r="N42" i="12"/>
  <c r="N66" i="17"/>
  <c r="C109" i="20" s="1"/>
  <c r="B109" i="20"/>
  <c r="N9" i="12"/>
  <c r="C19" i="20" s="1"/>
  <c r="N34" i="12"/>
  <c r="N29" i="12"/>
  <c r="N24" i="12"/>
  <c r="B149" i="20" l="1"/>
  <c r="B145" i="20"/>
  <c r="N19" i="12"/>
  <c r="N15" i="12"/>
  <c r="C23" i="20" s="1"/>
  <c r="N18" i="12"/>
  <c r="N33" i="12"/>
  <c r="N28" i="12"/>
  <c r="N23" i="12"/>
  <c r="N35" i="12"/>
  <c r="N30" i="12"/>
  <c r="N25" i="12"/>
  <c r="F32" i="4"/>
  <c r="F30" i="4"/>
  <c r="B150" i="20" l="1"/>
  <c r="N31" i="12"/>
  <c r="N26" i="12"/>
  <c r="N36" i="12"/>
  <c r="F10" i="4"/>
  <c r="E11" i="4"/>
  <c r="F22" i="4"/>
  <c r="N38" i="12" l="1"/>
  <c r="N39" i="12"/>
  <c r="F8" i="4"/>
  <c r="N8" i="12" l="1"/>
  <c r="C18" i="20" s="1"/>
  <c r="K29" i="5" l="1"/>
  <c r="C93" i="20" s="1"/>
  <c r="F28" i="4" l="1"/>
  <c r="F20" i="4"/>
  <c r="F19" i="4"/>
  <c r="I15" i="4" l="1"/>
  <c r="I20" i="4"/>
</calcChain>
</file>

<file path=xl/comments1.xml><?xml version="1.0" encoding="utf-8"?>
<comments xmlns="http://schemas.openxmlformats.org/spreadsheetml/2006/main">
  <authors>
    <author>Jennifer O'Neill</author>
  </authors>
  <commentList>
    <comment ref="G6" authorId="0" shapeId="0">
      <text>
        <r>
          <rPr>
            <sz val="9"/>
            <color indexed="81"/>
            <rFont val="Tahoma"/>
            <family val="2"/>
          </rPr>
          <t xml:space="preserve">
Add a new column for each  additional type of extraction</t>
        </r>
      </text>
    </comment>
    <comment ref="G15" authorId="0" shapeId="0">
      <text>
        <r>
          <rPr>
            <sz val="9"/>
            <color indexed="81"/>
            <rFont val="Tahoma"/>
            <family val="2"/>
          </rPr>
          <t xml:space="preserve">
Add a new column for each  additional type of transport.</t>
        </r>
      </text>
    </comment>
    <comment ref="G25" authorId="0" shapeId="0">
      <text>
        <r>
          <rPr>
            <sz val="9"/>
            <color indexed="81"/>
            <rFont val="Tahoma"/>
            <family val="2"/>
          </rPr>
          <t xml:space="preserve">
Add a new column for each  additional type of processing.</t>
        </r>
      </text>
    </comment>
  </commentList>
</comments>
</file>

<file path=xl/comments2.xml><?xml version="1.0" encoding="utf-8"?>
<comments xmlns="http://schemas.openxmlformats.org/spreadsheetml/2006/main">
  <authors>
    <author>Jennifer O'Neill</author>
  </authors>
  <commentList>
    <comment ref="J15" authorId="0" shapeId="0">
      <text>
        <r>
          <rPr>
            <sz val="9"/>
            <color indexed="81"/>
            <rFont val="Tahoma"/>
            <family val="2"/>
          </rPr>
          <t xml:space="preserve">These variables (highlighted in yellow) go in the "All Sites" tab of the Region Workbook.
</t>
        </r>
      </text>
    </comment>
    <comment ref="B27" authorId="0" shapeId="0">
      <text>
        <r>
          <rPr>
            <sz val="9"/>
            <color indexed="81"/>
            <rFont val="Tahoma"/>
            <family val="2"/>
          </rPr>
          <t>These variables (highlighted in yellow) go in the "All Sites" tab of the Region Workbook.</t>
        </r>
      </text>
    </comment>
    <comment ref="B133" authorId="0" shapeId="0">
      <text>
        <r>
          <rPr>
            <sz val="9"/>
            <color indexed="81"/>
            <rFont val="Tahoma"/>
            <family val="2"/>
          </rPr>
          <t xml:space="preserve">These (variables (highlighted in yellow) go in the "Regoin Basline Calcs" tab of the Region Workbook.
</t>
        </r>
      </text>
    </comment>
  </commentList>
</comments>
</file>

<file path=xl/sharedStrings.xml><?xml version="1.0" encoding="utf-8"?>
<sst xmlns="http://schemas.openxmlformats.org/spreadsheetml/2006/main" count="1019" uniqueCount="440">
  <si>
    <t>Purity of Gold</t>
  </si>
  <si>
    <t>Quantity of Ore</t>
  </si>
  <si>
    <t>gold purity in %</t>
  </si>
  <si>
    <t>example</t>
  </si>
  <si>
    <t>blade</t>
  </si>
  <si>
    <t>g/T</t>
  </si>
  <si>
    <t xml:space="preserve"> g/T</t>
  </si>
  <si>
    <t xml:space="preserve"> K</t>
  </si>
  <si>
    <t>-</t>
  </si>
  <si>
    <t>g/blade</t>
  </si>
  <si>
    <t>K</t>
  </si>
  <si>
    <t>Grade of Ore</t>
  </si>
  <si>
    <t>Interview 1</t>
  </si>
  <si>
    <t>Interview 2</t>
  </si>
  <si>
    <t>Interview 3</t>
  </si>
  <si>
    <t>Interview 4</t>
  </si>
  <si>
    <t>Interview 5</t>
  </si>
  <si>
    <t>EXTRACTION</t>
  </si>
  <si>
    <t>PROCESSING</t>
  </si>
  <si>
    <t>EXTRACTION &amp; PROCESSING</t>
  </si>
  <si>
    <t>Interviewee Type</t>
  </si>
  <si>
    <t>Trial No.</t>
  </si>
  <si>
    <t>Mass Balance</t>
  </si>
  <si>
    <t>PROCESSING BOSS</t>
  </si>
  <si>
    <t>Interviewee Name</t>
  </si>
  <si>
    <t>Range</t>
  </si>
  <si>
    <t>Total (should be 100%)</t>
  </si>
  <si>
    <t>business owner</t>
  </si>
  <si>
    <t>Comments</t>
  </si>
  <si>
    <t>Key     Averages</t>
  </si>
  <si>
    <t>mining bosses</t>
  </si>
  <si>
    <r>
      <t xml:space="preserve"> Data Collection Form </t>
    </r>
    <r>
      <rPr>
        <i/>
        <sz val="16"/>
        <color theme="0"/>
        <rFont val="Calibri"/>
        <family val="2"/>
        <scheme val="minor"/>
      </rPr>
      <t>"ASGM Site: General Observations"</t>
    </r>
  </si>
  <si>
    <t>g/sack</t>
  </si>
  <si>
    <t>sack</t>
  </si>
  <si>
    <t>g</t>
  </si>
  <si>
    <t>Quantity of Gold</t>
  </si>
  <si>
    <t>blades</t>
  </si>
  <si>
    <t>T</t>
  </si>
  <si>
    <t xml:space="preserve"> T</t>
  </si>
  <si>
    <t>sacks</t>
  </si>
  <si>
    <t xml:space="preserve"> g</t>
  </si>
  <si>
    <t xml:space="preserve">gold purity in karats </t>
  </si>
  <si>
    <t>kg/sack</t>
  </si>
  <si>
    <t>T/sack</t>
  </si>
  <si>
    <t>g/g</t>
  </si>
  <si>
    <t>ore grade in ISO units (g/T)</t>
  </si>
  <si>
    <t>site type</t>
  </si>
  <si>
    <t>Sponge gold</t>
  </si>
  <si>
    <t>Flake Gold</t>
  </si>
  <si>
    <t>Doré Gold</t>
  </si>
  <si>
    <t>Ore grade (g/T)</t>
  </si>
  <si>
    <t>Gold purity (%)</t>
  </si>
  <si>
    <t>Sum of all gold types</t>
  </si>
  <si>
    <t>stakeholder:</t>
  </si>
  <si>
    <t>ore throughput per system (T/d)</t>
  </si>
  <si>
    <t>Extraction Observations</t>
  </si>
  <si>
    <t>Processing Observations</t>
  </si>
  <si>
    <t>Extraction Type 1</t>
  </si>
  <si>
    <t>Extraction Type 2</t>
  </si>
  <si>
    <t>Extraction Type 3</t>
  </si>
  <si>
    <t xml:space="preserve"> Comments</t>
  </si>
  <si>
    <t>yes</t>
  </si>
  <si>
    <t>ASGM Site</t>
  </si>
  <si>
    <t>County / District</t>
  </si>
  <si>
    <t>Concession/Mining Title</t>
  </si>
  <si>
    <t>Province / State / Depertment</t>
  </si>
  <si>
    <t>ASGM Mining Region</t>
  </si>
  <si>
    <t>Country</t>
  </si>
  <si>
    <t>GPS device &amp; datum</t>
  </si>
  <si>
    <t>Date(s) of data collection</t>
  </si>
  <si>
    <t>role</t>
  </si>
  <si>
    <t>Site contact(s): name</t>
  </si>
  <si>
    <t>type of deposit (hard, soft, both)</t>
  </si>
  <si>
    <t>daily production per extraction unit (T ore/d)</t>
  </si>
  <si>
    <t>processing unit type</t>
  </si>
  <si>
    <t>amalgamation type</t>
  </si>
  <si>
    <t>whole ore</t>
  </si>
  <si>
    <t>concentrate</t>
  </si>
  <si>
    <t>mercury used?</t>
  </si>
  <si>
    <t>Processing Type 1</t>
  </si>
  <si>
    <t>Processing Type 2</t>
  </si>
  <si>
    <t>Processing Type 3</t>
  </si>
  <si>
    <t>number of units on site - active</t>
  </si>
  <si>
    <t>number of units on site - total</t>
  </si>
  <si>
    <t>average workers per unit</t>
  </si>
  <si>
    <t>description of extraction method</t>
  </si>
  <si>
    <t>description of processing method</t>
  </si>
  <si>
    <t>hard</t>
  </si>
  <si>
    <r>
      <t xml:space="preserve">Data Collection Form: </t>
    </r>
    <r>
      <rPr>
        <i/>
        <sz val="16"/>
        <color theme="0"/>
        <rFont val="Calibri"/>
        <family val="2"/>
        <scheme val="minor"/>
      </rPr>
      <t>"Gold Trader Interview"</t>
    </r>
  </si>
  <si>
    <t>shaft</t>
  </si>
  <si>
    <t>extraction unit type (e.g., open pit, shaft)</t>
  </si>
  <si>
    <t>open pit</t>
  </si>
  <si>
    <t>soft</t>
  </si>
  <si>
    <t>Interview 6</t>
  </si>
  <si>
    <t>Interview 7</t>
  </si>
  <si>
    <t>Interview 8</t>
  </si>
  <si>
    <t>Interview 9</t>
  </si>
  <si>
    <t>Interview 10</t>
  </si>
  <si>
    <t>Gold purchased - type, price, amount</t>
  </si>
  <si>
    <t>Eli Strong</t>
  </si>
  <si>
    <t>1(234)567-8910</t>
  </si>
  <si>
    <t>1(234)567-1234</t>
  </si>
  <si>
    <t>Community Chief</t>
  </si>
  <si>
    <t>Mining Coordinator</t>
  </si>
  <si>
    <t>Cooperative Leader</t>
  </si>
  <si>
    <t>jjones@email.com</t>
  </si>
  <si>
    <t>Long</t>
  </si>
  <si>
    <t>Lat</t>
  </si>
  <si>
    <t>Goldaguay</t>
  </si>
  <si>
    <t>Location &amp; Access</t>
  </si>
  <si>
    <t>Community Demographics</t>
  </si>
  <si>
    <t>Other Information</t>
  </si>
  <si>
    <t>Community 1</t>
  </si>
  <si>
    <t>Community 2</t>
  </si>
  <si>
    <t>Community 3</t>
  </si>
  <si>
    <t>Associted Communities</t>
  </si>
  <si>
    <t>community name</t>
  </si>
  <si>
    <t xml:space="preserve">  </t>
  </si>
  <si>
    <t>M</t>
  </si>
  <si>
    <t>W</t>
  </si>
  <si>
    <t>Y</t>
  </si>
  <si>
    <t>unit type (e.g., truck, bike, person)</t>
  </si>
  <si>
    <t>truck</t>
  </si>
  <si>
    <t>motorcycle</t>
  </si>
  <si>
    <t>unit capacity (T ore)</t>
  </si>
  <si>
    <t>description of transport method</t>
  </si>
  <si>
    <t>number of units active during a shift</t>
  </si>
  <si>
    <t>number of shifts per day</t>
  </si>
  <si>
    <t>days per week active</t>
  </si>
  <si>
    <t>Transport Type 1</t>
  </si>
  <si>
    <t>Transport Type 2</t>
  </si>
  <si>
    <t>Transport Type 3</t>
  </si>
  <si>
    <t>typical number of trips in one shift</t>
  </si>
  <si>
    <t>shifts per day</t>
  </si>
  <si>
    <t>days active per week (d/w)</t>
  </si>
  <si>
    <t>months active per year (m/y )</t>
  </si>
  <si>
    <t>days active per year (d/y)</t>
  </si>
  <si>
    <t>daily earnings per miner (g 24K Au)</t>
  </si>
  <si>
    <t>annual earning per miner (g 24K Au)</t>
  </si>
  <si>
    <t>value of yearly Au extracted on site (local currency/y/site)</t>
  </si>
  <si>
    <t>value produced yearly per miner (local currency/y/miner)</t>
  </si>
  <si>
    <t>shift length (hr)</t>
  </si>
  <si>
    <t>value produced yearly per miner ($USD/y/miner)</t>
  </si>
  <si>
    <t>Data Entry</t>
  </si>
  <si>
    <t>Calculations of site-level information</t>
  </si>
  <si>
    <t>Data entry</t>
  </si>
  <si>
    <t>processing workers</t>
  </si>
  <si>
    <t>extraction workers</t>
  </si>
  <si>
    <t>Earnings Information (revenue distribution)</t>
  </si>
  <si>
    <t>Extraction Unit Interviews - Extraction Type 2</t>
  </si>
  <si>
    <t>Extraction Unit Interviews - Extraction Type 3</t>
  </si>
  <si>
    <t>Description of Extraction Type 1</t>
  </si>
  <si>
    <t>Description of Extraction Type 2</t>
  </si>
  <si>
    <t>Description of Extraction Type 3</t>
  </si>
  <si>
    <t>* Add additional Processing table for each new type of extraction *</t>
  </si>
  <si>
    <t>value produced yearly per worker (local currency/y/miner)</t>
  </si>
  <si>
    <r>
      <t xml:space="preserve">price per g of </t>
    </r>
    <r>
      <rPr>
        <b/>
        <sz val="11"/>
        <color theme="1"/>
        <rFont val="Calibri"/>
        <family val="2"/>
        <scheme val="minor"/>
      </rPr>
      <t>pure</t>
    </r>
    <r>
      <rPr>
        <sz val="11"/>
        <color theme="1"/>
        <rFont val="Calibri"/>
        <family val="2"/>
        <scheme val="minor"/>
      </rPr>
      <t xml:space="preserve"> gold (local currency/g 24K Au)</t>
    </r>
  </si>
  <si>
    <t>interviewee name</t>
  </si>
  <si>
    <t>interviewee type</t>
  </si>
  <si>
    <t>gold purity (%)</t>
  </si>
  <si>
    <t>ore grade (g/T)</t>
  </si>
  <si>
    <r>
      <t xml:space="preserve">price per g of </t>
    </r>
    <r>
      <rPr>
        <b/>
        <sz val="11"/>
        <color theme="1"/>
        <rFont val="Calibri"/>
        <family val="2"/>
        <scheme val="minor"/>
      </rPr>
      <t>pure</t>
    </r>
    <r>
      <rPr>
        <sz val="11"/>
        <color theme="1"/>
        <rFont val="Calibri"/>
        <family val="2"/>
        <scheme val="minor"/>
      </rPr>
      <t xml:space="preserve"> gold ($USD/g 24K Au)</t>
    </r>
  </si>
  <si>
    <t xml:space="preserve">average active workers per unit </t>
  </si>
  <si>
    <r>
      <t xml:space="preserve">Extraction Unit Interviews - </t>
    </r>
    <r>
      <rPr>
        <b/>
        <sz val="12"/>
        <color theme="1"/>
        <rFont val="Calibri"/>
        <family val="2"/>
        <scheme val="minor"/>
      </rPr>
      <t>Extraction Type 1</t>
    </r>
  </si>
  <si>
    <t>SUM OF ALL TYPES</t>
  </si>
  <si>
    <t>yearly Au extracted on site - impure (kg Au/y/site)</t>
  </si>
  <si>
    <t>yearly Au extracted on site - pure (kg Au/y/site)</t>
  </si>
  <si>
    <t>Eli</t>
  </si>
  <si>
    <t>Jonas</t>
  </si>
  <si>
    <t>Samuel</t>
  </si>
  <si>
    <t>Rose</t>
  </si>
  <si>
    <r>
      <rPr>
        <sz val="16"/>
        <color theme="0"/>
        <rFont val="Calibri"/>
        <family val="2"/>
        <scheme val="minor"/>
      </rPr>
      <t>Data Collection Form "</t>
    </r>
    <r>
      <rPr>
        <i/>
        <sz val="16"/>
        <color theme="0"/>
        <rFont val="Calibri"/>
        <family val="2"/>
        <scheme val="minor"/>
      </rPr>
      <t>ASGM Site Interview: Extraction"</t>
    </r>
  </si>
  <si>
    <r>
      <rPr>
        <sz val="16"/>
        <color theme="0"/>
        <rFont val="Calibri"/>
        <family val="2"/>
        <scheme val="minor"/>
      </rPr>
      <t>Data Collection Form "</t>
    </r>
    <r>
      <rPr>
        <i/>
        <sz val="16"/>
        <color theme="0"/>
        <rFont val="Calibri"/>
        <family val="2"/>
        <scheme val="minor"/>
      </rPr>
      <t>ASGM Site Interview: Processing"</t>
    </r>
  </si>
  <si>
    <t>Average</t>
  </si>
  <si>
    <t>daily earning per worker (g 24K Au)</t>
  </si>
  <si>
    <t>daily extraction per miner (T ore/d)</t>
  </si>
  <si>
    <t xml:space="preserve">average active miners per unit </t>
  </si>
  <si>
    <t>annual earning per worker (g 24K Au)</t>
  </si>
  <si>
    <t>pure gold sold from unit per month (g 24K Au/mo)</t>
  </si>
  <si>
    <t>price per kg of mercury (local currency/kg Hg)</t>
  </si>
  <si>
    <t>estimated Hg:Au ratio for unit (as per interview)</t>
  </si>
  <si>
    <t>daily ore throughput per unit (T ore/d/unit)</t>
  </si>
  <si>
    <t>daily ore throughput on site (T ore/d/site)</t>
  </si>
  <si>
    <t>yearly ore throughput on site (T ore/y/site)</t>
  </si>
  <si>
    <t>yearly Au produced on site - impure (kg Au/y/site)</t>
  </si>
  <si>
    <t>yearly Au produced on site - pure (kg Au/y/site)</t>
  </si>
  <si>
    <t>value of yearly Au produced on site (local currency/y/site)</t>
  </si>
  <si>
    <t>Description of Processing Type 1</t>
  </si>
  <si>
    <t>total miners on site (assumed = miners active/d)</t>
  </si>
  <si>
    <t>total active workers on site (assumed = workers active/d)</t>
  </si>
  <si>
    <t>daily extraction per miner (T ore/shift)</t>
  </si>
  <si>
    <t>ore throughput per unit per shift (T ore/shift/unit)</t>
  </si>
  <si>
    <t>Fatima</t>
  </si>
  <si>
    <t>Wally</t>
  </si>
  <si>
    <r>
      <t xml:space="preserve">Processing Unit Interviews - </t>
    </r>
    <r>
      <rPr>
        <b/>
        <sz val="12"/>
        <color theme="1"/>
        <rFont val="Calibri"/>
        <family val="2"/>
        <scheme val="minor"/>
      </rPr>
      <t>Processing Type 1</t>
    </r>
  </si>
  <si>
    <r>
      <t xml:space="preserve">Processing Unit Interviews - </t>
    </r>
    <r>
      <rPr>
        <b/>
        <sz val="12"/>
        <color theme="1"/>
        <rFont val="Calibri"/>
        <family val="2"/>
        <scheme val="minor"/>
      </rPr>
      <t>Processing Type 2</t>
    </r>
  </si>
  <si>
    <r>
      <t xml:space="preserve">Processing Unit Interviews - </t>
    </r>
    <r>
      <rPr>
        <b/>
        <sz val="12"/>
        <color theme="1"/>
        <rFont val="Calibri"/>
        <family val="2"/>
        <scheme val="minor"/>
      </rPr>
      <t>Processing Type 3</t>
    </r>
  </si>
  <si>
    <t>Description of Processing Type 2</t>
  </si>
  <si>
    <t>Description of Processing Type 3</t>
  </si>
  <si>
    <r>
      <rPr>
        <sz val="16"/>
        <color theme="0"/>
        <rFont val="Calibri"/>
        <family val="2"/>
        <scheme val="minor"/>
      </rPr>
      <t>Data Collection Form "</t>
    </r>
    <r>
      <rPr>
        <i/>
        <sz val="16"/>
        <color theme="0"/>
        <rFont val="Calibri"/>
        <family val="2"/>
        <scheme val="minor"/>
      </rPr>
      <t>ASGM Site Interview: Earnings"</t>
    </r>
  </si>
  <si>
    <r>
      <t xml:space="preserve"> Data Collection Form </t>
    </r>
    <r>
      <rPr>
        <i/>
        <sz val="16"/>
        <color theme="0"/>
        <rFont val="Calibri"/>
        <family val="2"/>
        <scheme val="minor"/>
      </rPr>
      <t>"Mercury-to-Gold Ratio (Hg:Au)"</t>
    </r>
  </si>
  <si>
    <t>C. mass Hg added to mix (g)</t>
  </si>
  <si>
    <t>Heating Phase</t>
  </si>
  <si>
    <t>Mix Phase</t>
  </si>
  <si>
    <t>Recovery in Retort</t>
  </si>
  <si>
    <t>L. mass amalgam (g)</t>
  </si>
  <si>
    <t>O. mass sponge gold (g)</t>
  </si>
  <si>
    <t>T. mass mercury recovered in retort (g)</t>
  </si>
  <si>
    <t>W. Hg lost to the air in heating phase (= Q-T)</t>
  </si>
  <si>
    <t>U. retort efficiency (%)  (= T / Q *100)</t>
  </si>
  <si>
    <t xml:space="preserve">X. Total mercury used (lost to environment) (= V+W) </t>
  </si>
  <si>
    <t>Q. Hg evaporated (=L-O)</t>
  </si>
  <si>
    <t>Y. Hg:Au Ratio (= X / P)</t>
  </si>
  <si>
    <t>Measurement Cross-check</t>
  </si>
  <si>
    <r>
      <t xml:space="preserve">Hg &amp; Au Measurments - </t>
    </r>
    <r>
      <rPr>
        <b/>
        <sz val="12"/>
        <color theme="1"/>
        <rFont val="Calibri"/>
        <family val="2"/>
        <scheme val="minor"/>
      </rPr>
      <t>Processing Type 1</t>
    </r>
  </si>
  <si>
    <t>I. mass liquid Hg recovered from squeeze (g)</t>
  </si>
  <si>
    <t>F. mass liquid Hg &amp; amalgam out of mix (g)</t>
  </si>
  <si>
    <t>P. mass sponge gold in 100% purity (g) (= O x %purity)</t>
  </si>
  <si>
    <t>liquid Hg from squeeze (I) + amalgam (L) should = (F)</t>
  </si>
  <si>
    <r>
      <t xml:space="preserve">Hg &amp; Au Measurments - </t>
    </r>
    <r>
      <rPr>
        <b/>
        <sz val="12"/>
        <color theme="1"/>
        <rFont val="Calibri"/>
        <family val="2"/>
        <scheme val="minor"/>
      </rPr>
      <t>Processing Type 2</t>
    </r>
  </si>
  <si>
    <t>Trimble handheld GPS, NAD83</t>
  </si>
  <si>
    <t>Marie Cooke</t>
  </si>
  <si>
    <t>Ana Fleur</t>
  </si>
  <si>
    <r>
      <t xml:space="preserve"> Data Collection Form </t>
    </r>
    <r>
      <rPr>
        <i/>
        <sz val="16"/>
        <color theme="0"/>
        <rFont val="Calibri"/>
        <family val="2"/>
        <scheme val="minor"/>
      </rPr>
      <t>"Community Interview"</t>
    </r>
  </si>
  <si>
    <t>Small mining community bordered on the west by mountain in which hard rock extraction occurs. ~ 100 km south of two large open pit extraction sites.</t>
  </si>
  <si>
    <t>Access using 4x4 vehicle. North from Favar City. 300 km on paved road, followed by 200 km on rough dirt roads. Roads flood Sept through Jan.</t>
  </si>
  <si>
    <t>Waly</t>
  </si>
  <si>
    <t>V. Hg lost to land in mix phase (= C-I-Q)</t>
  </si>
  <si>
    <r>
      <rPr>
        <sz val="16"/>
        <color theme="0"/>
        <rFont val="Calibri"/>
        <family val="2"/>
        <scheme val="minor"/>
      </rPr>
      <t>Data Collection Form "</t>
    </r>
    <r>
      <rPr>
        <i/>
        <sz val="16"/>
        <color theme="0"/>
        <rFont val="Calibri"/>
        <family val="2"/>
        <scheme val="minor"/>
      </rPr>
      <t>ASGM Site Interview: Transport"</t>
    </r>
  </si>
  <si>
    <t>capacity of unit (T ore)</t>
  </si>
  <si>
    <t>number of units on site - active during a shift</t>
  </si>
  <si>
    <t>average number workers per unit</t>
  </si>
  <si>
    <t>transport workers</t>
  </si>
  <si>
    <t>Transport workers are paid out of pocket by business owner</t>
  </si>
  <si>
    <t>Processing workers are paid out of pocket by business owner</t>
  </si>
  <si>
    <t>Description of Transport Type 1</t>
  </si>
  <si>
    <t>SECURITY PERSONEL</t>
  </si>
  <si>
    <t>PROCESSING WORKER</t>
  </si>
  <si>
    <t>EXTRACTION WORKER</t>
  </si>
  <si>
    <t>EXTRACTION BOSS</t>
  </si>
  <si>
    <t>LAND OWNER</t>
  </si>
  <si>
    <t>COOPERATIVE MEMBER</t>
  </si>
  <si>
    <t>COOPERATIVE PRESIDENT</t>
  </si>
  <si>
    <t>MINING COORDINATOR</t>
  </si>
  <si>
    <t>OTHER</t>
  </si>
  <si>
    <t>TRANSPORT WORKER</t>
  </si>
  <si>
    <t>GOLD TRADER</t>
  </si>
  <si>
    <t>PIT/SHAFT OWNER</t>
  </si>
  <si>
    <t>PROCESSING OWNER</t>
  </si>
  <si>
    <t>proportion of Au showing Hg use (%)</t>
  </si>
  <si>
    <t>signs of mercury? (Y/N/na)</t>
  </si>
  <si>
    <t>Alassane</t>
  </si>
  <si>
    <t>Mamadou</t>
  </si>
  <si>
    <t>Albert</t>
  </si>
  <si>
    <t>Jack</t>
  </si>
  <si>
    <t>daily ore transported per unit (T ore/d/unit)</t>
  </si>
  <si>
    <t>daily ore transported on site (T ore/d/site)</t>
  </si>
  <si>
    <t>yearly ore transport on site (T ore/y/site)</t>
  </si>
  <si>
    <t>Description of Transport Type 2</t>
  </si>
  <si>
    <t>Description of Transport Type 3</t>
  </si>
  <si>
    <t>phone number</t>
  </si>
  <si>
    <t>email</t>
  </si>
  <si>
    <t>miner</t>
  </si>
  <si>
    <t>shop owner, home maker</t>
  </si>
  <si>
    <t>5000USD</t>
  </si>
  <si>
    <t>10000USD</t>
  </si>
  <si>
    <t>school</t>
  </si>
  <si>
    <t>medical clinic</t>
  </si>
  <si>
    <t>market, bank, temple</t>
  </si>
  <si>
    <t>Community chief (Ana Fluer), 6-person council (3 men, 3 women), security workers</t>
  </si>
  <si>
    <t xml:space="preserve">Women: teachers, health care workers, shop owners, farmers, pit/shaft owners, processing centre owners. Men: miners, health care workers, shop owners, farmers, gold traders, pit/shaft owners, processing centre owners, security workers, transport workers. </t>
  </si>
  <si>
    <t>Gold Trader Interviews</t>
  </si>
  <si>
    <t>Shamus</t>
  </si>
  <si>
    <t>Johnny</t>
  </si>
  <si>
    <t>Ore Transport Observations</t>
  </si>
  <si>
    <t>* Add additional table for each new type of transport *</t>
  </si>
  <si>
    <r>
      <t xml:space="preserve">Transport Interviews - </t>
    </r>
    <r>
      <rPr>
        <b/>
        <sz val="12"/>
        <color theme="1"/>
        <rFont val="Calibri"/>
        <family val="2"/>
        <scheme val="minor"/>
      </rPr>
      <t>Transport Type 2</t>
    </r>
  </si>
  <si>
    <r>
      <t xml:space="preserve">Transport Interviews - </t>
    </r>
    <r>
      <rPr>
        <b/>
        <sz val="12"/>
        <color theme="1"/>
        <rFont val="Calibri"/>
        <family val="2"/>
        <scheme val="minor"/>
      </rPr>
      <t>Transport Type 1</t>
    </r>
  </si>
  <si>
    <t xml:space="preserve">general description (location, size, proximity and direction to ASGM site(s), etc.) </t>
  </si>
  <si>
    <t>access (Describe route, river access/names, road type, condition)</t>
  </si>
  <si>
    <t>estimated community population (M|W|Y)</t>
  </si>
  <si>
    <t>gender of community leader(s) (M|W)</t>
  </si>
  <si>
    <t>typical occupation - Male</t>
  </si>
  <si>
    <t>average income - Male</t>
  </si>
  <si>
    <t>typical occupation - Female</t>
  </si>
  <si>
    <t>average income - Female</t>
  </si>
  <si>
    <t>education facilities</t>
  </si>
  <si>
    <t>health facilities</t>
  </si>
  <si>
    <t>other facilities (e.g., market, bank, insurance branch, temple, mosque, church)</t>
  </si>
  <si>
    <t>occupation notes</t>
  </si>
  <si>
    <t>community governance (police, mayor, council, other authority)</t>
  </si>
  <si>
    <t>other information</t>
  </si>
  <si>
    <t>interviewee Name</t>
  </si>
  <si>
    <t>average price charged for pure gold (local currency/g Au)</t>
  </si>
  <si>
    <t>average price charged for pure gold (USD/g Au)</t>
  </si>
  <si>
    <t>amount of mercury sold per month (kg/mo)</t>
  </si>
  <si>
    <t>number of gold buyers on site</t>
  </si>
  <si>
    <t>number of mercury sellers for the site</t>
  </si>
  <si>
    <t>price (USD/g)</t>
  </si>
  <si>
    <t>typical purity (%)</t>
  </si>
  <si>
    <t>purchased per month, impure gold (g Au/mo)</t>
  </si>
  <si>
    <t>purchased per month, pure gold (g pure Au/mo)</t>
  </si>
  <si>
    <t>purchased per year, pure gold (g pure Au/yr)</t>
  </si>
  <si>
    <t>Spatial information (size, location, distance between extraction &amp; processing sites, mode of ore transport)</t>
  </si>
  <si>
    <t>What types of extraction happen on this site? Of processing? Describe in brief.</t>
  </si>
  <si>
    <t>Legal status of site. Do the miners have agreement of land owner for extraction? With local authority? Explain.</t>
  </si>
  <si>
    <t>Site governance and organization (individuals, groups, businesses, or cooperative? Extraction and processing owners and bosses? Are extraction workers also processors?</t>
  </si>
  <si>
    <t xml:space="preserve"> What is the revenue distribution? Do workers get a daily wage or % of production? </t>
  </si>
  <si>
    <t>% of workers that are local / foreign</t>
  </si>
  <si>
    <t>origin of foreign workers</t>
  </si>
  <si>
    <t>Number of gold buyers on site</t>
  </si>
  <si>
    <t>Role of women on  site</t>
  </si>
  <si>
    <t>Role of youth and children following parents in the field</t>
  </si>
  <si>
    <t>L</t>
  </si>
  <si>
    <t>F</t>
  </si>
  <si>
    <t>Number of ASGM workers on site</t>
  </si>
  <si>
    <t>Goldougou, Goldibique</t>
  </si>
  <si>
    <t>Water use during extraction and processing</t>
  </si>
  <si>
    <t>Environmental risks observed</t>
  </si>
  <si>
    <t>Health risks observed</t>
  </si>
  <si>
    <t>Is there a record of risks &amp; incidents?</t>
  </si>
  <si>
    <t>Environment and Health Observations</t>
  </si>
  <si>
    <t>Operations Observations</t>
  </si>
  <si>
    <t>Workforce Observations</t>
  </si>
  <si>
    <t>Some women are processing workers, but none take part in extraction. Some  are pit, shaft, or processing centre owners. Also teachers, healthcare workers, shop keeps, farmers, and homemakers.</t>
  </si>
  <si>
    <t>total active transport workers on site (workers active/d)</t>
  </si>
  <si>
    <t>Hard rock mining from shafts on the mountain immediately to the east of the community. Packed in ~50kg bags. Transported on motorcycles to processing site in the community below. Extracting and processing are done by separate workers (extraction workers do not process and vice versa)</t>
  </si>
  <si>
    <t>Soft rock (alluvial) mining from two large open pits in the valley 100 km north of the community. Extraction with high pressure water spray and buckets. Processing occurs at the same location. Extracting and processing are done by separate workers (extraction workers do not process and vice versa)</t>
  </si>
  <si>
    <t>Primary crushing is manual crushing with hammer. Secondary crushing is manual crushing with mortar and pestel. Ore is then milled in ball mills with mercury to undergo whole ore amalgamation. Recipe for one mill: One half bag (~25kg) of ore added to mill with one basin of water, ~200mL of mercury, and balls. Mill turned by hand for 1 hour. The amalgam is retrieved from the ore by squeezing (the liquid is saved for later use). Alalgam is heated to yield sponge gold. A retort is used. Extracting and processing are done by separate workers (extraction workers do not process and vice versa)</t>
  </si>
  <si>
    <t>The alliuvial material is concentrated by washing/sluicing. Ore concentrate is then amalgamated. The amalgam is retrieved from the ore by squeezing (the liquid is saved for later use). The amalgam is heated to yield sponge gold. No retort is used here. Extracting and processing are done by separate workers (extraction workers do not process and vice versa)</t>
  </si>
  <si>
    <t>informal unit for weight of gold</t>
  </si>
  <si>
    <t>grams per informal unit for weight of gold</t>
  </si>
  <si>
    <t xml:space="preserve">informal unit for weight of ore </t>
  </si>
  <si>
    <t>kg per informal unit for weight of ore</t>
  </si>
  <si>
    <t>tonnes  informal unit for weight of ore</t>
  </si>
  <si>
    <t>weight of ore, in tonnes (T)</t>
  </si>
  <si>
    <t>weight of gold, in grams (g)</t>
  </si>
  <si>
    <t>informal unit for ore grade</t>
  </si>
  <si>
    <t>unit for weight of ore</t>
  </si>
  <si>
    <t>unit for weight of gold</t>
  </si>
  <si>
    <t>For example, an ore grade unit of blades/sack must be converted to g/T before entering it in the following sheets.</t>
  </si>
  <si>
    <t>* The ASGM baseline workbook operates in SI units. Ensure that your data is converted to SI units before entering it.</t>
  </si>
  <si>
    <t>Malika District</t>
  </si>
  <si>
    <t>Korfalo Village</t>
  </si>
  <si>
    <t>Conversion Tool: Informal Units to ISO Units</t>
  </si>
  <si>
    <t>Mean</t>
  </si>
  <si>
    <t>Hg:Au Ratio</t>
  </si>
  <si>
    <t>Processing (System Type 2)</t>
  </si>
  <si>
    <t>Processing (System Type 3)</t>
  </si>
  <si>
    <t>Site Name</t>
  </si>
  <si>
    <t>Region</t>
  </si>
  <si>
    <t>Placerton</t>
  </si>
  <si>
    <t>Site Summary</t>
  </si>
  <si>
    <t>Date(s) of Data Collection</t>
  </si>
  <si>
    <t>Oct 26-30, 2017</t>
  </si>
  <si>
    <t>Name of Field Researcher</t>
  </si>
  <si>
    <t>Associated Communities</t>
  </si>
  <si>
    <t>Province/State/Department</t>
  </si>
  <si>
    <t>Site contacts</t>
  </si>
  <si>
    <t>Jimmy Jones</t>
  </si>
  <si>
    <t>Number of Interviews</t>
  </si>
  <si>
    <t>Site Interviews - Extraction</t>
  </si>
  <si>
    <t>Site Interviews - Transport</t>
  </si>
  <si>
    <t>Site Interviews - Processing</t>
  </si>
  <si>
    <t>ASGM Gold Production (kg 24-K Au/y)</t>
  </si>
  <si>
    <t>Extraction-based</t>
  </si>
  <si>
    <t>Processing-based</t>
  </si>
  <si>
    <t>average</t>
  </si>
  <si>
    <t>ASGM Mercury Use (kg Hg/y)</t>
  </si>
  <si>
    <t>Workforce</t>
  </si>
  <si>
    <t>price per g of pure gold (local currency/g 24K Au)</t>
  </si>
  <si>
    <t>Mineralogy</t>
  </si>
  <si>
    <t>Trade</t>
  </si>
  <si>
    <t>purchased per year, pure gold, entire site (g pure Au/y)</t>
  </si>
  <si>
    <t>purchased per year, mercury, entire site (kg Hg/y)</t>
  </si>
  <si>
    <t>purchased by miners per year, mercury, entire site (kg Hg/y)</t>
  </si>
  <si>
    <t>purchased by sellers per year, mercury, entire site (kg Hg/y)</t>
  </si>
  <si>
    <t>price of mercury when buying (local currency/kg)</t>
  </si>
  <si>
    <t>price of mercury when selling (local currency/kg)</t>
  </si>
  <si>
    <t>amount of mercury bought per month (kg/mo)</t>
  </si>
  <si>
    <t>mercury bought for system per month (kg Hg/mo)</t>
  </si>
  <si>
    <t xml:space="preserve">mercury bought by miners annually (kg Hg/mo)   </t>
  </si>
  <si>
    <t>daily ore extraction per unit (T ore/d/unit)</t>
  </si>
  <si>
    <t>daily ore extraction on site (T ore/d/site)</t>
  </si>
  <si>
    <t>yearly ore extraction on site (T ore/y/site)</t>
  </si>
  <si>
    <t>Transport-based</t>
  </si>
  <si>
    <t>yearly ore transported on site (T/y)</t>
  </si>
  <si>
    <t>daily ore transported on site (T/y)</t>
  </si>
  <si>
    <t>Comment</t>
  </si>
  <si>
    <t>This is for hard rock only, as the alluvial site does not use transport.</t>
  </si>
  <si>
    <t>yearly earnings per extraction worker (local currency/y)</t>
  </si>
  <si>
    <t>yearly earnings per transport worker (local currency/y)</t>
  </si>
  <si>
    <t>yearly earnings per processing worker (local currency/y)</t>
  </si>
  <si>
    <t xml:space="preserve">mercury bought for system per month (kg Hg/mo)  </t>
  </si>
  <si>
    <t>Hg:Au Ratio (estimated by miners)</t>
  </si>
  <si>
    <t>Hg:Au Ratio (physically measured)</t>
  </si>
  <si>
    <t xml:space="preserve">Transport Type 1 </t>
  </si>
  <si>
    <t>Transport  Type 2</t>
  </si>
  <si>
    <t>Transport  Type 3</t>
  </si>
  <si>
    <t>Site Interviews</t>
  </si>
  <si>
    <t>Description of Method</t>
  </si>
  <si>
    <t>A truck that can carry 40 bags of ore. Each bag is 50 kg. (2T capacity)</t>
  </si>
  <si>
    <t>A motorcycle that can carry 2 bags of ore. Each bag is 50 kg.</t>
  </si>
  <si>
    <t>Gold Trader Interview</t>
  </si>
  <si>
    <t>source</t>
  </si>
  <si>
    <t>All Sources</t>
  </si>
  <si>
    <t>ASGM Ore Production (T 24-K Au/y)</t>
  </si>
  <si>
    <t>Type 1</t>
  </si>
  <si>
    <t>Type 2</t>
  </si>
  <si>
    <t>Type 3</t>
  </si>
  <si>
    <t>yearly Au produced on site - pure (kg Au/y/site) - TOTAL</t>
  </si>
  <si>
    <t>kg contributed by Type 1</t>
  </si>
  <si>
    <t>% contributed by Type 1</t>
  </si>
  <si>
    <t>kg contributed by Type 2</t>
  </si>
  <si>
    <t>% contributed by Type 2</t>
  </si>
  <si>
    <t>kg contributed by Type 3</t>
  </si>
  <si>
    <t>% contributed by Type 3</t>
  </si>
  <si>
    <t>Gold per Processing Type</t>
  </si>
  <si>
    <t>kg</t>
  </si>
  <si>
    <t>% of total</t>
  </si>
  <si>
    <t>Trade-based (total bought by miners)</t>
  </si>
  <si>
    <t>Trade-based (bought by gold traders)</t>
  </si>
  <si>
    <t>Trade-based (total sold by Hg sellers)</t>
  </si>
  <si>
    <t>Extraction Workers (extraction-based)</t>
  </si>
  <si>
    <t>Processing Workers (processing-based)</t>
  </si>
  <si>
    <t>Transport Workers (transport-based)</t>
  </si>
  <si>
    <t>total</t>
  </si>
  <si>
    <t>total active extraction workers on site (workers active/d)</t>
  </si>
  <si>
    <t>total active processing workers on site (workers active/d)</t>
  </si>
  <si>
    <t>Goldu Province</t>
  </si>
  <si>
    <t>Name of field researcher(s)</t>
  </si>
  <si>
    <t>Goldu</t>
  </si>
  <si>
    <t xml:space="preserve">  Earnings Information (revenue distribution)</t>
  </si>
  <si>
    <t>% of total production distributed to extraction workers</t>
  </si>
  <si>
    <t>% of total production distributed to processing workers</t>
  </si>
  <si>
    <t>average earnings per year extraction worker (local currency/y)</t>
  </si>
  <si>
    <t>average earnings per year processing worker (local currency/y)</t>
  </si>
  <si>
    <t>average earnings per year transport worker (local currency/y)</t>
  </si>
  <si>
    <t>crushing x2, milling, WOA, retort</t>
  </si>
  <si>
    <t>wash, sluice, conc amalgamation, no retort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</si>
</sst>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0.0"/>
    <numFmt numFmtId="165" formatCode="0.000"/>
    <numFmt numFmtId="166" formatCode="&quot;$&quot;#,##0.00"/>
    <numFmt numFmtId="167" formatCode="[$$-1009]#,##0.00"/>
    <numFmt numFmtId="168" formatCode="&quot;$&quot;#,##0"/>
    <numFmt numFmtId="169" formatCode="0.000000"/>
    <numFmt numFmtId="170" formatCode="#,##0.0"/>
    <numFmt numFmtId="171" formatCode="[$-F800]dddd\,\ mmmm\ dd\,\ yyyy"/>
    <numFmt numFmtId="172" formatCode="0.0%"/>
  </numFmts>
  <fonts count="39" x14ac:knownFonts="1">
    <font>
      <sz val="11"/>
      <color theme="1"/>
      <name val="Calibri"/>
      <family val="2"/>
      <scheme val="minor"/>
    </font>
    <font>
      <b/>
      <sz val="11"/>
      <color theme="1"/>
      <name val="Calibri"/>
      <family val="2"/>
      <scheme val="minor"/>
    </font>
    <font>
      <sz val="9"/>
      <color indexed="81"/>
      <name val="Tahoma"/>
      <family val="2"/>
    </font>
    <font>
      <b/>
      <sz val="12"/>
      <color theme="1"/>
      <name val="Calibri"/>
      <family val="2"/>
      <scheme val="minor"/>
    </font>
    <font>
      <sz val="11"/>
      <color theme="0"/>
      <name val="Calibri"/>
      <family val="2"/>
      <scheme val="minor"/>
    </font>
    <font>
      <i/>
      <sz val="11"/>
      <color theme="1"/>
      <name val="Calibri"/>
      <family val="2"/>
      <scheme val="minor"/>
    </font>
    <font>
      <u/>
      <sz val="10"/>
      <color theme="1" tint="0.499984740745262"/>
      <name val="Calibri"/>
      <family val="2"/>
      <scheme val="minor"/>
    </font>
    <font>
      <sz val="10"/>
      <color theme="1" tint="0.499984740745262"/>
      <name val="Calibri"/>
      <family val="2"/>
      <scheme val="minor"/>
    </font>
    <font>
      <i/>
      <sz val="10"/>
      <color theme="1" tint="0.499984740745262"/>
      <name val="Calibri"/>
      <family val="2"/>
      <scheme val="minor"/>
    </font>
    <font>
      <b/>
      <sz val="10"/>
      <color theme="1" tint="0.499984740745262"/>
      <name val="Calibri"/>
      <family val="2"/>
      <scheme val="minor"/>
    </font>
    <font>
      <sz val="9"/>
      <color theme="1"/>
      <name val="Calibri"/>
      <family val="2"/>
      <scheme val="minor"/>
    </font>
    <font>
      <sz val="14"/>
      <color theme="1"/>
      <name val="Calibri"/>
      <family val="2"/>
      <scheme val="minor"/>
    </font>
    <font>
      <sz val="11"/>
      <name val="Calibri"/>
      <family val="2"/>
      <scheme val="minor"/>
    </font>
    <font>
      <b/>
      <sz val="11"/>
      <name val="Calibri"/>
      <family val="2"/>
      <scheme val="minor"/>
    </font>
    <font>
      <sz val="14"/>
      <color theme="0"/>
      <name val="Calibri"/>
      <family val="2"/>
      <scheme val="minor"/>
    </font>
    <font>
      <sz val="11"/>
      <color rgb="FF0000FF"/>
      <name val="Calibri"/>
      <family val="2"/>
      <scheme val="minor"/>
    </font>
    <font>
      <b/>
      <sz val="11"/>
      <color rgb="FF0000FF"/>
      <name val="Calibri"/>
      <family val="2"/>
      <scheme val="minor"/>
    </font>
    <font>
      <i/>
      <sz val="11"/>
      <name val="Calibri"/>
      <family val="2"/>
      <scheme val="minor"/>
    </font>
    <font>
      <sz val="16"/>
      <color theme="0"/>
      <name val="Calibri"/>
      <family val="2"/>
      <scheme val="minor"/>
    </font>
    <font>
      <b/>
      <sz val="16"/>
      <color theme="0"/>
      <name val="Calibri"/>
      <family val="2"/>
      <scheme val="minor"/>
    </font>
    <font>
      <i/>
      <sz val="16"/>
      <color theme="0"/>
      <name val="Calibri"/>
      <family val="2"/>
      <scheme val="minor"/>
    </font>
    <font>
      <b/>
      <i/>
      <sz val="11"/>
      <color theme="1"/>
      <name val="Calibri"/>
      <family val="2"/>
      <scheme val="minor"/>
    </font>
    <font>
      <sz val="10"/>
      <color theme="1"/>
      <name val="Calibri"/>
      <family val="2"/>
      <scheme val="minor"/>
    </font>
    <font>
      <sz val="10"/>
      <color theme="1"/>
      <name val="Arial"/>
      <family val="2"/>
    </font>
    <font>
      <sz val="10"/>
      <color rgb="FF0000FF"/>
      <name val="Arial"/>
      <family val="2"/>
    </font>
    <font>
      <b/>
      <sz val="10"/>
      <color theme="1"/>
      <name val="Arial"/>
      <family val="2"/>
    </font>
    <font>
      <i/>
      <sz val="11"/>
      <color rgb="FF0000FF"/>
      <name val="Calibri"/>
      <family val="2"/>
      <scheme val="minor"/>
    </font>
    <font>
      <u/>
      <sz val="11"/>
      <color theme="10"/>
      <name val="Calibri"/>
      <family val="2"/>
      <scheme val="minor"/>
    </font>
    <font>
      <sz val="8"/>
      <color theme="1"/>
      <name val="Calibri"/>
      <family val="2"/>
      <scheme val="minor"/>
    </font>
    <font>
      <sz val="10"/>
      <color rgb="FF0000FF"/>
      <name val="Calibri"/>
      <family val="2"/>
      <scheme val="minor"/>
    </font>
    <font>
      <sz val="11"/>
      <color rgb="FFFF0000"/>
      <name val="Calibri"/>
      <family val="2"/>
      <scheme val="minor"/>
    </font>
    <font>
      <b/>
      <sz val="11"/>
      <color rgb="FFFF0000"/>
      <name val="Calibri"/>
      <family val="2"/>
      <scheme val="minor"/>
    </font>
    <font>
      <b/>
      <sz val="20"/>
      <color theme="0"/>
      <name val="Calibri"/>
      <family val="2"/>
      <scheme val="minor"/>
    </font>
    <font>
      <i/>
      <sz val="14"/>
      <color theme="0"/>
      <name val="Calibri"/>
      <family val="2"/>
      <scheme val="minor"/>
    </font>
    <font>
      <b/>
      <sz val="14"/>
      <color theme="1"/>
      <name val="Calibri"/>
      <family val="2"/>
      <scheme val="minor"/>
    </font>
    <font>
      <sz val="9"/>
      <color rgb="FFFF0000"/>
      <name val="Calibri"/>
      <family val="2"/>
      <scheme val="minor"/>
    </font>
    <font>
      <b/>
      <sz val="9"/>
      <color rgb="FFFF0000"/>
      <name val="Calibri"/>
      <family val="2"/>
      <scheme val="minor"/>
    </font>
    <font>
      <b/>
      <sz val="12"/>
      <color theme="0"/>
      <name val="Calibri"/>
      <family val="2"/>
      <scheme val="minor"/>
    </font>
    <font>
      <sz val="12"/>
      <color theme="0"/>
      <name val="Calibri"/>
      <family val="2"/>
      <scheme val="minor"/>
    </font>
  </fonts>
  <fills count="42">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7" tint="-0.249977111117893"/>
        <bgColor indexed="64"/>
      </patternFill>
    </fill>
    <fill>
      <patternFill patternType="gray0625">
        <bgColor theme="0"/>
      </patternFill>
    </fill>
    <fill>
      <patternFill patternType="solid">
        <fgColor theme="1" tint="0.14999847407452621"/>
        <bgColor indexed="64"/>
      </patternFill>
    </fill>
    <fill>
      <patternFill patternType="gray0625">
        <bgColor theme="7" tint="-0.249977111117893"/>
      </patternFill>
    </fill>
    <fill>
      <patternFill patternType="gray0625"/>
    </fill>
    <fill>
      <patternFill patternType="solid">
        <fgColor theme="4" tint="0.59999389629810485"/>
        <bgColor indexed="64"/>
      </patternFill>
    </fill>
    <fill>
      <patternFill patternType="gray0625">
        <fgColor auto="1"/>
        <bgColor theme="7" tint="-0.249977111117893"/>
      </patternFill>
    </fill>
    <fill>
      <patternFill patternType="solid">
        <fgColor rgb="FFE2C5FF"/>
        <bgColor indexed="64"/>
      </patternFill>
    </fill>
    <fill>
      <patternFill patternType="solid">
        <fgColor rgb="FFCC99FF"/>
        <bgColor indexed="64"/>
      </patternFill>
    </fill>
    <fill>
      <patternFill patternType="solid">
        <fgColor theme="8" tint="0.59999389629810485"/>
        <bgColor indexed="64"/>
      </patternFill>
    </fill>
    <fill>
      <patternFill patternType="solid">
        <fgColor theme="7" tint="0.39997558519241921"/>
        <bgColor indexed="64"/>
      </patternFill>
    </fill>
    <fill>
      <patternFill patternType="gray0625">
        <bgColor theme="7" tint="0.39997558519241921"/>
      </patternFill>
    </fill>
    <fill>
      <patternFill patternType="gray0625">
        <bgColor theme="8" tint="0.59999389629810485"/>
      </patternFill>
    </fill>
    <fill>
      <patternFill patternType="solid">
        <fgColor theme="8" tint="0.39997558519241921"/>
        <bgColor indexed="64"/>
      </patternFill>
    </fill>
    <fill>
      <patternFill patternType="gray0625">
        <bgColor theme="8" tint="0.39997558519241921"/>
      </patternFill>
    </fill>
    <fill>
      <patternFill patternType="gray0625">
        <bgColor theme="9" tint="0.39997558519241921"/>
      </patternFill>
    </fill>
    <fill>
      <patternFill patternType="gray0625">
        <bgColor theme="9" tint="0.59999389629810485"/>
      </patternFill>
    </fill>
    <fill>
      <patternFill patternType="gray0625">
        <bgColor rgb="FFE2C5FF"/>
      </patternFill>
    </fill>
    <fill>
      <patternFill patternType="gray0625">
        <bgColor theme="5" tint="0.59999389629810485"/>
      </patternFill>
    </fill>
    <fill>
      <patternFill patternType="solid">
        <fgColor rgb="FFE6AA00"/>
        <bgColor indexed="64"/>
      </patternFill>
    </fill>
    <fill>
      <patternFill patternType="gray0625">
        <bgColor rgb="FFE6AA00"/>
      </patternFill>
    </fill>
    <fill>
      <patternFill patternType="solid">
        <fgColor theme="0" tint="-0.14996795556505021"/>
        <bgColor auto="1"/>
      </patternFill>
    </fill>
    <fill>
      <patternFill patternType="gray0625">
        <fgColor auto="1"/>
        <bgColor rgb="FFE6AA00"/>
      </patternFill>
    </fill>
    <fill>
      <patternFill patternType="gray0625">
        <bgColor theme="0" tint="-0.14999847407452621"/>
      </patternFill>
    </fill>
    <fill>
      <patternFill patternType="solid">
        <fgColor theme="2" tint="-0.249977111117893"/>
        <bgColor indexed="64"/>
      </patternFill>
    </fill>
    <fill>
      <patternFill patternType="solid">
        <fgColor rgb="FF92D050"/>
        <bgColor indexed="64"/>
      </patternFill>
    </fill>
    <fill>
      <patternFill patternType="solid">
        <fgColor theme="2" tint="-9.9978637043366805E-2"/>
        <bgColor indexed="64"/>
      </patternFill>
    </fill>
    <fill>
      <patternFill patternType="solid">
        <fgColor rgb="FF95C575"/>
        <bgColor indexed="64"/>
      </patternFill>
    </fill>
    <fill>
      <patternFill patternType="solid">
        <fgColor theme="0" tint="-4.9989318521683403E-2"/>
        <bgColor indexed="64"/>
      </patternFill>
    </fill>
    <fill>
      <patternFill patternType="solid">
        <fgColor theme="5" tint="-0.249977111117893"/>
        <bgColor indexed="64"/>
      </patternFill>
    </fill>
    <fill>
      <patternFill patternType="mediumGray">
        <bgColor theme="0" tint="-4.9989318521683403E-2"/>
      </patternFill>
    </fill>
    <fill>
      <patternFill patternType="solid">
        <fgColor rgb="FFFFFF0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1"/>
      </top>
      <bottom/>
      <diagonal/>
    </border>
    <border>
      <left style="thin">
        <color theme="1"/>
      </left>
      <right/>
      <top/>
      <bottom/>
      <diagonal/>
    </border>
    <border>
      <left style="thin">
        <color theme="0" tint="-0.249977111117893"/>
      </left>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right/>
      <top/>
      <bottom style="thin">
        <color theme="0" tint="-0.249977111117893"/>
      </bottom>
      <diagonal/>
    </border>
    <border>
      <left/>
      <right style="thin">
        <color theme="1"/>
      </right>
      <top style="thin">
        <color theme="0" tint="-0.249977111117893"/>
      </top>
      <bottom style="thin">
        <color theme="1"/>
      </bottom>
      <diagonal/>
    </border>
    <border>
      <left style="thin">
        <color theme="0" tint="-0.249977111117893"/>
      </left>
      <right/>
      <top style="thin">
        <color theme="1"/>
      </top>
      <bottom/>
      <diagonal/>
    </border>
    <border>
      <left style="thin">
        <color theme="0" tint="-0.249977111117893"/>
      </left>
      <right/>
      <top style="thin">
        <color theme="0" tint="-0.249977111117893"/>
      </top>
      <bottom style="thin">
        <color theme="1"/>
      </bottom>
      <diagonal/>
    </border>
    <border>
      <left style="thin">
        <color indexed="64"/>
      </left>
      <right/>
      <top style="thin">
        <color indexed="64"/>
      </top>
      <bottom style="thin">
        <color indexed="64"/>
      </bottom>
      <diagonal/>
    </border>
    <border>
      <left style="thin">
        <color theme="0" tint="-0.249977111117893"/>
      </left>
      <right style="thin">
        <color theme="0" tint="-0.249977111117893"/>
      </right>
      <top/>
      <bottom/>
      <diagonal/>
    </border>
    <border>
      <left/>
      <right/>
      <top/>
      <bottom style="thin">
        <color theme="0" tint="-0.24994659260841701"/>
      </bottom>
      <diagonal/>
    </border>
    <border>
      <left style="thin">
        <color theme="0" tint="-0.34998626667073579"/>
      </left>
      <right style="thin">
        <color theme="0" tint="-0.34998626667073579"/>
      </right>
      <top style="thin">
        <color theme="0" tint="-0.34998626667073579"/>
      </top>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style="thin">
        <color theme="0" tint="-0.249977111117893"/>
      </left>
      <right/>
      <top/>
      <bottom style="thin">
        <color theme="0" tint="-0.34998626667073579"/>
      </bottom>
      <diagonal/>
    </border>
    <border>
      <left style="thin">
        <color indexed="64"/>
      </left>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right/>
      <top style="thin">
        <color theme="0" tint="-0.14996795556505021"/>
      </top>
      <bottom/>
      <diagonal/>
    </border>
    <border>
      <left style="thin">
        <color theme="0" tint="-0.14996795556505021"/>
      </left>
      <right/>
      <top/>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9847407452621"/>
      </bottom>
      <diagonal/>
    </border>
    <border>
      <left style="thin">
        <color theme="0" tint="-0.14996795556505021"/>
      </left>
      <right/>
      <top/>
      <bottom style="thin">
        <color theme="0" tint="-0.14999847407452621"/>
      </bottom>
      <diagonal/>
    </border>
    <border>
      <left/>
      <right/>
      <top/>
      <bottom style="thin">
        <color theme="0" tint="-0.14999847407452621"/>
      </bottom>
      <diagonal/>
    </border>
    <border>
      <left/>
      <right style="thin">
        <color theme="0" tint="-0.14996795556505021"/>
      </right>
      <top/>
      <bottom style="thin">
        <color theme="0" tint="-0.14999847407452621"/>
      </bottom>
      <diagonal/>
    </border>
    <border>
      <left style="thin">
        <color theme="0" tint="-0.14996795556505021"/>
      </left>
      <right/>
      <top/>
      <bottom style="thin">
        <color theme="0" tint="-0.14993743705557422"/>
      </bottom>
      <diagonal/>
    </border>
    <border>
      <left/>
      <right/>
      <top/>
      <bottom style="thin">
        <color theme="0" tint="-0.14993743705557422"/>
      </bottom>
      <diagonal/>
    </border>
    <border>
      <left/>
      <right style="thin">
        <color theme="0" tint="-0.14996795556505021"/>
      </right>
      <top/>
      <bottom style="thin">
        <color theme="0" tint="-0.14993743705557422"/>
      </bottom>
      <diagonal/>
    </border>
    <border>
      <left style="thin">
        <color theme="0" tint="-0.14999847407452621"/>
      </left>
      <right/>
      <top/>
      <bottom/>
      <diagonal/>
    </border>
    <border>
      <left style="thin">
        <color theme="0" tint="-0.14999847407452621"/>
      </left>
      <right/>
      <top/>
      <bottom style="thin">
        <color theme="0" tint="-0.14999847407452621"/>
      </bottom>
      <diagonal/>
    </border>
    <border>
      <left style="thin">
        <color theme="0"/>
      </left>
      <right/>
      <top/>
      <bottom style="thin">
        <color indexed="64"/>
      </bottom>
      <diagonal/>
    </border>
    <border>
      <left style="thin">
        <color theme="0"/>
      </left>
      <right style="thin">
        <color indexed="64"/>
      </right>
      <top/>
      <bottom/>
      <diagonal/>
    </border>
    <border>
      <left style="thin">
        <color theme="0"/>
      </left>
      <right/>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s>
  <cellStyleXfs count="2">
    <xf numFmtId="0" fontId="0" fillId="0" borderId="0"/>
    <xf numFmtId="0" fontId="27" fillId="0" borderId="0" applyNumberFormat="0" applyFill="0" applyBorder="0" applyAlignment="0" applyProtection="0"/>
  </cellStyleXfs>
  <cellXfs count="934">
    <xf numFmtId="0" fontId="0" fillId="0" borderId="0" xfId="0"/>
    <xf numFmtId="0" fontId="7" fillId="3" borderId="15" xfId="0" applyFont="1" applyFill="1" applyBorder="1" applyAlignment="1" applyProtection="1">
      <alignment horizontal="center" vertical="center"/>
    </xf>
    <xf numFmtId="0" fontId="8" fillId="3" borderId="20" xfId="0" applyFont="1" applyFill="1" applyBorder="1" applyAlignment="1" applyProtection="1">
      <alignment horizontal="left" vertical="center"/>
    </xf>
    <xf numFmtId="9" fontId="8" fillId="3" borderId="20" xfId="0" applyNumberFormat="1" applyFont="1" applyFill="1" applyBorder="1" applyAlignment="1" applyProtection="1">
      <alignment horizontal="left" vertical="center"/>
    </xf>
    <xf numFmtId="0" fontId="7" fillId="3" borderId="0" xfId="0" applyFont="1" applyFill="1" applyBorder="1" applyAlignment="1" applyProtection="1">
      <alignment horizontal="center" vertical="center"/>
    </xf>
    <xf numFmtId="0" fontId="0" fillId="3" borderId="0" xfId="0" applyFill="1" applyBorder="1" applyAlignment="1" applyProtection="1">
      <alignment horizontal="center"/>
    </xf>
    <xf numFmtId="0" fontId="9" fillId="4" borderId="15" xfId="0" applyFont="1" applyFill="1" applyBorder="1" applyAlignment="1" applyProtection="1">
      <alignment horizontal="center" vertical="center"/>
    </xf>
    <xf numFmtId="9" fontId="9" fillId="5" borderId="15" xfId="0" applyNumberFormat="1" applyFont="1" applyFill="1" applyBorder="1" applyAlignment="1" applyProtection="1">
      <alignment horizontal="center" vertical="center"/>
    </xf>
    <xf numFmtId="9" fontId="1" fillId="5" borderId="1" xfId="0" applyNumberFormat="1" applyFont="1" applyFill="1" applyBorder="1" applyAlignment="1" applyProtection="1">
      <alignment horizontal="center" vertical="center"/>
    </xf>
    <xf numFmtId="0" fontId="0" fillId="3" borderId="0" xfId="0" applyFill="1" applyBorder="1" applyProtection="1"/>
    <xf numFmtId="0" fontId="0" fillId="3" borderId="0" xfId="0" applyFont="1" applyFill="1" applyBorder="1" applyAlignment="1" applyProtection="1">
      <alignment horizontal="center"/>
    </xf>
    <xf numFmtId="9" fontId="15" fillId="0" borderId="0" xfId="0" applyNumberFormat="1" applyFont="1" applyFill="1" applyBorder="1" applyAlignment="1" applyProtection="1">
      <alignment horizontal="center" vertical="center"/>
      <protection locked="0"/>
    </xf>
    <xf numFmtId="0" fontId="15" fillId="0" borderId="0" xfId="0" applyFont="1" applyFill="1" applyBorder="1" applyAlignment="1" applyProtection="1">
      <alignment horizontal="center" vertical="center"/>
      <protection locked="0"/>
    </xf>
    <xf numFmtId="0" fontId="0" fillId="0" borderId="5" xfId="0" applyFont="1" applyFill="1" applyBorder="1" applyAlignment="1" applyProtection="1">
      <alignment horizontal="right" vertical="center" indent="1"/>
      <protection locked="0"/>
    </xf>
    <xf numFmtId="9" fontId="15" fillId="0" borderId="0" xfId="0" applyNumberFormat="1" applyFont="1" applyFill="1" applyBorder="1" applyAlignment="1" applyProtection="1">
      <alignment horizontal="center"/>
      <protection locked="0"/>
    </xf>
    <xf numFmtId="0" fontId="15" fillId="0" borderId="5" xfId="0" applyFont="1" applyFill="1" applyBorder="1" applyAlignment="1" applyProtection="1">
      <alignment horizontal="center" vertical="center"/>
      <protection locked="0"/>
    </xf>
    <xf numFmtId="0" fontId="0" fillId="0" borderId="11" xfId="0" applyFont="1" applyFill="1" applyBorder="1" applyAlignment="1" applyProtection="1">
      <alignment horizontal="right" vertical="center" indent="1"/>
      <protection locked="0"/>
    </xf>
    <xf numFmtId="0" fontId="0" fillId="0" borderId="11" xfId="0" applyFill="1" applyBorder="1" applyAlignment="1" applyProtection="1">
      <alignment horizontal="right" vertical="center" indent="1"/>
      <protection locked="0"/>
    </xf>
    <xf numFmtId="0" fontId="15" fillId="0" borderId="10" xfId="0" applyFont="1" applyFill="1" applyBorder="1" applyAlignment="1" applyProtection="1">
      <alignment horizontal="center" vertical="center"/>
      <protection locked="0"/>
    </xf>
    <xf numFmtId="0" fontId="15" fillId="0" borderId="11" xfId="0" applyFont="1" applyFill="1" applyBorder="1" applyAlignment="1" applyProtection="1">
      <alignment horizontal="center" vertical="center"/>
      <protection locked="0"/>
    </xf>
    <xf numFmtId="0" fontId="0" fillId="0" borderId="11" xfId="0" applyFill="1" applyBorder="1" applyProtection="1">
      <protection locked="0"/>
    </xf>
    <xf numFmtId="0" fontId="15" fillId="0" borderId="0" xfId="0" applyFont="1" applyFill="1" applyBorder="1" applyAlignment="1" applyProtection="1">
      <alignment horizontal="center"/>
      <protection locked="0"/>
    </xf>
    <xf numFmtId="166" fontId="15" fillId="0" borderId="0" xfId="0" applyNumberFormat="1" applyFont="1" applyFill="1" applyBorder="1" applyAlignment="1" applyProtection="1">
      <alignment horizontal="center"/>
      <protection locked="0"/>
    </xf>
    <xf numFmtId="0" fontId="15" fillId="0" borderId="6" xfId="0" applyFont="1" applyFill="1" applyBorder="1" applyAlignment="1" applyProtection="1">
      <alignment horizontal="center"/>
      <protection locked="0"/>
    </xf>
    <xf numFmtId="166" fontId="15" fillId="0" borderId="6" xfId="0" applyNumberFormat="1" applyFont="1" applyFill="1" applyBorder="1" applyAlignment="1" applyProtection="1">
      <alignment horizontal="center"/>
      <protection locked="0"/>
    </xf>
    <xf numFmtId="0" fontId="15" fillId="0" borderId="0" xfId="0" applyFont="1" applyFill="1" applyAlignment="1" applyProtection="1">
      <alignment horizontal="center"/>
      <protection locked="0"/>
    </xf>
    <xf numFmtId="164" fontId="15" fillId="0" borderId="0" xfId="0" applyNumberFormat="1" applyFont="1" applyFill="1" applyBorder="1" applyAlignment="1" applyProtection="1">
      <alignment horizontal="center"/>
      <protection locked="0"/>
    </xf>
    <xf numFmtId="0" fontId="15" fillId="3" borderId="1" xfId="0" applyFont="1" applyFill="1" applyBorder="1" applyAlignment="1" applyProtection="1">
      <alignment horizontal="center" vertical="center"/>
      <protection locked="0"/>
    </xf>
    <xf numFmtId="0" fontId="5" fillId="3" borderId="0" xfId="0" applyFont="1" applyFill="1" applyBorder="1" applyAlignment="1" applyProtection="1">
      <alignment horizontal="left" vertical="center"/>
    </xf>
    <xf numFmtId="0" fontId="9" fillId="15" borderId="15" xfId="0" applyFont="1" applyFill="1" applyBorder="1" applyAlignment="1" applyProtection="1">
      <alignment horizontal="center" vertical="center"/>
    </xf>
    <xf numFmtId="0" fontId="7" fillId="3" borderId="28" xfId="0" applyFont="1" applyFill="1" applyBorder="1" applyAlignment="1" applyProtection="1">
      <alignment horizontal="center" vertical="center"/>
    </xf>
    <xf numFmtId="0" fontId="9" fillId="3" borderId="15" xfId="0" applyFont="1" applyFill="1" applyBorder="1" applyAlignment="1" applyProtection="1">
      <alignment horizontal="center" vertical="center"/>
    </xf>
    <xf numFmtId="0" fontId="9" fillId="3" borderId="30" xfId="0" applyFont="1" applyFill="1" applyBorder="1" applyAlignment="1" applyProtection="1">
      <alignment horizontal="center" vertical="center"/>
    </xf>
    <xf numFmtId="0" fontId="8" fillId="3" borderId="0" xfId="0" applyFont="1" applyFill="1" applyBorder="1" applyAlignment="1" applyProtection="1">
      <alignment horizontal="left" vertical="center"/>
    </xf>
    <xf numFmtId="0" fontId="7" fillId="3" borderId="29" xfId="0" applyFont="1" applyFill="1" applyBorder="1" applyAlignment="1" applyProtection="1">
      <alignment horizontal="center" vertical="center"/>
    </xf>
    <xf numFmtId="0" fontId="5" fillId="3" borderId="0" xfId="0" quotePrefix="1" applyFont="1" applyFill="1" applyBorder="1" applyAlignment="1" applyProtection="1">
      <alignment horizontal="left" vertical="center"/>
    </xf>
    <xf numFmtId="49" fontId="5" fillId="3" borderId="0" xfId="0" applyNumberFormat="1" applyFont="1" applyFill="1" applyBorder="1" applyAlignment="1" applyProtection="1">
      <alignment horizontal="left" vertical="center"/>
    </xf>
    <xf numFmtId="0" fontId="8" fillId="3" borderId="29" xfId="0" applyFont="1" applyFill="1" applyBorder="1" applyAlignment="1" applyProtection="1">
      <alignment horizontal="left" vertical="center"/>
    </xf>
    <xf numFmtId="9" fontId="5" fillId="3" borderId="0" xfId="0" applyNumberFormat="1" applyFont="1" applyFill="1" applyBorder="1" applyAlignment="1" applyProtection="1">
      <alignment horizontal="left" vertical="center"/>
    </xf>
    <xf numFmtId="0" fontId="5" fillId="3" borderId="29" xfId="0" applyFont="1" applyFill="1" applyBorder="1" applyAlignment="1" applyProtection="1">
      <alignment horizontal="left" vertical="center"/>
    </xf>
    <xf numFmtId="0" fontId="15" fillId="0" borderId="6" xfId="0" applyFont="1" applyFill="1" applyBorder="1" applyAlignment="1" applyProtection="1">
      <alignment horizontal="center" vertical="center"/>
      <protection locked="0"/>
    </xf>
    <xf numFmtId="167" fontId="15" fillId="0" borderId="0" xfId="0" applyNumberFormat="1" applyFont="1" applyFill="1" applyBorder="1" applyAlignment="1" applyProtection="1">
      <alignment horizontal="center" vertical="center"/>
      <protection locked="0"/>
    </xf>
    <xf numFmtId="0" fontId="15" fillId="0" borderId="5" xfId="0" applyFont="1" applyFill="1" applyBorder="1" applyAlignment="1" applyProtection="1">
      <alignment horizontal="center"/>
      <protection locked="0"/>
    </xf>
    <xf numFmtId="9" fontId="15" fillId="0" borderId="5" xfId="0" applyNumberFormat="1" applyFont="1" applyFill="1" applyBorder="1" applyAlignment="1" applyProtection="1">
      <alignment horizontal="center"/>
      <protection locked="0"/>
    </xf>
    <xf numFmtId="0" fontId="0" fillId="0" borderId="10" xfId="0" applyFont="1" applyFill="1" applyBorder="1" applyAlignment="1" applyProtection="1">
      <alignment horizontal="right" vertical="center" indent="1"/>
      <protection locked="0"/>
    </xf>
    <xf numFmtId="0" fontId="0" fillId="0" borderId="11" xfId="0" applyFill="1" applyBorder="1" applyAlignment="1" applyProtection="1">
      <alignment horizontal="right" vertical="center" wrapText="1" indent="1"/>
      <protection locked="0"/>
    </xf>
    <xf numFmtId="9" fontId="15" fillId="0" borderId="6" xfId="0" applyNumberFormat="1" applyFont="1" applyFill="1" applyBorder="1" applyAlignment="1" applyProtection="1">
      <alignment horizontal="center" vertical="center"/>
      <protection locked="0"/>
    </xf>
    <xf numFmtId="2" fontId="1" fillId="6" borderId="1" xfId="0" applyNumberFormat="1" applyFont="1" applyFill="1" applyBorder="1" applyAlignment="1" applyProtection="1">
      <alignment horizontal="center" vertical="center"/>
    </xf>
    <xf numFmtId="2" fontId="9" fillId="6" borderId="15" xfId="0" applyNumberFormat="1" applyFont="1" applyFill="1" applyBorder="1" applyAlignment="1" applyProtection="1">
      <alignment horizontal="center" vertical="center"/>
    </xf>
    <xf numFmtId="0" fontId="12" fillId="0" borderId="0" xfId="0" applyFont="1" applyFill="1" applyBorder="1" applyAlignment="1" applyProtection="1">
      <alignment horizontal="center"/>
      <protection locked="0"/>
    </xf>
    <xf numFmtId="166" fontId="15" fillId="0" borderId="33" xfId="0" applyNumberFormat="1" applyFont="1" applyFill="1" applyBorder="1" applyAlignment="1" applyProtection="1">
      <alignment horizontal="center"/>
      <protection locked="0"/>
    </xf>
    <xf numFmtId="166" fontId="15" fillId="0" borderId="35" xfId="0" applyNumberFormat="1" applyFont="1" applyFill="1" applyBorder="1" applyAlignment="1" applyProtection="1">
      <alignment horizontal="center"/>
      <protection locked="0"/>
    </xf>
    <xf numFmtId="3" fontId="12" fillId="0" borderId="5" xfId="0" applyNumberFormat="1" applyFont="1" applyFill="1" applyBorder="1" applyAlignment="1" applyProtection="1">
      <alignment horizontal="center"/>
      <protection locked="0"/>
    </xf>
    <xf numFmtId="3" fontId="12" fillId="0" borderId="0" xfId="0" applyNumberFormat="1" applyFont="1" applyFill="1" applyBorder="1" applyAlignment="1" applyProtection="1">
      <alignment horizontal="center"/>
      <protection locked="0"/>
    </xf>
    <xf numFmtId="3" fontId="12" fillId="0" borderId="8" xfId="0" applyNumberFormat="1" applyFont="1" applyFill="1" applyBorder="1" applyAlignment="1" applyProtection="1">
      <alignment horizontal="center"/>
      <protection locked="0"/>
    </xf>
    <xf numFmtId="0" fontId="1" fillId="15" borderId="1" xfId="0" applyFont="1" applyFill="1" applyBorder="1" applyAlignment="1" applyProtection="1">
      <alignment horizontal="center" vertical="center"/>
    </xf>
    <xf numFmtId="0" fontId="1" fillId="15" borderId="10" xfId="0" applyFont="1" applyFill="1" applyBorder="1" applyAlignment="1" applyProtection="1">
      <alignment horizontal="center" vertical="center"/>
    </xf>
    <xf numFmtId="0" fontId="1" fillId="4" borderId="1" xfId="0" applyFont="1" applyFill="1" applyBorder="1" applyAlignment="1" applyProtection="1">
      <alignment horizontal="center" vertical="center"/>
    </xf>
    <xf numFmtId="0" fontId="3" fillId="3" borderId="0" xfId="0" applyFont="1" applyFill="1" applyBorder="1" applyProtection="1"/>
    <xf numFmtId="0" fontId="0" fillId="3" borderId="17" xfId="0" applyFill="1" applyBorder="1" applyAlignment="1" applyProtection="1">
      <alignment vertical="center"/>
    </xf>
    <xf numFmtId="0" fontId="3" fillId="3" borderId="16" xfId="0" applyFont="1" applyFill="1" applyBorder="1" applyProtection="1"/>
    <xf numFmtId="0" fontId="0" fillId="3" borderId="0" xfId="0" applyFill="1" applyBorder="1" applyAlignment="1" applyProtection="1">
      <alignment horizontal="right" vertical="center" indent="1"/>
    </xf>
    <xf numFmtId="0" fontId="0" fillId="3" borderId="21" xfId="0" applyFill="1" applyBorder="1" applyProtection="1"/>
    <xf numFmtId="0" fontId="0" fillId="3" borderId="17" xfId="0" applyFill="1" applyBorder="1" applyAlignment="1" applyProtection="1">
      <alignment horizontal="right" vertical="center" indent="1"/>
    </xf>
    <xf numFmtId="0" fontId="3" fillId="3" borderId="22" xfId="0" applyFont="1" applyFill="1" applyBorder="1" applyProtection="1"/>
    <xf numFmtId="164" fontId="0" fillId="7" borderId="11" xfId="0" applyNumberFormat="1" applyFont="1" applyFill="1" applyBorder="1" applyAlignment="1" applyProtection="1">
      <alignment horizontal="center"/>
    </xf>
    <xf numFmtId="9" fontId="0" fillId="7" borderId="11" xfId="0" applyNumberFormat="1" applyFont="1" applyFill="1" applyBorder="1" applyAlignment="1" applyProtection="1">
      <alignment horizontal="center"/>
    </xf>
    <xf numFmtId="1" fontId="0" fillId="7" borderId="11" xfId="0" applyNumberFormat="1" applyFont="1" applyFill="1" applyBorder="1" applyAlignment="1" applyProtection="1">
      <alignment horizontal="center"/>
    </xf>
    <xf numFmtId="165" fontId="0" fillId="7" borderId="11" xfId="0" applyNumberFormat="1" applyFont="1" applyFill="1" applyBorder="1" applyAlignment="1" applyProtection="1">
      <alignment horizontal="center"/>
    </xf>
    <xf numFmtId="0" fontId="1" fillId="7" borderId="1" xfId="0" applyFont="1" applyFill="1" applyBorder="1" applyAlignment="1" applyProtection="1">
      <alignment vertical="center"/>
    </xf>
    <xf numFmtId="0" fontId="0" fillId="11" borderId="0" xfId="0" applyFill="1" applyBorder="1" applyAlignment="1" applyProtection="1">
      <alignment horizontal="center"/>
    </xf>
    <xf numFmtId="0" fontId="12" fillId="0" borderId="0" xfId="0" applyFont="1" applyFill="1" applyBorder="1" applyAlignment="1" applyProtection="1">
      <alignment horizontal="center" vertical="center"/>
    </xf>
    <xf numFmtId="164" fontId="1" fillId="10" borderId="1" xfId="0" applyNumberFormat="1" applyFont="1" applyFill="1" applyBorder="1" applyAlignment="1" applyProtection="1">
      <alignment horizontal="center" wrapText="1"/>
    </xf>
    <xf numFmtId="164" fontId="1" fillId="10" borderId="1" xfId="0" applyNumberFormat="1" applyFont="1" applyFill="1" applyBorder="1" applyAlignment="1" applyProtection="1">
      <alignment horizontal="center" vertical="center" wrapText="1"/>
    </xf>
    <xf numFmtId="164" fontId="0" fillId="10" borderId="11" xfId="0" applyNumberFormat="1" applyFont="1" applyFill="1" applyBorder="1" applyAlignment="1" applyProtection="1">
      <alignment horizontal="center" vertical="center"/>
    </xf>
    <xf numFmtId="9" fontId="0" fillId="10" borderId="11" xfId="0" applyNumberFormat="1" applyFont="1" applyFill="1" applyBorder="1" applyAlignment="1" applyProtection="1">
      <alignment horizontal="center" vertical="center"/>
    </xf>
    <xf numFmtId="164" fontId="0" fillId="10" borderId="6" xfId="0" applyNumberFormat="1" applyFont="1" applyFill="1" applyBorder="1" applyAlignment="1" applyProtection="1">
      <alignment horizontal="center" vertical="center"/>
    </xf>
    <xf numFmtId="0" fontId="1" fillId="16" borderId="11" xfId="0" applyFont="1" applyFill="1" applyBorder="1" applyAlignment="1" applyProtection="1">
      <alignment horizontal="center" vertical="center" wrapText="1"/>
    </xf>
    <xf numFmtId="0" fontId="0" fillId="8" borderId="0" xfId="0" applyFill="1"/>
    <xf numFmtId="0" fontId="16" fillId="0" borderId="11" xfId="0" applyFont="1" applyFill="1" applyBorder="1" applyAlignment="1" applyProtection="1">
      <alignment horizontal="center" vertical="center"/>
      <protection locked="0"/>
    </xf>
    <xf numFmtId="0" fontId="15" fillId="0" borderId="11" xfId="0" applyFont="1" applyFill="1" applyBorder="1" applyProtection="1">
      <protection locked="0"/>
    </xf>
    <xf numFmtId="0" fontId="19" fillId="12" borderId="0" xfId="0" applyFont="1" applyFill="1" applyAlignment="1" applyProtection="1">
      <alignment vertical="center"/>
      <protection locked="0"/>
    </xf>
    <xf numFmtId="9" fontId="15" fillId="0" borderId="5" xfId="0" applyNumberFormat="1" applyFont="1" applyFill="1" applyBorder="1" applyAlignment="1" applyProtection="1">
      <alignment horizontal="center" vertical="center"/>
      <protection locked="0"/>
    </xf>
    <xf numFmtId="166" fontId="0" fillId="4" borderId="11" xfId="0" applyNumberFormat="1" applyFont="1" applyFill="1" applyBorder="1" applyAlignment="1" applyProtection="1">
      <alignment horizontal="center"/>
    </xf>
    <xf numFmtId="0" fontId="0" fillId="4" borderId="5" xfId="0" applyNumberFormat="1" applyFont="1" applyFill="1" applyBorder="1" applyAlignment="1" applyProtection="1">
      <alignment horizontal="center"/>
    </xf>
    <xf numFmtId="0" fontId="0" fillId="0" borderId="11" xfId="0" applyFill="1" applyBorder="1" applyAlignment="1" applyProtection="1">
      <alignment horizontal="right" indent="1"/>
      <protection locked="0"/>
    </xf>
    <xf numFmtId="0" fontId="0" fillId="0" borderId="5" xfId="0" applyFill="1" applyBorder="1" applyAlignment="1" applyProtection="1">
      <alignment horizontal="right" indent="1"/>
      <protection locked="0"/>
    </xf>
    <xf numFmtId="0" fontId="0" fillId="0" borderId="5" xfId="0" applyFont="1" applyFill="1" applyBorder="1" applyAlignment="1" applyProtection="1">
      <alignment horizontal="right" indent="1"/>
      <protection locked="0"/>
    </xf>
    <xf numFmtId="0" fontId="1" fillId="4" borderId="11" xfId="0" applyFont="1" applyFill="1" applyBorder="1" applyAlignment="1" applyProtection="1">
      <alignment horizontal="center" vertical="center" wrapText="1"/>
    </xf>
    <xf numFmtId="0" fontId="0" fillId="0" borderId="7" xfId="0" applyFont="1" applyFill="1" applyBorder="1" applyAlignment="1" applyProtection="1">
      <alignment horizontal="right" indent="1"/>
      <protection locked="0"/>
    </xf>
    <xf numFmtId="0" fontId="12" fillId="0" borderId="5" xfId="0" applyFont="1" applyFill="1" applyBorder="1" applyAlignment="1" applyProtection="1">
      <alignment horizontal="center"/>
      <protection locked="0"/>
    </xf>
    <xf numFmtId="0" fontId="12" fillId="0" borderId="11" xfId="0" applyFont="1" applyFill="1" applyBorder="1" applyAlignment="1" applyProtection="1">
      <alignment horizontal="right" indent="1"/>
      <protection locked="0"/>
    </xf>
    <xf numFmtId="0" fontId="12" fillId="0" borderId="6" xfId="0" applyFont="1" applyFill="1" applyBorder="1" applyAlignment="1" applyProtection="1">
      <alignment horizontal="center"/>
      <protection locked="0"/>
    </xf>
    <xf numFmtId="0" fontId="1" fillId="21" borderId="11" xfId="0" applyFont="1" applyFill="1" applyBorder="1" applyAlignment="1" applyProtection="1">
      <alignment horizontal="center" vertical="center" wrapText="1"/>
    </xf>
    <xf numFmtId="0" fontId="16" fillId="0" borderId="0" xfId="0" applyFont="1" applyFill="1" applyBorder="1" applyAlignment="1" applyProtection="1">
      <alignment horizontal="center" vertical="center" wrapText="1"/>
      <protection locked="0"/>
    </xf>
    <xf numFmtId="3" fontId="12" fillId="0" borderId="7" xfId="0" applyNumberFormat="1" applyFont="1" applyFill="1" applyBorder="1" applyAlignment="1" applyProtection="1">
      <alignment horizontal="center"/>
      <protection locked="0"/>
    </xf>
    <xf numFmtId="166" fontId="15" fillId="0" borderId="32" xfId="0" applyNumberFormat="1" applyFont="1" applyFill="1" applyBorder="1" applyAlignment="1" applyProtection="1">
      <alignment horizontal="center"/>
      <protection locked="0"/>
    </xf>
    <xf numFmtId="0" fontId="15" fillId="0" borderId="0" xfId="0" applyFont="1" applyFill="1" applyBorder="1" applyAlignment="1" applyProtection="1">
      <alignment horizontal="center" vertical="center" wrapText="1"/>
      <protection locked="0"/>
    </xf>
    <xf numFmtId="3" fontId="12" fillId="0" borderId="6" xfId="0" applyNumberFormat="1" applyFont="1" applyFill="1" applyBorder="1" applyAlignment="1" applyProtection="1">
      <alignment horizontal="center"/>
      <protection locked="0"/>
    </xf>
    <xf numFmtId="0" fontId="1" fillId="20" borderId="1" xfId="0" applyFont="1" applyFill="1" applyBorder="1" applyAlignment="1" applyProtection="1">
      <alignment horizontal="center" vertical="center" wrapText="1"/>
    </xf>
    <xf numFmtId="164" fontId="1" fillId="21" borderId="11" xfId="0" applyNumberFormat="1" applyFont="1" applyFill="1" applyBorder="1" applyAlignment="1" applyProtection="1">
      <alignment horizontal="center" vertical="center" wrapText="1"/>
    </xf>
    <xf numFmtId="164" fontId="0" fillId="20" borderId="11" xfId="0" applyNumberFormat="1" applyFont="1" applyFill="1" applyBorder="1" applyAlignment="1" applyProtection="1">
      <alignment horizontal="center"/>
    </xf>
    <xf numFmtId="9" fontId="0" fillId="20" borderId="11" xfId="0" applyNumberFormat="1" applyFont="1" applyFill="1" applyBorder="1" applyAlignment="1" applyProtection="1">
      <alignment horizontal="center"/>
    </xf>
    <xf numFmtId="1" fontId="0" fillId="20" borderId="11" xfId="0" applyNumberFormat="1" applyFont="1" applyFill="1" applyBorder="1" applyAlignment="1" applyProtection="1">
      <alignment horizontal="center"/>
    </xf>
    <xf numFmtId="165" fontId="0" fillId="20" borderId="11" xfId="0" applyNumberFormat="1" applyFont="1" applyFill="1" applyBorder="1" applyAlignment="1" applyProtection="1">
      <alignment horizontal="center"/>
    </xf>
    <xf numFmtId="2" fontId="0" fillId="20" borderId="11" xfId="0" applyNumberFormat="1" applyFont="1" applyFill="1" applyBorder="1" applyAlignment="1" applyProtection="1">
      <alignment horizontal="center"/>
    </xf>
    <xf numFmtId="3" fontId="0" fillId="20" borderId="11" xfId="0" applyNumberFormat="1" applyFont="1" applyFill="1" applyBorder="1" applyAlignment="1" applyProtection="1">
      <alignment horizontal="center"/>
    </xf>
    <xf numFmtId="166" fontId="0" fillId="20" borderId="34" xfId="0" applyNumberFormat="1" applyFont="1" applyFill="1" applyBorder="1" applyAlignment="1" applyProtection="1">
      <alignment horizontal="center"/>
    </xf>
    <xf numFmtId="3" fontId="0" fillId="20" borderId="5" xfId="0" applyNumberFormat="1" applyFont="1" applyFill="1" applyBorder="1" applyAlignment="1" applyProtection="1">
      <alignment horizontal="center"/>
    </xf>
    <xf numFmtId="1" fontId="0" fillId="20" borderId="5" xfId="0" applyNumberFormat="1" applyFont="1" applyFill="1" applyBorder="1" applyAlignment="1" applyProtection="1">
      <alignment horizontal="center"/>
    </xf>
    <xf numFmtId="166" fontId="0" fillId="20" borderId="5" xfId="0" applyNumberFormat="1" applyFont="1" applyFill="1" applyBorder="1" applyAlignment="1" applyProtection="1">
      <alignment horizontal="center"/>
    </xf>
    <xf numFmtId="166" fontId="0" fillId="20" borderId="12" xfId="0" applyNumberFormat="1" applyFont="1" applyFill="1" applyBorder="1" applyAlignment="1" applyProtection="1">
      <alignment horizontal="center"/>
    </xf>
    <xf numFmtId="0" fontId="0" fillId="4" borderId="6" xfId="0" applyFont="1" applyFill="1" applyBorder="1" applyProtection="1">
      <protection locked="0"/>
    </xf>
    <xf numFmtId="0" fontId="16" fillId="0" borderId="6" xfId="0" applyFont="1" applyFill="1" applyBorder="1" applyAlignment="1" applyProtection="1">
      <alignment horizontal="center" vertical="center" wrapText="1"/>
      <protection locked="0"/>
    </xf>
    <xf numFmtId="0" fontId="16" fillId="0" borderId="5" xfId="0" applyFont="1" applyFill="1" applyBorder="1" applyAlignment="1" applyProtection="1">
      <alignment horizontal="center" vertical="center" wrapText="1"/>
      <protection locked="0"/>
    </xf>
    <xf numFmtId="0" fontId="1" fillId="22" borderId="11" xfId="0" applyFont="1" applyFill="1" applyBorder="1" applyAlignment="1" applyProtection="1">
      <alignment horizontal="center" vertical="center" wrapText="1"/>
    </xf>
    <xf numFmtId="0" fontId="1" fillId="23" borderId="1" xfId="0" applyFont="1" applyFill="1" applyBorder="1" applyAlignment="1" applyProtection="1">
      <alignment horizontal="left" vertical="center" indent="1"/>
      <protection locked="0"/>
    </xf>
    <xf numFmtId="0" fontId="1" fillId="23" borderId="13" xfId="0" applyFont="1" applyFill="1" applyBorder="1" applyAlignment="1" applyProtection="1">
      <alignment horizontal="center" vertical="center"/>
      <protection locked="0"/>
    </xf>
    <xf numFmtId="0" fontId="1" fillId="23" borderId="1" xfId="0" applyFont="1" applyFill="1" applyBorder="1" applyAlignment="1" applyProtection="1">
      <alignment horizontal="center" vertical="center" wrapText="1"/>
    </xf>
    <xf numFmtId="0" fontId="1" fillId="23" borderId="1" xfId="0" applyFont="1" applyFill="1" applyBorder="1" applyAlignment="1" applyProtection="1">
      <alignment vertical="center"/>
      <protection locked="0"/>
    </xf>
    <xf numFmtId="0" fontId="1" fillId="24" borderId="6" xfId="0" applyFont="1" applyFill="1" applyBorder="1" applyAlignment="1" applyProtection="1">
      <alignment horizontal="center" vertical="center" wrapText="1"/>
    </xf>
    <xf numFmtId="164" fontId="1" fillId="24" borderId="11" xfId="0" applyNumberFormat="1" applyFont="1" applyFill="1" applyBorder="1" applyAlignment="1" applyProtection="1">
      <alignment horizontal="center" vertical="center" wrapText="1"/>
    </xf>
    <xf numFmtId="0" fontId="1" fillId="24" borderId="11" xfId="0" applyFont="1" applyFill="1" applyBorder="1" applyAlignment="1" applyProtection="1">
      <alignment horizontal="center" vertical="center" wrapText="1"/>
    </xf>
    <xf numFmtId="164" fontId="0" fillId="23" borderId="11" xfId="0" applyNumberFormat="1" applyFont="1" applyFill="1" applyBorder="1" applyAlignment="1" applyProtection="1">
      <alignment horizontal="center"/>
    </xf>
    <xf numFmtId="9" fontId="0" fillId="23" borderId="11" xfId="0" applyNumberFormat="1" applyFont="1" applyFill="1" applyBorder="1" applyAlignment="1" applyProtection="1">
      <alignment horizontal="center"/>
    </xf>
    <xf numFmtId="1" fontId="0" fillId="23" borderId="11" xfId="0" applyNumberFormat="1" applyFont="1" applyFill="1" applyBorder="1" applyAlignment="1" applyProtection="1">
      <alignment horizontal="center"/>
    </xf>
    <xf numFmtId="165" fontId="0" fillId="23" borderId="11" xfId="0" applyNumberFormat="1" applyFont="1" applyFill="1" applyBorder="1" applyAlignment="1" applyProtection="1">
      <alignment horizontal="center"/>
    </xf>
    <xf numFmtId="2" fontId="0" fillId="23" borderId="11" xfId="0" applyNumberFormat="1" applyFont="1" applyFill="1" applyBorder="1" applyAlignment="1" applyProtection="1">
      <alignment horizontal="center"/>
    </xf>
    <xf numFmtId="3" fontId="0" fillId="23" borderId="11" xfId="0" applyNumberFormat="1" applyFont="1" applyFill="1" applyBorder="1" applyAlignment="1" applyProtection="1">
      <alignment horizontal="center"/>
    </xf>
    <xf numFmtId="3" fontId="0" fillId="23" borderId="5" xfId="0" applyNumberFormat="1" applyFont="1" applyFill="1" applyBorder="1" applyAlignment="1" applyProtection="1">
      <alignment horizontal="center"/>
    </xf>
    <xf numFmtId="0" fontId="1" fillId="7" borderId="1" xfId="0" applyFont="1" applyFill="1" applyBorder="1" applyAlignment="1" applyProtection="1">
      <alignment horizontal="center" vertical="center" wrapText="1"/>
    </xf>
    <xf numFmtId="0" fontId="1" fillId="25" borderId="6" xfId="0" applyFont="1" applyFill="1" applyBorder="1" applyAlignment="1" applyProtection="1">
      <alignment horizontal="center" vertical="center" wrapText="1"/>
    </xf>
    <xf numFmtId="164" fontId="1" fillId="25" borderId="11" xfId="0" applyNumberFormat="1" applyFont="1" applyFill="1" applyBorder="1" applyAlignment="1" applyProtection="1">
      <alignment horizontal="center" vertical="center" wrapText="1"/>
    </xf>
    <xf numFmtId="0" fontId="1" fillId="25" borderId="11" xfId="0" applyFont="1" applyFill="1" applyBorder="1" applyAlignment="1" applyProtection="1">
      <alignment horizontal="center" vertical="center" wrapText="1"/>
    </xf>
    <xf numFmtId="2" fontId="0" fillId="7" borderId="11" xfId="0" applyNumberFormat="1" applyFont="1" applyFill="1" applyBorder="1" applyAlignment="1" applyProtection="1">
      <alignment horizontal="center"/>
    </xf>
    <xf numFmtId="3" fontId="0" fillId="7" borderId="11" xfId="0" applyNumberFormat="1" applyFont="1" applyFill="1" applyBorder="1" applyAlignment="1" applyProtection="1">
      <alignment horizontal="center"/>
    </xf>
    <xf numFmtId="166" fontId="0" fillId="7" borderId="34" xfId="0" applyNumberFormat="1" applyFont="1" applyFill="1" applyBorder="1" applyAlignment="1" applyProtection="1">
      <alignment horizontal="center"/>
    </xf>
    <xf numFmtId="3" fontId="0" fillId="7" borderId="5" xfId="0" applyNumberFormat="1" applyFont="1" applyFill="1" applyBorder="1" applyAlignment="1" applyProtection="1">
      <alignment horizontal="center"/>
    </xf>
    <xf numFmtId="1" fontId="0" fillId="7" borderId="5" xfId="0" applyNumberFormat="1" applyFont="1" applyFill="1" applyBorder="1" applyAlignment="1" applyProtection="1">
      <alignment horizontal="center"/>
    </xf>
    <xf numFmtId="0" fontId="1" fillId="19" borderId="0" xfId="0" applyFont="1" applyFill="1" applyBorder="1" applyAlignment="1" applyProtection="1">
      <alignment horizontal="center" vertical="center"/>
      <protection locked="0"/>
    </xf>
    <xf numFmtId="164" fontId="1" fillId="22" borderId="10" xfId="0" applyNumberFormat="1" applyFont="1" applyFill="1" applyBorder="1" applyAlignment="1" applyProtection="1">
      <alignment horizontal="center" vertical="center" wrapText="1"/>
    </xf>
    <xf numFmtId="0" fontId="21" fillId="19" borderId="11" xfId="0" applyFont="1" applyFill="1" applyBorder="1" applyAlignment="1" applyProtection="1">
      <alignment vertical="center"/>
      <protection locked="0"/>
    </xf>
    <xf numFmtId="0" fontId="15" fillId="19" borderId="0" xfId="0" applyFont="1" applyFill="1" applyBorder="1" applyAlignment="1" applyProtection="1">
      <alignment horizontal="center"/>
      <protection locked="0"/>
    </xf>
    <xf numFmtId="166" fontId="15" fillId="19" borderId="0" xfId="0" applyNumberFormat="1" applyFont="1" applyFill="1" applyBorder="1" applyAlignment="1" applyProtection="1">
      <alignment horizontal="center"/>
      <protection locked="0"/>
    </xf>
    <xf numFmtId="0" fontId="0" fillId="19" borderId="5" xfId="0" applyNumberFormat="1" applyFont="1" applyFill="1" applyBorder="1" applyAlignment="1" applyProtection="1">
      <alignment horizontal="center"/>
    </xf>
    <xf numFmtId="166" fontId="0" fillId="19" borderId="11" xfId="0" applyNumberFormat="1" applyFont="1" applyFill="1" applyBorder="1" applyAlignment="1" applyProtection="1">
      <alignment horizontal="center"/>
    </xf>
    <xf numFmtId="0" fontId="1" fillId="26" borderId="11" xfId="0" applyFont="1" applyFill="1" applyBorder="1" applyAlignment="1" applyProtection="1">
      <alignment horizontal="center" vertical="center" wrapText="1"/>
    </xf>
    <xf numFmtId="164" fontId="1" fillId="26" borderId="10" xfId="0" applyNumberFormat="1" applyFont="1" applyFill="1" applyBorder="1" applyAlignment="1" applyProtection="1">
      <alignment horizontal="center" vertical="center" wrapText="1"/>
    </xf>
    <xf numFmtId="0" fontId="0" fillId="6" borderId="5" xfId="0" applyNumberFormat="1" applyFont="1" applyFill="1" applyBorder="1" applyAlignment="1" applyProtection="1">
      <alignment horizontal="center"/>
    </xf>
    <xf numFmtId="166" fontId="0" fillId="6" borderId="11" xfId="0" applyNumberFormat="1" applyFont="1" applyFill="1" applyBorder="1" applyAlignment="1" applyProtection="1">
      <alignment horizontal="center"/>
    </xf>
    <xf numFmtId="0" fontId="1" fillId="20" borderId="1" xfId="0" applyFont="1" applyFill="1" applyBorder="1" applyAlignment="1" applyProtection="1">
      <alignment vertical="center"/>
    </xf>
    <xf numFmtId="0" fontId="1" fillId="20" borderId="12" xfId="0" applyFont="1" applyFill="1" applyBorder="1" applyAlignment="1" applyProtection="1">
      <alignment vertical="center"/>
    </xf>
    <xf numFmtId="168" fontId="0" fillId="20" borderId="5" xfId="0" applyNumberFormat="1" applyFont="1" applyFill="1" applyBorder="1" applyAlignment="1" applyProtection="1">
      <alignment horizontal="center"/>
    </xf>
    <xf numFmtId="170" fontId="15" fillId="0" borderId="32" xfId="0" applyNumberFormat="1" applyFont="1" applyFill="1" applyBorder="1" applyAlignment="1" applyProtection="1">
      <alignment horizontal="center"/>
      <protection locked="0"/>
    </xf>
    <xf numFmtId="170" fontId="15" fillId="0" borderId="33" xfId="0" applyNumberFormat="1" applyFont="1" applyFill="1" applyBorder="1" applyAlignment="1" applyProtection="1">
      <alignment horizontal="center"/>
      <protection locked="0"/>
    </xf>
    <xf numFmtId="170" fontId="15" fillId="0" borderId="35" xfId="0" applyNumberFormat="1" applyFont="1" applyFill="1" applyBorder="1" applyAlignment="1" applyProtection="1">
      <alignment horizontal="center"/>
      <protection locked="0"/>
    </xf>
    <xf numFmtId="170" fontId="0" fillId="7" borderId="34" xfId="0" applyNumberFormat="1" applyFont="1" applyFill="1" applyBorder="1" applyAlignment="1" applyProtection="1">
      <alignment horizontal="center"/>
    </xf>
    <xf numFmtId="166" fontId="15" fillId="0" borderId="5" xfId="0" applyNumberFormat="1" applyFont="1" applyFill="1" applyBorder="1" applyAlignment="1" applyProtection="1">
      <alignment horizontal="center"/>
      <protection locked="0"/>
    </xf>
    <xf numFmtId="2" fontId="12" fillId="0" borderId="5" xfId="0" applyNumberFormat="1" applyFont="1" applyFill="1" applyBorder="1" applyAlignment="1" applyProtection="1">
      <alignment horizontal="center"/>
      <protection locked="0"/>
    </xf>
    <xf numFmtId="2" fontId="12" fillId="0" borderId="0" xfId="0" applyNumberFormat="1" applyFont="1" applyFill="1" applyBorder="1" applyAlignment="1" applyProtection="1">
      <alignment horizontal="center"/>
      <protection locked="0"/>
    </xf>
    <xf numFmtId="2" fontId="12" fillId="0" borderId="6" xfId="0" applyNumberFormat="1" applyFont="1" applyFill="1" applyBorder="1" applyAlignment="1" applyProtection="1">
      <alignment horizontal="center"/>
      <protection locked="0"/>
    </xf>
    <xf numFmtId="2" fontId="0" fillId="7" borderId="5" xfId="0" applyNumberFormat="1" applyFont="1" applyFill="1" applyBorder="1" applyAlignment="1" applyProtection="1">
      <alignment horizontal="center"/>
    </xf>
    <xf numFmtId="164" fontId="12" fillId="0" borderId="5" xfId="0" applyNumberFormat="1" applyFont="1" applyFill="1" applyBorder="1" applyAlignment="1" applyProtection="1">
      <alignment horizontal="center"/>
      <protection locked="0"/>
    </xf>
    <xf numFmtId="164" fontId="12" fillId="0" borderId="0" xfId="0" applyNumberFormat="1" applyFont="1" applyFill="1" applyBorder="1" applyAlignment="1" applyProtection="1">
      <alignment horizontal="center"/>
      <protection locked="0"/>
    </xf>
    <xf numFmtId="164" fontId="12" fillId="0" borderId="6" xfId="0" applyNumberFormat="1" applyFont="1" applyFill="1" applyBorder="1" applyAlignment="1" applyProtection="1">
      <alignment horizontal="center"/>
      <protection locked="0"/>
    </xf>
    <xf numFmtId="164" fontId="0" fillId="7" borderId="5" xfId="0" applyNumberFormat="1" applyFont="1" applyFill="1" applyBorder="1" applyAlignment="1" applyProtection="1">
      <alignment horizontal="center"/>
    </xf>
    <xf numFmtId="164" fontId="1" fillId="4" borderId="10" xfId="0" applyNumberFormat="1" applyFont="1" applyFill="1" applyBorder="1" applyAlignment="1" applyProtection="1">
      <alignment horizontal="center" vertical="center" wrapText="1"/>
    </xf>
    <xf numFmtId="0" fontId="26" fillId="0" borderId="11" xfId="0" applyFont="1" applyFill="1" applyBorder="1" applyProtection="1">
      <protection locked="0"/>
    </xf>
    <xf numFmtId="0" fontId="26" fillId="0" borderId="10" xfId="0" applyFont="1" applyFill="1" applyBorder="1" applyAlignment="1" applyProtection="1">
      <alignment horizontal="left" indent="1"/>
      <protection locked="0"/>
    </xf>
    <xf numFmtId="0" fontId="26" fillId="0" borderId="11" xfId="0" applyFont="1" applyFill="1" applyBorder="1" applyAlignment="1" applyProtection="1">
      <alignment horizontal="left" indent="1"/>
      <protection locked="0"/>
    </xf>
    <xf numFmtId="0" fontId="26" fillId="0" borderId="12" xfId="0" applyFont="1" applyFill="1" applyBorder="1" applyAlignment="1" applyProtection="1">
      <alignment horizontal="left" indent="1"/>
      <protection locked="0"/>
    </xf>
    <xf numFmtId="0" fontId="15" fillId="0" borderId="34" xfId="0" applyFont="1" applyFill="1" applyBorder="1" applyProtection="1">
      <protection locked="0"/>
    </xf>
    <xf numFmtId="0" fontId="15" fillId="0" borderId="6" xfId="0" applyFont="1" applyFill="1" applyBorder="1" applyProtection="1">
      <protection locked="0"/>
    </xf>
    <xf numFmtId="0" fontId="26" fillId="0" borderId="6" xfId="0" applyFont="1" applyFill="1" applyBorder="1" applyProtection="1">
      <protection locked="0"/>
    </xf>
    <xf numFmtId="0" fontId="26" fillId="0" borderId="9" xfId="0" applyFont="1" applyFill="1" applyBorder="1" applyProtection="1">
      <protection locked="0"/>
    </xf>
    <xf numFmtId="0" fontId="16" fillId="0" borderId="0" xfId="0" applyFont="1" applyFill="1" applyBorder="1" applyAlignment="1" applyProtection="1">
      <alignment horizontal="center" vertical="center"/>
      <protection locked="0"/>
    </xf>
    <xf numFmtId="10" fontId="15" fillId="14" borderId="5" xfId="0" applyNumberFormat="1" applyFont="1" applyFill="1" applyBorder="1" applyAlignment="1" applyProtection="1">
      <alignment horizontal="center" wrapText="1"/>
      <protection locked="0"/>
    </xf>
    <xf numFmtId="10" fontId="15" fillId="14" borderId="0" xfId="0" applyNumberFormat="1" applyFont="1" applyFill="1" applyBorder="1" applyAlignment="1" applyProtection="1">
      <alignment horizontal="center"/>
      <protection locked="0"/>
    </xf>
    <xf numFmtId="10" fontId="15" fillId="0" borderId="0" xfId="0" applyNumberFormat="1" applyFont="1" applyFill="1" applyBorder="1" applyAlignment="1" applyProtection="1">
      <alignment horizontal="center"/>
      <protection locked="0"/>
    </xf>
    <xf numFmtId="0" fontId="15" fillId="0" borderId="37" xfId="0" applyFont="1" applyFill="1" applyBorder="1" applyAlignment="1" applyProtection="1">
      <alignment horizontal="center"/>
      <protection locked="0"/>
    </xf>
    <xf numFmtId="0" fontId="15" fillId="0" borderId="38" xfId="0" applyFont="1" applyFill="1" applyBorder="1" applyAlignment="1" applyProtection="1">
      <alignment horizontal="center"/>
      <protection locked="0"/>
    </xf>
    <xf numFmtId="9" fontId="0" fillId="3" borderId="36" xfId="0" applyNumberFormat="1" applyFill="1" applyBorder="1" applyAlignment="1" applyProtection="1">
      <alignment horizontal="center"/>
    </xf>
    <xf numFmtId="0" fontId="0" fillId="3" borderId="40" xfId="0" applyFill="1" applyBorder="1" applyAlignment="1" applyProtection="1">
      <alignment horizontal="center"/>
    </xf>
    <xf numFmtId="2" fontId="0" fillId="5" borderId="36" xfId="0" applyNumberFormat="1" applyFill="1" applyBorder="1" applyAlignment="1" applyProtection="1">
      <alignment horizontal="center"/>
    </xf>
    <xf numFmtId="2" fontId="12" fillId="3" borderId="36" xfId="0" applyNumberFormat="1" applyFont="1" applyFill="1" applyBorder="1" applyAlignment="1" applyProtection="1">
      <alignment horizontal="center"/>
    </xf>
    <xf numFmtId="164" fontId="12" fillId="3" borderId="36" xfId="0" applyNumberFormat="1" applyFont="1" applyFill="1" applyBorder="1" applyAlignment="1" applyProtection="1">
      <alignment horizontal="center"/>
    </xf>
    <xf numFmtId="164" fontId="15" fillId="0" borderId="37" xfId="0" applyNumberFormat="1" applyFont="1" applyFill="1" applyBorder="1" applyAlignment="1" applyProtection="1">
      <alignment horizontal="center"/>
      <protection locked="0"/>
    </xf>
    <xf numFmtId="164" fontId="15" fillId="0" borderId="38" xfId="0" applyNumberFormat="1" applyFont="1" applyFill="1" applyBorder="1" applyAlignment="1" applyProtection="1">
      <alignment horizontal="center"/>
      <protection locked="0"/>
    </xf>
    <xf numFmtId="164" fontId="15" fillId="0" borderId="39" xfId="0" applyNumberFormat="1" applyFont="1" applyFill="1" applyBorder="1" applyAlignment="1" applyProtection="1">
      <alignment horizontal="center"/>
      <protection locked="0"/>
    </xf>
    <xf numFmtId="2" fontId="15" fillId="0" borderId="37" xfId="0" applyNumberFormat="1" applyFont="1" applyFill="1" applyBorder="1" applyAlignment="1" applyProtection="1">
      <alignment horizontal="center"/>
      <protection locked="0"/>
    </xf>
    <xf numFmtId="2" fontId="15" fillId="0" borderId="38" xfId="0" applyNumberFormat="1" applyFont="1" applyFill="1" applyBorder="1" applyAlignment="1" applyProtection="1">
      <alignment horizontal="center"/>
      <protection locked="0"/>
    </xf>
    <xf numFmtId="2" fontId="15" fillId="0" borderId="39" xfId="0" applyNumberFormat="1" applyFont="1" applyFill="1" applyBorder="1" applyAlignment="1" applyProtection="1">
      <alignment horizontal="center"/>
      <protection locked="0"/>
    </xf>
    <xf numFmtId="2" fontId="15" fillId="0" borderId="0" xfId="0" applyNumberFormat="1" applyFont="1" applyFill="1" applyBorder="1" applyAlignment="1" applyProtection="1">
      <alignment horizontal="center"/>
      <protection locked="0"/>
    </xf>
    <xf numFmtId="2" fontId="1" fillId="9" borderId="36" xfId="0" applyNumberFormat="1" applyFont="1" applyFill="1" applyBorder="1" applyAlignment="1" applyProtection="1">
      <alignment horizontal="center" vertical="center"/>
    </xf>
    <xf numFmtId="1" fontId="1" fillId="9" borderId="36" xfId="0" applyNumberFormat="1" applyFont="1" applyFill="1" applyBorder="1" applyAlignment="1" applyProtection="1">
      <alignment horizontal="center" vertical="center"/>
    </xf>
    <xf numFmtId="2" fontId="0" fillId="5" borderId="36" xfId="0" applyNumberFormat="1" applyFont="1" applyFill="1" applyBorder="1" applyAlignment="1" applyProtection="1">
      <alignment horizontal="center"/>
    </xf>
    <xf numFmtId="164" fontId="15" fillId="0" borderId="41" xfId="0" applyNumberFormat="1" applyFont="1" applyFill="1" applyBorder="1" applyAlignment="1" applyProtection="1">
      <alignment horizontal="center"/>
      <protection locked="0"/>
    </xf>
    <xf numFmtId="164" fontId="15" fillId="0" borderId="42" xfId="0" applyNumberFormat="1" applyFont="1" applyFill="1" applyBorder="1" applyAlignment="1" applyProtection="1">
      <alignment horizontal="center"/>
      <protection locked="0"/>
    </xf>
    <xf numFmtId="164" fontId="15" fillId="0" borderId="43" xfId="0" applyNumberFormat="1" applyFont="1" applyFill="1" applyBorder="1" applyAlignment="1" applyProtection="1">
      <alignment horizontal="center"/>
      <protection locked="0"/>
    </xf>
    <xf numFmtId="164" fontId="15" fillId="0" borderId="44" xfId="0" applyNumberFormat="1" applyFont="1" applyFill="1" applyBorder="1" applyAlignment="1" applyProtection="1">
      <alignment horizontal="center"/>
      <protection locked="0"/>
    </xf>
    <xf numFmtId="164" fontId="15" fillId="0" borderId="45" xfId="0" applyNumberFormat="1" applyFont="1" applyFill="1" applyBorder="1" applyAlignment="1" applyProtection="1">
      <alignment horizontal="center"/>
      <protection locked="0"/>
    </xf>
    <xf numFmtId="164" fontId="15" fillId="0" borderId="46" xfId="0" applyNumberFormat="1" applyFont="1" applyFill="1" applyBorder="1" applyAlignment="1" applyProtection="1">
      <alignment horizontal="center"/>
      <protection locked="0"/>
    </xf>
    <xf numFmtId="164" fontId="15" fillId="0" borderId="47" xfId="0" applyNumberFormat="1" applyFont="1" applyFill="1" applyBorder="1" applyAlignment="1" applyProtection="1">
      <alignment horizontal="center"/>
      <protection locked="0"/>
    </xf>
    <xf numFmtId="164" fontId="1" fillId="18" borderId="2" xfId="0" applyNumberFormat="1" applyFont="1" applyFill="1" applyBorder="1" applyAlignment="1" applyProtection="1">
      <alignment horizontal="center" vertical="center" wrapText="1"/>
    </xf>
    <xf numFmtId="164" fontId="1" fillId="18" borderId="10" xfId="0" applyNumberFormat="1" applyFont="1" applyFill="1" applyBorder="1" applyAlignment="1" applyProtection="1">
      <alignment horizontal="center" vertical="center" wrapText="1"/>
    </xf>
    <xf numFmtId="164" fontId="1" fillId="27" borderId="10" xfId="0" applyNumberFormat="1" applyFont="1" applyFill="1" applyBorder="1" applyAlignment="1" applyProtection="1">
      <alignment horizontal="center" wrapText="1"/>
    </xf>
    <xf numFmtId="164" fontId="1" fillId="27" borderId="10" xfId="0" applyNumberFormat="1" applyFont="1" applyFill="1" applyBorder="1" applyAlignment="1" applyProtection="1">
      <alignment horizontal="center" vertical="center" wrapText="1"/>
    </xf>
    <xf numFmtId="164" fontId="1" fillId="27" borderId="11" xfId="0" applyNumberFormat="1" applyFont="1" applyFill="1" applyBorder="1" applyAlignment="1" applyProtection="1">
      <alignment horizontal="center" wrapText="1"/>
    </xf>
    <xf numFmtId="164" fontId="1" fillId="27" borderId="11" xfId="0" applyNumberFormat="1" applyFont="1" applyFill="1" applyBorder="1" applyAlignment="1" applyProtection="1">
      <alignment horizontal="center" vertical="center" wrapText="1"/>
    </xf>
    <xf numFmtId="0" fontId="0" fillId="27" borderId="5" xfId="0" applyFill="1" applyBorder="1" applyAlignment="1" applyProtection="1">
      <alignment horizontal="center"/>
    </xf>
    <xf numFmtId="0" fontId="0" fillId="27" borderId="11" xfId="0" applyFill="1" applyBorder="1" applyAlignment="1" applyProtection="1">
      <alignment horizontal="center"/>
    </xf>
    <xf numFmtId="9" fontId="0" fillId="17" borderId="11" xfId="0" applyNumberFormat="1" applyFont="1" applyFill="1" applyBorder="1" applyAlignment="1" applyProtection="1">
      <alignment horizontal="center"/>
    </xf>
    <xf numFmtId="164" fontId="0" fillId="17" borderId="11" xfId="0" applyNumberFormat="1" applyFont="1" applyFill="1" applyBorder="1" applyAlignment="1" applyProtection="1">
      <alignment horizontal="center"/>
    </xf>
    <xf numFmtId="9" fontId="0" fillId="17" borderId="12" xfId="0" applyNumberFormat="1" applyFont="1" applyFill="1" applyBorder="1" applyAlignment="1" applyProtection="1">
      <alignment horizontal="center" wrapText="1"/>
    </xf>
    <xf numFmtId="164" fontId="1" fillId="27" borderId="12" xfId="0" applyNumberFormat="1" applyFont="1" applyFill="1" applyBorder="1" applyAlignment="1" applyProtection="1">
      <alignment horizontal="center" vertical="center" wrapText="1"/>
    </xf>
    <xf numFmtId="0" fontId="0" fillId="0" borderId="5" xfId="0" applyFill="1" applyBorder="1" applyAlignment="1" applyProtection="1">
      <alignment horizontal="right" vertical="center" indent="1"/>
      <protection locked="0"/>
    </xf>
    <xf numFmtId="166" fontId="0" fillId="23" borderId="11" xfId="0" applyNumberFormat="1" applyFont="1" applyFill="1" applyBorder="1" applyAlignment="1" applyProtection="1">
      <alignment horizontal="center"/>
    </xf>
    <xf numFmtId="2" fontId="0" fillId="23" borderId="5" xfId="0" applyNumberFormat="1" applyFont="1" applyFill="1" applyBorder="1" applyAlignment="1" applyProtection="1">
      <alignment horizontal="center"/>
    </xf>
    <xf numFmtId="164" fontId="0" fillId="23" borderId="5" xfId="0" applyNumberFormat="1" applyFont="1" applyFill="1" applyBorder="1" applyAlignment="1" applyProtection="1">
      <alignment horizontal="center"/>
    </xf>
    <xf numFmtId="0" fontId="15" fillId="19" borderId="6" xfId="0" applyFont="1" applyFill="1" applyBorder="1" applyProtection="1">
      <protection locked="0"/>
    </xf>
    <xf numFmtId="0" fontId="1" fillId="23" borderId="1" xfId="0" applyFont="1" applyFill="1" applyBorder="1" applyAlignment="1" applyProtection="1">
      <alignment vertical="center"/>
    </xf>
    <xf numFmtId="0" fontId="1" fillId="23" borderId="25" xfId="0" applyFont="1" applyFill="1" applyBorder="1" applyAlignment="1" applyProtection="1">
      <alignment horizontal="left" vertical="center" indent="1"/>
      <protection locked="0"/>
    </xf>
    <xf numFmtId="0" fontId="0" fillId="23" borderId="25" xfId="0" applyFill="1" applyBorder="1" applyAlignment="1" applyProtection="1">
      <alignment horizontal="center"/>
      <protection locked="0"/>
    </xf>
    <xf numFmtId="0" fontId="0" fillId="23" borderId="13" xfId="0" applyFill="1" applyBorder="1" applyAlignment="1" applyProtection="1">
      <alignment horizontal="center"/>
      <protection locked="0"/>
    </xf>
    <xf numFmtId="1" fontId="0" fillId="23" borderId="12" xfId="0" applyNumberFormat="1" applyFont="1" applyFill="1" applyBorder="1" applyAlignment="1" applyProtection="1">
      <alignment horizontal="center"/>
    </xf>
    <xf numFmtId="0" fontId="13" fillId="19" borderId="11" xfId="0" applyFont="1" applyFill="1" applyBorder="1" applyAlignment="1" applyProtection="1">
      <alignment horizontal="left" indent="1"/>
      <protection locked="0"/>
    </xf>
    <xf numFmtId="0" fontId="13" fillId="19" borderId="11" xfId="0" applyFont="1" applyFill="1" applyBorder="1" applyAlignment="1" applyProtection="1">
      <alignment horizontal="left" vertical="center" indent="1"/>
      <protection locked="0"/>
    </xf>
    <xf numFmtId="3" fontId="12" fillId="0" borderId="9" xfId="0" applyNumberFormat="1" applyFont="1" applyFill="1" applyBorder="1" applyAlignment="1" applyProtection="1">
      <alignment horizontal="center"/>
      <protection locked="0"/>
    </xf>
    <xf numFmtId="3" fontId="0" fillId="23" borderId="7" xfId="0" applyNumberFormat="1" applyFont="1" applyFill="1" applyBorder="1" applyAlignment="1" applyProtection="1">
      <alignment horizontal="center"/>
    </xf>
    <xf numFmtId="2" fontId="0" fillId="0" borderId="5" xfId="0" applyNumberFormat="1" applyFont="1" applyFill="1" applyBorder="1" applyAlignment="1" applyProtection="1">
      <alignment horizontal="center"/>
    </xf>
    <xf numFmtId="2" fontId="0" fillId="0" borderId="0" xfId="0" applyNumberFormat="1" applyFont="1" applyFill="1" applyBorder="1" applyAlignment="1" applyProtection="1">
      <alignment horizontal="center"/>
    </xf>
    <xf numFmtId="2" fontId="0" fillId="0" borderId="6" xfId="0" applyNumberFormat="1" applyFont="1" applyFill="1" applyBorder="1" applyAlignment="1" applyProtection="1">
      <alignment horizontal="center"/>
    </xf>
    <xf numFmtId="2" fontId="0" fillId="10" borderId="11" xfId="0" applyNumberFormat="1" applyFont="1" applyFill="1" applyBorder="1" applyAlignment="1" applyProtection="1">
      <alignment horizontal="center" vertical="center"/>
    </xf>
    <xf numFmtId="2" fontId="0" fillId="0" borderId="7" xfId="0" applyNumberFormat="1" applyFill="1" applyBorder="1" applyAlignment="1" applyProtection="1">
      <alignment horizontal="center"/>
    </xf>
    <xf numFmtId="2" fontId="0" fillId="0" borderId="8" xfId="0" applyNumberFormat="1" applyFill="1" applyBorder="1" applyAlignment="1" applyProtection="1">
      <alignment horizontal="center"/>
    </xf>
    <xf numFmtId="2" fontId="0" fillId="0" borderId="9" xfId="0" applyNumberFormat="1" applyFill="1" applyBorder="1" applyAlignment="1" applyProtection="1">
      <alignment horizontal="center"/>
    </xf>
    <xf numFmtId="2" fontId="0" fillId="10" borderId="12" xfId="0" applyNumberFormat="1" applyFont="1" applyFill="1" applyBorder="1" applyAlignment="1" applyProtection="1">
      <alignment horizontal="center" vertical="center"/>
    </xf>
    <xf numFmtId="0" fontId="15" fillId="0" borderId="5" xfId="0" applyFont="1" applyFill="1" applyBorder="1" applyAlignment="1" applyProtection="1">
      <alignment horizontal="center" vertical="center" wrapText="1"/>
      <protection locked="0"/>
    </xf>
    <xf numFmtId="0" fontId="15" fillId="0" borderId="6" xfId="0" applyFont="1" applyFill="1" applyBorder="1" applyAlignment="1" applyProtection="1">
      <alignment horizontal="center" vertical="center" wrapText="1"/>
      <protection locked="0"/>
    </xf>
    <xf numFmtId="0" fontId="1" fillId="13" borderId="11" xfId="0" applyFont="1" applyFill="1" applyBorder="1" applyAlignment="1" applyProtection="1">
      <alignment horizontal="center" vertical="center" wrapText="1"/>
    </xf>
    <xf numFmtId="0" fontId="1" fillId="13" borderId="6" xfId="0" applyFont="1" applyFill="1" applyBorder="1" applyAlignment="1" applyProtection="1">
      <alignment horizontal="center" vertical="center" wrapText="1"/>
    </xf>
    <xf numFmtId="164" fontId="1" fillId="30" borderId="10" xfId="0" applyNumberFormat="1" applyFont="1" applyFill="1" applyBorder="1" applyAlignment="1" applyProtection="1">
      <alignment horizontal="center" wrapText="1"/>
    </xf>
    <xf numFmtId="164" fontId="1" fillId="30" borderId="4" xfId="0" applyNumberFormat="1" applyFont="1" applyFill="1" applyBorder="1" applyAlignment="1" applyProtection="1">
      <alignment horizontal="center" vertical="center" wrapText="1"/>
    </xf>
    <xf numFmtId="3" fontId="0" fillId="10" borderId="5" xfId="0" applyNumberFormat="1" applyFont="1" applyFill="1" applyBorder="1" applyAlignment="1" applyProtection="1">
      <alignment horizontal="center"/>
    </xf>
    <xf numFmtId="164" fontId="0" fillId="10" borderId="7" xfId="0" applyNumberFormat="1" applyFont="1" applyFill="1" applyBorder="1" applyAlignment="1" applyProtection="1">
      <alignment horizontal="center" vertical="center"/>
    </xf>
    <xf numFmtId="166" fontId="15" fillId="0" borderId="5" xfId="0" applyNumberFormat="1" applyFont="1" applyFill="1" applyBorder="1" applyAlignment="1" applyProtection="1">
      <alignment horizontal="center" vertical="center"/>
      <protection locked="0"/>
    </xf>
    <xf numFmtId="166" fontId="15" fillId="0" borderId="0" xfId="0" applyNumberFormat="1" applyFont="1" applyFill="1" applyBorder="1" applyAlignment="1" applyProtection="1">
      <alignment horizontal="center" vertical="center"/>
      <protection locked="0"/>
    </xf>
    <xf numFmtId="166" fontId="15" fillId="0" borderId="6" xfId="0" applyNumberFormat="1" applyFont="1" applyFill="1" applyBorder="1" applyAlignment="1" applyProtection="1">
      <alignment horizontal="center" vertical="center"/>
      <protection locked="0"/>
    </xf>
    <xf numFmtId="166" fontId="0" fillId="10" borderId="11" xfId="0" applyNumberFormat="1" applyFont="1" applyFill="1" applyBorder="1" applyAlignment="1" applyProtection="1">
      <alignment horizontal="center" vertical="center"/>
    </xf>
    <xf numFmtId="3" fontId="0" fillId="10" borderId="6" xfId="0" applyNumberFormat="1" applyFont="1" applyFill="1" applyBorder="1" applyAlignment="1" applyProtection="1">
      <alignment horizontal="center" vertical="center"/>
    </xf>
    <xf numFmtId="3" fontId="0" fillId="10" borderId="7" xfId="0" applyNumberFormat="1" applyFont="1" applyFill="1" applyBorder="1" applyAlignment="1" applyProtection="1">
      <alignment horizontal="center"/>
    </xf>
    <xf numFmtId="1" fontId="0" fillId="10" borderId="12" xfId="0" applyNumberFormat="1" applyFont="1" applyFill="1" applyBorder="1" applyAlignment="1" applyProtection="1">
      <alignment horizontal="center"/>
    </xf>
    <xf numFmtId="3" fontId="12" fillId="0" borderId="5" xfId="0" applyNumberFormat="1" applyFont="1" applyFill="1" applyBorder="1" applyAlignment="1" applyProtection="1">
      <alignment horizontal="center"/>
    </xf>
    <xf numFmtId="3" fontId="12" fillId="0" borderId="0" xfId="0" applyNumberFormat="1" applyFont="1" applyFill="1" applyBorder="1" applyAlignment="1" applyProtection="1">
      <alignment horizontal="center"/>
    </xf>
    <xf numFmtId="3" fontId="12" fillId="0" borderId="6" xfId="0" applyNumberFormat="1" applyFont="1" applyFill="1" applyBorder="1" applyAlignment="1" applyProtection="1">
      <alignment horizontal="center"/>
    </xf>
    <xf numFmtId="3" fontId="12" fillId="0" borderId="7" xfId="0" applyNumberFormat="1" applyFont="1" applyFill="1" applyBorder="1" applyAlignment="1" applyProtection="1">
      <alignment horizontal="center"/>
    </xf>
    <xf numFmtId="3" fontId="12" fillId="0" borderId="8" xfId="0" applyNumberFormat="1" applyFont="1" applyFill="1" applyBorder="1" applyAlignment="1" applyProtection="1">
      <alignment horizontal="center"/>
    </xf>
    <xf numFmtId="3" fontId="12" fillId="0" borderId="9" xfId="0" applyNumberFormat="1" applyFont="1" applyFill="1" applyBorder="1" applyAlignment="1" applyProtection="1">
      <alignment horizontal="center"/>
    </xf>
    <xf numFmtId="0" fontId="1" fillId="10" borderId="1" xfId="0" applyFont="1" applyFill="1" applyBorder="1" applyAlignment="1" applyProtection="1">
      <alignment horizontal="left" vertical="center" indent="1"/>
    </xf>
    <xf numFmtId="0" fontId="1" fillId="29" borderId="11" xfId="0" applyFont="1" applyFill="1" applyBorder="1" applyAlignment="1" applyProtection="1">
      <alignment horizontal="left" vertical="center" indent="1"/>
    </xf>
    <xf numFmtId="0" fontId="0" fillId="0" borderId="11" xfId="0" applyFont="1" applyFill="1" applyBorder="1" applyAlignment="1" applyProtection="1">
      <alignment horizontal="right" vertical="center" indent="1"/>
    </xf>
    <xf numFmtId="0" fontId="0" fillId="0" borderId="11" xfId="0" applyFill="1" applyBorder="1" applyAlignment="1" applyProtection="1">
      <alignment horizontal="right" vertical="center" indent="1"/>
    </xf>
    <xf numFmtId="0" fontId="0" fillId="29" borderId="11" xfId="0" applyFont="1" applyFill="1" applyBorder="1" applyAlignment="1" applyProtection="1">
      <alignment horizontal="left" vertical="center" indent="1"/>
    </xf>
    <xf numFmtId="0" fontId="0" fillId="3" borderId="11" xfId="0" applyFont="1" applyFill="1" applyBorder="1" applyAlignment="1" applyProtection="1">
      <alignment horizontal="right" vertical="center" indent="1"/>
    </xf>
    <xf numFmtId="0" fontId="1" fillId="29" borderId="5" xfId="0" applyFont="1" applyFill="1" applyBorder="1" applyAlignment="1" applyProtection="1">
      <alignment horizontal="left" indent="1"/>
    </xf>
    <xf numFmtId="0" fontId="0" fillId="3" borderId="7" xfId="0" applyFill="1" applyBorder="1" applyAlignment="1" applyProtection="1">
      <alignment horizontal="right" indent="1"/>
    </xf>
    <xf numFmtId="0" fontId="0" fillId="0" borderId="5" xfId="0" applyFont="1" applyFill="1" applyBorder="1" applyAlignment="1" applyProtection="1">
      <alignment horizontal="right" indent="1"/>
    </xf>
    <xf numFmtId="0" fontId="0" fillId="0" borderId="7" xfId="0" applyFont="1" applyFill="1" applyBorder="1" applyAlignment="1" applyProtection="1">
      <alignment horizontal="right" indent="1"/>
    </xf>
    <xf numFmtId="0" fontId="1" fillId="10" borderId="13" xfId="0" applyFont="1" applyFill="1" applyBorder="1" applyAlignment="1" applyProtection="1">
      <alignment horizontal="center" vertical="center"/>
    </xf>
    <xf numFmtId="0" fontId="1" fillId="29" borderId="0" xfId="0" applyFont="1" applyFill="1" applyBorder="1" applyAlignment="1" applyProtection="1">
      <alignment horizontal="center" vertical="center"/>
    </xf>
    <xf numFmtId="0" fontId="0" fillId="8" borderId="0" xfId="0" applyFill="1" applyProtection="1">
      <protection locked="0"/>
    </xf>
    <xf numFmtId="0" fontId="0" fillId="8" borderId="0" xfId="0" applyFill="1" applyProtection="1"/>
    <xf numFmtId="0" fontId="0" fillId="8" borderId="0" xfId="0" applyFill="1" applyAlignment="1" applyProtection="1">
      <alignment horizontal="center"/>
      <protection locked="0"/>
    </xf>
    <xf numFmtId="0" fontId="0" fillId="8" borderId="0" xfId="0" applyFill="1" applyBorder="1" applyProtection="1">
      <protection locked="0"/>
    </xf>
    <xf numFmtId="0" fontId="0" fillId="8" borderId="3" xfId="0" applyFont="1" applyFill="1" applyBorder="1" applyAlignment="1" applyProtection="1">
      <alignment horizontal="right" indent="1"/>
      <protection locked="0"/>
    </xf>
    <xf numFmtId="0" fontId="12" fillId="8" borderId="3" xfId="0" applyFont="1" applyFill="1" applyBorder="1" applyAlignment="1" applyProtection="1">
      <alignment horizontal="center"/>
      <protection locked="0"/>
    </xf>
    <xf numFmtId="1" fontId="0" fillId="8" borderId="3" xfId="0" applyNumberFormat="1" applyFont="1" applyFill="1" applyBorder="1" applyAlignment="1" applyProtection="1">
      <alignment horizontal="center"/>
    </xf>
    <xf numFmtId="0" fontId="5" fillId="8" borderId="0" xfId="0" applyFont="1" applyFill="1" applyBorder="1" applyProtection="1">
      <protection locked="0"/>
    </xf>
    <xf numFmtId="0" fontId="17" fillId="8" borderId="0" xfId="0" applyNumberFormat="1" applyFont="1" applyFill="1" applyBorder="1" applyAlignment="1" applyProtection="1">
      <alignment horizontal="left" vertical="top" wrapText="1"/>
    </xf>
    <xf numFmtId="0" fontId="14" fillId="8" borderId="0" xfId="0" applyFont="1" applyFill="1" applyAlignment="1" applyProtection="1">
      <alignment horizontal="center"/>
      <protection locked="0"/>
    </xf>
    <xf numFmtId="0" fontId="0" fillId="8" borderId="0" xfId="0" applyFill="1" applyAlignment="1" applyProtection="1">
      <alignment horizontal="center"/>
    </xf>
    <xf numFmtId="0" fontId="0" fillId="8" borderId="3" xfId="0" applyFont="1" applyFill="1" applyBorder="1" applyAlignment="1" applyProtection="1">
      <alignment horizontal="right" vertical="center" indent="1"/>
    </xf>
    <xf numFmtId="164" fontId="0" fillId="8" borderId="3" xfId="0" applyNumberFormat="1" applyFont="1" applyFill="1" applyBorder="1" applyAlignment="1" applyProtection="1">
      <alignment horizontal="center" vertical="center"/>
    </xf>
    <xf numFmtId="0" fontId="1" fillId="8" borderId="8" xfId="0" applyFont="1" applyFill="1" applyBorder="1" applyAlignment="1" applyProtection="1">
      <alignment horizontal="left" vertical="center" indent="1"/>
    </xf>
    <xf numFmtId="0" fontId="5" fillId="8" borderId="0" xfId="0" applyFont="1" applyFill="1" applyProtection="1">
      <protection locked="0"/>
    </xf>
    <xf numFmtId="1" fontId="0" fillId="8" borderId="13" xfId="0" applyNumberFormat="1" applyFont="1" applyFill="1" applyBorder="1" applyAlignment="1" applyProtection="1">
      <alignment horizontal="center"/>
    </xf>
    <xf numFmtId="1" fontId="0" fillId="8" borderId="8" xfId="0" applyNumberFormat="1" applyFont="1" applyFill="1" applyBorder="1" applyAlignment="1" applyProtection="1">
      <alignment horizontal="center"/>
    </xf>
    <xf numFmtId="0" fontId="0" fillId="8" borderId="0" xfId="0" applyFont="1" applyFill="1" applyBorder="1" applyAlignment="1" applyProtection="1">
      <alignment horizontal="right" indent="1"/>
      <protection locked="0"/>
    </xf>
    <xf numFmtId="168" fontId="12" fillId="8" borderId="0" xfId="0" applyNumberFormat="1" applyFont="1" applyFill="1" applyBorder="1" applyAlignment="1" applyProtection="1">
      <alignment horizontal="center"/>
      <protection locked="0"/>
    </xf>
    <xf numFmtId="166" fontId="0" fillId="8" borderId="0" xfId="0" applyNumberFormat="1" applyFont="1" applyFill="1" applyBorder="1" applyAlignment="1" applyProtection="1">
      <alignment horizontal="center"/>
    </xf>
    <xf numFmtId="0" fontId="26" fillId="8" borderId="0" xfId="0" applyFont="1" applyFill="1" applyBorder="1" applyProtection="1">
      <protection locked="0"/>
    </xf>
    <xf numFmtId="0" fontId="5" fillId="8" borderId="0" xfId="0" applyFont="1" applyFill="1" applyAlignment="1" applyProtection="1">
      <alignment horizontal="center"/>
      <protection locked="0"/>
    </xf>
    <xf numFmtId="0" fontId="5" fillId="8" borderId="3" xfId="0" applyFont="1" applyFill="1" applyBorder="1" applyProtection="1">
      <protection locked="0"/>
    </xf>
    <xf numFmtId="168" fontId="0" fillId="8" borderId="0" xfId="0" applyNumberFormat="1" applyFont="1" applyFill="1" applyBorder="1" applyAlignment="1" applyProtection="1">
      <alignment horizontal="center"/>
    </xf>
    <xf numFmtId="3" fontId="12" fillId="8" borderId="0" xfId="0" applyNumberFormat="1" applyFont="1" applyFill="1" applyBorder="1" applyAlignment="1" applyProtection="1">
      <alignment horizontal="center"/>
      <protection locked="0"/>
    </xf>
    <xf numFmtId="3" fontId="0" fillId="8" borderId="0" xfId="0" applyNumberFormat="1" applyFont="1" applyFill="1" applyBorder="1" applyAlignment="1" applyProtection="1">
      <alignment horizontal="center"/>
    </xf>
    <xf numFmtId="1" fontId="0" fillId="8" borderId="0" xfId="0" applyNumberFormat="1" applyFont="1" applyFill="1" applyBorder="1" applyAlignment="1" applyProtection="1">
      <alignment horizontal="center"/>
    </xf>
    <xf numFmtId="0" fontId="11" fillId="8" borderId="0" xfId="0" applyFont="1" applyFill="1" applyAlignment="1" applyProtection="1">
      <alignment horizontal="center"/>
    </xf>
    <xf numFmtId="0" fontId="11" fillId="8" borderId="0" xfId="0" applyFont="1" applyFill="1" applyAlignment="1" applyProtection="1"/>
    <xf numFmtId="0" fontId="5" fillId="8" borderId="0" xfId="0" applyFont="1" applyFill="1" applyAlignment="1" applyProtection="1">
      <alignment horizontal="center" vertical="center"/>
    </xf>
    <xf numFmtId="0" fontId="0" fillId="8" borderId="0" xfId="0" applyFill="1" applyAlignment="1" applyProtection="1">
      <alignment vertical="center"/>
    </xf>
    <xf numFmtId="0" fontId="0" fillId="8" borderId="0" xfId="0" applyFill="1" applyAlignment="1" applyProtection="1">
      <alignment horizontal="center" vertical="center"/>
    </xf>
    <xf numFmtId="0" fontId="7" fillId="8" borderId="0" xfId="0" applyFont="1" applyFill="1" applyAlignment="1" applyProtection="1">
      <alignment horizontal="center" vertical="center"/>
    </xf>
    <xf numFmtId="0" fontId="8" fillId="8" borderId="0" xfId="0" applyFont="1" applyFill="1" applyBorder="1" applyAlignment="1" applyProtection="1">
      <alignment horizontal="left" vertical="center"/>
    </xf>
    <xf numFmtId="0" fontId="0" fillId="0" borderId="0" xfId="0" applyFill="1" applyProtection="1"/>
    <xf numFmtId="0" fontId="0" fillId="8" borderId="0" xfId="0" applyFill="1" applyBorder="1" applyProtection="1"/>
    <xf numFmtId="0" fontId="0" fillId="8" borderId="27" xfId="0" applyFill="1" applyBorder="1" applyProtection="1"/>
    <xf numFmtId="0" fontId="5" fillId="4" borderId="24" xfId="0" applyFont="1" applyFill="1" applyBorder="1" applyAlignment="1" applyProtection="1">
      <alignment horizontal="left" vertical="center"/>
    </xf>
    <xf numFmtId="0" fontId="0" fillId="3" borderId="0" xfId="0" applyFill="1" applyBorder="1" applyAlignment="1" applyProtection="1">
      <alignment horizontal="center" vertical="center"/>
    </xf>
    <xf numFmtId="0" fontId="5" fillId="3" borderId="20" xfId="0" applyFont="1" applyFill="1" applyBorder="1" applyAlignment="1" applyProtection="1">
      <alignment horizontal="center" vertical="center"/>
    </xf>
    <xf numFmtId="0" fontId="5" fillId="3" borderId="19" xfId="0" applyFont="1" applyFill="1" applyBorder="1" applyAlignment="1" applyProtection="1">
      <alignment horizontal="left" vertical="center"/>
    </xf>
    <xf numFmtId="0" fontId="5" fillId="3" borderId="5" xfId="0" applyFont="1" applyFill="1" applyBorder="1" applyAlignment="1" applyProtection="1">
      <alignment horizontal="left" vertical="center"/>
    </xf>
    <xf numFmtId="0" fontId="5" fillId="8" borderId="26" xfId="0" applyFont="1" applyFill="1" applyBorder="1" applyAlignment="1" applyProtection="1">
      <alignment horizontal="center" vertical="center"/>
    </xf>
    <xf numFmtId="9" fontId="5" fillId="3" borderId="19" xfId="0" applyNumberFormat="1" applyFont="1" applyFill="1" applyBorder="1" applyAlignment="1" applyProtection="1">
      <alignment horizontal="left" vertical="center"/>
    </xf>
    <xf numFmtId="0" fontId="0" fillId="8" borderId="19" xfId="0" applyFill="1" applyBorder="1" applyProtection="1"/>
    <xf numFmtId="0" fontId="1" fillId="3" borderId="3" xfId="0" applyFont="1" applyFill="1" applyBorder="1" applyAlignment="1" applyProtection="1">
      <alignment horizontal="center" vertical="center"/>
    </xf>
    <xf numFmtId="0" fontId="1" fillId="3" borderId="0" xfId="0" applyFont="1" applyFill="1" applyBorder="1" applyAlignment="1" applyProtection="1">
      <alignment horizontal="center" vertical="center"/>
    </xf>
    <xf numFmtId="0" fontId="5" fillId="5" borderId="24" xfId="0" applyFont="1" applyFill="1" applyBorder="1" applyAlignment="1" applyProtection="1">
      <alignment horizontal="left" vertical="center"/>
    </xf>
    <xf numFmtId="0" fontId="5" fillId="15" borderId="18" xfId="0" applyFont="1" applyFill="1" applyBorder="1" applyAlignment="1" applyProtection="1">
      <alignment horizontal="left" vertical="center"/>
    </xf>
    <xf numFmtId="0" fontId="5" fillId="3" borderId="0" xfId="0" applyFont="1" applyFill="1" applyBorder="1" applyAlignment="1" applyProtection="1">
      <alignment horizontal="center" vertical="center"/>
    </xf>
    <xf numFmtId="0" fontId="5" fillId="3" borderId="23" xfId="0" applyFont="1" applyFill="1" applyBorder="1" applyAlignment="1" applyProtection="1">
      <alignment horizontal="left" vertical="center"/>
    </xf>
    <xf numFmtId="0" fontId="5" fillId="6" borderId="24" xfId="0" applyFont="1" applyFill="1" applyBorder="1" applyAlignment="1" applyProtection="1">
      <alignment horizontal="left" vertical="center"/>
    </xf>
    <xf numFmtId="0" fontId="5" fillId="3" borderId="19" xfId="0" quotePrefix="1" applyFont="1" applyFill="1" applyBorder="1" applyAlignment="1" applyProtection="1">
      <alignment horizontal="left" vertical="center"/>
    </xf>
    <xf numFmtId="0" fontId="0" fillId="0" borderId="0" xfId="0" applyFill="1" applyBorder="1" applyProtection="1"/>
    <xf numFmtId="0" fontId="5" fillId="3" borderId="31" xfId="0" applyFont="1" applyFill="1" applyBorder="1" applyAlignment="1" applyProtection="1">
      <alignment horizontal="left" vertical="center"/>
    </xf>
    <xf numFmtId="0" fontId="3" fillId="3" borderId="29" xfId="0" applyFont="1" applyFill="1" applyBorder="1" applyProtection="1"/>
    <xf numFmtId="0" fontId="0" fillId="3" borderId="29" xfId="0" applyFill="1" applyBorder="1" applyAlignment="1" applyProtection="1">
      <alignment horizontal="right" vertical="center"/>
    </xf>
    <xf numFmtId="0" fontId="0" fillId="3" borderId="29" xfId="0" applyFill="1" applyBorder="1" applyAlignment="1" applyProtection="1">
      <alignment horizontal="center" vertical="center"/>
    </xf>
    <xf numFmtId="0" fontId="9" fillId="0" borderId="15" xfId="0" applyFont="1" applyFill="1" applyBorder="1" applyAlignment="1" applyProtection="1">
      <alignment horizontal="center" vertical="center"/>
    </xf>
    <xf numFmtId="0" fontId="1" fillId="8" borderId="0" xfId="0" applyFont="1" applyFill="1" applyAlignment="1" applyProtection="1">
      <alignment horizontal="left" vertical="center" indent="1"/>
    </xf>
    <xf numFmtId="0" fontId="25" fillId="8" borderId="0" xfId="0" applyFont="1" applyFill="1" applyAlignment="1" applyProtection="1">
      <alignment horizontal="left" vertical="center" indent="1"/>
    </xf>
    <xf numFmtId="0" fontId="23" fillId="8" borderId="0" xfId="0" applyFont="1" applyFill="1" applyAlignment="1" applyProtection="1">
      <alignment vertical="center"/>
    </xf>
    <xf numFmtId="0" fontId="22" fillId="8" borderId="0" xfId="0" applyFont="1" applyFill="1" applyAlignment="1" applyProtection="1">
      <alignment vertical="center"/>
    </xf>
    <xf numFmtId="0" fontId="0" fillId="8" borderId="0" xfId="0" applyFont="1" applyFill="1" applyAlignment="1" applyProtection="1">
      <alignment horizontal="right" vertical="center" indent="1"/>
    </xf>
    <xf numFmtId="0" fontId="0" fillId="8" borderId="0" xfId="0" applyFont="1" applyFill="1" applyAlignment="1" applyProtection="1">
      <alignment vertical="center"/>
    </xf>
    <xf numFmtId="0" fontId="0" fillId="8" borderId="0" xfId="0" applyFont="1" applyFill="1" applyProtection="1"/>
    <xf numFmtId="0" fontId="0" fillId="8" borderId="0" xfId="0" applyFont="1" applyFill="1" applyBorder="1" applyAlignment="1" applyProtection="1">
      <alignment horizontal="right" vertical="center"/>
    </xf>
    <xf numFmtId="0" fontId="22" fillId="8" borderId="0" xfId="0" applyFont="1" applyFill="1" applyBorder="1" applyAlignment="1" applyProtection="1">
      <alignment horizontal="center" vertical="center"/>
    </xf>
    <xf numFmtId="0" fontId="0" fillId="8" borderId="0" xfId="0" applyFont="1" applyFill="1" applyBorder="1" applyAlignment="1" applyProtection="1">
      <alignment horizontal="center" vertical="center"/>
    </xf>
    <xf numFmtId="0" fontId="0" fillId="8" borderId="0" xfId="0" applyFont="1" applyFill="1" applyBorder="1" applyAlignment="1" applyProtection="1">
      <alignment horizontal="right" vertical="center" indent="1"/>
    </xf>
    <xf numFmtId="0" fontId="0" fillId="8" borderId="0" xfId="0" applyFont="1" applyFill="1" applyBorder="1" applyProtection="1"/>
    <xf numFmtId="0" fontId="23" fillId="8" borderId="0" xfId="0" applyFont="1" applyFill="1" applyBorder="1" applyProtection="1"/>
    <xf numFmtId="0" fontId="23" fillId="8" borderId="0" xfId="0" applyFont="1" applyFill="1" applyProtection="1"/>
    <xf numFmtId="0" fontId="16" fillId="3" borderId="1" xfId="0" applyFont="1" applyFill="1" applyBorder="1" applyAlignment="1" applyProtection="1">
      <alignment horizontal="center" vertical="center"/>
      <protection locked="0"/>
    </xf>
    <xf numFmtId="0" fontId="15" fillId="0" borderId="1" xfId="0" applyFont="1" applyFill="1" applyBorder="1" applyAlignment="1" applyProtection="1">
      <alignment horizontal="center" vertical="center"/>
      <protection locked="0"/>
    </xf>
    <xf numFmtId="169" fontId="15" fillId="3" borderId="1" xfId="0" applyNumberFormat="1" applyFont="1" applyFill="1" applyBorder="1" applyAlignment="1" applyProtection="1">
      <alignment horizontal="center" vertical="center"/>
      <protection locked="0"/>
    </xf>
    <xf numFmtId="49" fontId="15" fillId="0" borderId="1" xfId="0" applyNumberFormat="1" applyFont="1" applyFill="1" applyBorder="1" applyAlignment="1" applyProtection="1">
      <alignment horizontal="center" vertical="center"/>
      <protection locked="0"/>
    </xf>
    <xf numFmtId="0" fontId="24" fillId="0" borderId="1" xfId="0" applyFont="1" applyFill="1" applyBorder="1" applyAlignment="1" applyProtection="1">
      <alignment horizontal="center" vertical="center"/>
      <protection locked="0"/>
    </xf>
    <xf numFmtId="0" fontId="24" fillId="3" borderId="1" xfId="0" applyFont="1" applyFill="1" applyBorder="1" applyAlignment="1" applyProtection="1">
      <alignment horizontal="left" vertical="center"/>
      <protection locked="0"/>
    </xf>
    <xf numFmtId="0" fontId="19" fillId="8" borderId="0" xfId="0" applyFont="1" applyFill="1" applyAlignment="1" applyProtection="1">
      <alignment vertical="center"/>
    </xf>
    <xf numFmtId="0" fontId="18" fillId="8" borderId="0" xfId="0" applyFont="1" applyFill="1" applyAlignment="1" applyProtection="1">
      <alignment horizontal="center" vertical="center"/>
    </xf>
    <xf numFmtId="0" fontId="14" fillId="8" borderId="0" xfId="0" applyFont="1" applyFill="1" applyAlignment="1" applyProtection="1">
      <alignment horizontal="center"/>
    </xf>
    <xf numFmtId="0" fontId="18" fillId="8" borderId="0" xfId="0" applyFont="1" applyFill="1" applyAlignment="1" applyProtection="1">
      <alignment vertical="center"/>
    </xf>
    <xf numFmtId="0" fontId="0" fillId="15" borderId="0" xfId="0" applyFont="1" applyFill="1" applyAlignment="1" applyProtection="1">
      <alignment vertical="center"/>
    </xf>
    <xf numFmtId="0" fontId="0" fillId="8" borderId="0" xfId="0" applyFont="1" applyFill="1" applyAlignment="1" applyProtection="1">
      <alignment horizontal="right" vertical="center" wrapText="1" indent="1"/>
    </xf>
    <xf numFmtId="0" fontId="15" fillId="8" borderId="0" xfId="0" applyFont="1" applyFill="1" applyBorder="1" applyAlignment="1" applyProtection="1">
      <alignment horizontal="center" vertical="center" wrapText="1"/>
    </xf>
    <xf numFmtId="0" fontId="0" fillId="15" borderId="0" xfId="0" applyFont="1" applyFill="1" applyAlignment="1" applyProtection="1">
      <alignment horizontal="center"/>
    </xf>
    <xf numFmtId="0" fontId="0" fillId="8" borderId="6" xfId="0" applyFont="1" applyFill="1" applyBorder="1" applyAlignment="1" applyProtection="1">
      <alignment vertical="center" wrapText="1"/>
    </xf>
    <xf numFmtId="0" fontId="15" fillId="8" borderId="0" xfId="0" applyFont="1" applyFill="1" applyBorder="1" applyAlignment="1" applyProtection="1">
      <alignment horizontal="left" vertical="center" wrapText="1" indent="1"/>
    </xf>
    <xf numFmtId="0" fontId="0" fillId="15" borderId="0" xfId="0" applyFont="1" applyFill="1" applyAlignment="1" applyProtection="1">
      <alignment horizontal="left" vertical="center" wrapText="1" indent="1"/>
    </xf>
    <xf numFmtId="0" fontId="15" fillId="3" borderId="1" xfId="0" applyFont="1" applyFill="1" applyBorder="1" applyAlignment="1" applyProtection="1">
      <alignment horizontal="center" vertical="center"/>
      <protection locked="0"/>
    </xf>
    <xf numFmtId="0" fontId="15" fillId="3" borderId="1" xfId="0" applyFont="1" applyFill="1" applyBorder="1" applyAlignment="1" applyProtection="1">
      <alignment vertical="center"/>
      <protection locked="0"/>
    </xf>
    <xf numFmtId="0" fontId="15" fillId="3" borderId="10" xfId="0" applyFont="1" applyFill="1" applyBorder="1" applyAlignment="1" applyProtection="1">
      <alignment vertical="center"/>
      <protection locked="0"/>
    </xf>
    <xf numFmtId="0" fontId="15" fillId="31" borderId="0" xfId="0" applyFont="1" applyFill="1" applyBorder="1" applyAlignment="1" applyProtection="1">
      <alignment horizontal="center" vertical="center"/>
    </xf>
    <xf numFmtId="0" fontId="0" fillId="8" borderId="0" xfId="0" applyFont="1" applyFill="1" applyAlignment="1" applyProtection="1">
      <alignment horizontal="left" vertical="center" indent="1"/>
    </xf>
    <xf numFmtId="0" fontId="28" fillId="8" borderId="0" xfId="0" applyFont="1" applyFill="1" applyAlignment="1" applyProtection="1">
      <alignment horizontal="center"/>
    </xf>
    <xf numFmtId="0" fontId="0" fillId="8" borderId="0" xfId="0" applyFont="1" applyFill="1" applyAlignment="1" applyProtection="1">
      <alignment horizontal="left" vertical="center" wrapText="1" indent="1"/>
    </xf>
    <xf numFmtId="164" fontId="0" fillId="8" borderId="0" xfId="0" applyNumberFormat="1" applyFill="1" applyAlignment="1" applyProtection="1">
      <alignment horizontal="center"/>
    </xf>
    <xf numFmtId="0" fontId="1" fillId="8" borderId="0" xfId="0" applyFont="1" applyFill="1" applyProtection="1"/>
    <xf numFmtId="0" fontId="15" fillId="8" borderId="3" xfId="0" applyFont="1" applyFill="1" applyBorder="1" applyAlignment="1" applyProtection="1">
      <alignment horizontal="center" vertical="center"/>
    </xf>
    <xf numFmtId="0" fontId="15" fillId="8" borderId="8" xfId="0" applyFont="1" applyFill="1" applyBorder="1" applyAlignment="1" applyProtection="1">
      <alignment horizontal="center" vertical="center"/>
    </xf>
    <xf numFmtId="0" fontId="5" fillId="8" borderId="0" xfId="0" applyFont="1" applyFill="1" applyBorder="1" applyProtection="1"/>
    <xf numFmtId="0" fontId="0" fillId="8" borderId="0" xfId="0" applyFill="1" applyBorder="1" applyAlignment="1" applyProtection="1">
      <alignment horizontal="center"/>
    </xf>
    <xf numFmtId="0" fontId="0" fillId="0" borderId="12" xfId="0" applyFill="1" applyBorder="1" applyProtection="1">
      <protection locked="0"/>
    </xf>
    <xf numFmtId="0" fontId="0" fillId="8" borderId="6" xfId="0" applyFill="1" applyBorder="1" applyAlignment="1" applyProtection="1">
      <alignment horizontal="right" vertical="center" indent="1"/>
    </xf>
    <xf numFmtId="0" fontId="0" fillId="8" borderId="0" xfId="0" applyFont="1" applyFill="1" applyAlignment="1" applyProtection="1">
      <alignment horizontal="left" vertical="top" wrapText="1"/>
    </xf>
    <xf numFmtId="0" fontId="1" fillId="20" borderId="1" xfId="0" applyFont="1" applyFill="1" applyBorder="1" applyAlignment="1" applyProtection="1">
      <alignment horizontal="left" vertical="center" indent="1"/>
    </xf>
    <xf numFmtId="0" fontId="1" fillId="20" borderId="1" xfId="0" applyFont="1" applyFill="1" applyBorder="1" applyAlignment="1" applyProtection="1">
      <alignment horizontal="center" vertical="center"/>
    </xf>
    <xf numFmtId="0" fontId="1" fillId="20" borderId="14" xfId="0" applyFont="1" applyFill="1" applyBorder="1" applyAlignment="1" applyProtection="1">
      <alignment horizontal="center" vertical="center"/>
    </xf>
    <xf numFmtId="0" fontId="0" fillId="0" borderId="5" xfId="0" applyFont="1" applyFill="1" applyBorder="1" applyAlignment="1" applyProtection="1">
      <alignment horizontal="right" vertical="center" indent="1"/>
    </xf>
    <xf numFmtId="0" fontId="0" fillId="8" borderId="0" xfId="0" applyFont="1" applyFill="1" applyBorder="1" applyAlignment="1" applyProtection="1">
      <alignment vertical="top"/>
    </xf>
    <xf numFmtId="0" fontId="10" fillId="8" borderId="0" xfId="0" applyFont="1" applyFill="1" applyBorder="1" applyAlignment="1" applyProtection="1">
      <alignment horizontal="center" vertical="top" wrapText="1"/>
    </xf>
    <xf numFmtId="0" fontId="1" fillId="7" borderId="25" xfId="0" applyFont="1" applyFill="1" applyBorder="1" applyAlignment="1" applyProtection="1">
      <alignment horizontal="left" vertical="center" indent="1"/>
    </xf>
    <xf numFmtId="0" fontId="1" fillId="7" borderId="1" xfId="0" applyFont="1" applyFill="1" applyBorder="1" applyAlignment="1" applyProtection="1">
      <alignment horizontal="center" vertical="center"/>
    </xf>
    <xf numFmtId="0" fontId="20" fillId="12" borderId="0" xfId="0" applyFont="1" applyFill="1" applyAlignment="1" applyProtection="1">
      <alignment vertical="center"/>
      <protection locked="0"/>
    </xf>
    <xf numFmtId="0" fontId="19" fillId="12" borderId="0" xfId="0" applyFont="1" applyFill="1" applyAlignment="1" applyProtection="1">
      <alignment vertical="center"/>
    </xf>
    <xf numFmtId="0" fontId="20" fillId="12" borderId="0" xfId="0" applyFont="1" applyFill="1" applyAlignment="1" applyProtection="1">
      <alignment vertical="center"/>
    </xf>
    <xf numFmtId="0" fontId="1" fillId="20" borderId="13" xfId="0" applyFont="1" applyFill="1" applyBorder="1" applyAlignment="1" applyProtection="1">
      <alignment horizontal="center" vertical="center"/>
    </xf>
    <xf numFmtId="0" fontId="13" fillId="4" borderId="11" xfId="0" applyFont="1" applyFill="1" applyBorder="1" applyAlignment="1" applyProtection="1">
      <alignment vertical="center"/>
    </xf>
    <xf numFmtId="0" fontId="1" fillId="4" borderId="0" xfId="0" applyFont="1" applyFill="1" applyBorder="1" applyAlignment="1" applyProtection="1">
      <alignment horizontal="center" vertical="center"/>
    </xf>
    <xf numFmtId="0" fontId="21" fillId="4" borderId="11" xfId="0" applyFont="1" applyFill="1" applyBorder="1" applyAlignment="1" applyProtection="1">
      <alignment vertical="center"/>
    </xf>
    <xf numFmtId="0" fontId="0" fillId="0" borderId="11" xfId="0" applyFill="1" applyBorder="1" applyAlignment="1" applyProtection="1">
      <alignment horizontal="right" indent="1"/>
    </xf>
    <xf numFmtId="0" fontId="0" fillId="0" borderId="34" xfId="0" applyFill="1" applyBorder="1" applyAlignment="1" applyProtection="1">
      <alignment horizontal="right" indent="1"/>
    </xf>
    <xf numFmtId="0" fontId="13" fillId="4" borderId="11" xfId="0" applyFont="1" applyFill="1" applyBorder="1" applyAlignment="1" applyProtection="1">
      <alignment horizontal="left"/>
    </xf>
    <xf numFmtId="0" fontId="15" fillId="4" borderId="0" xfId="0" applyFont="1" applyFill="1" applyBorder="1" applyAlignment="1" applyProtection="1">
      <alignment horizontal="center"/>
    </xf>
    <xf numFmtId="166" fontId="15" fillId="4" borderId="0" xfId="0" applyNumberFormat="1" applyFont="1" applyFill="1" applyBorder="1" applyAlignment="1" applyProtection="1">
      <alignment horizontal="center"/>
    </xf>
    <xf numFmtId="0" fontId="12" fillId="0" borderId="11" xfId="0" applyFont="1" applyFill="1" applyBorder="1" applyAlignment="1" applyProtection="1">
      <alignment horizontal="right" indent="1"/>
    </xf>
    <xf numFmtId="0" fontId="12" fillId="0" borderId="5" xfId="0" applyFont="1" applyFill="1" applyBorder="1" applyAlignment="1" applyProtection="1">
      <alignment horizontal="center"/>
    </xf>
    <xf numFmtId="0" fontId="12" fillId="0" borderId="0" xfId="0" applyFont="1" applyFill="1" applyBorder="1" applyAlignment="1" applyProtection="1">
      <alignment horizontal="center"/>
    </xf>
    <xf numFmtId="0" fontId="12" fillId="0" borderId="6" xfId="0" applyFont="1" applyFill="1" applyBorder="1" applyAlignment="1" applyProtection="1">
      <alignment horizontal="center"/>
    </xf>
    <xf numFmtId="0" fontId="0" fillId="0" borderId="5" xfId="0" applyFill="1" applyBorder="1" applyAlignment="1" applyProtection="1">
      <alignment horizontal="right" indent="1"/>
    </xf>
    <xf numFmtId="168" fontId="12" fillId="0" borderId="7" xfId="0" applyNumberFormat="1" applyFont="1" applyFill="1" applyBorder="1" applyAlignment="1" applyProtection="1">
      <alignment horizontal="center"/>
    </xf>
    <xf numFmtId="168" fontId="12" fillId="0" borderId="8" xfId="0" applyNumberFormat="1" applyFont="1" applyFill="1" applyBorder="1" applyAlignment="1" applyProtection="1">
      <alignment horizontal="center"/>
    </xf>
    <xf numFmtId="168" fontId="12" fillId="0" borderId="9" xfId="0" applyNumberFormat="1" applyFont="1" applyFill="1" applyBorder="1" applyAlignment="1" applyProtection="1">
      <alignment horizontal="center"/>
    </xf>
    <xf numFmtId="0" fontId="0" fillId="8" borderId="13" xfId="0" applyFont="1" applyFill="1" applyBorder="1" applyAlignment="1" applyProtection="1">
      <alignment horizontal="right" indent="1"/>
    </xf>
    <xf numFmtId="0" fontId="12" fillId="8" borderId="13" xfId="0" applyFont="1" applyFill="1" applyBorder="1" applyAlignment="1" applyProtection="1">
      <alignment horizontal="center"/>
    </xf>
    <xf numFmtId="0" fontId="5" fillId="8" borderId="13" xfId="0" applyFont="1" applyFill="1" applyBorder="1" applyProtection="1"/>
    <xf numFmtId="0" fontId="1" fillId="20" borderId="12" xfId="0" applyFont="1" applyFill="1" applyBorder="1" applyAlignment="1" applyProtection="1">
      <alignment horizontal="left" vertical="center" indent="1"/>
    </xf>
    <xf numFmtId="0" fontId="1" fillId="20" borderId="8" xfId="0" applyFont="1" applyFill="1" applyBorder="1" applyAlignment="1" applyProtection="1">
      <alignment horizontal="center" vertical="center"/>
    </xf>
    <xf numFmtId="0" fontId="0" fillId="0" borderId="12" xfId="0" applyFont="1" applyFill="1" applyBorder="1" applyAlignment="1" applyProtection="1">
      <alignment horizontal="right" indent="1"/>
    </xf>
    <xf numFmtId="0" fontId="0" fillId="8" borderId="0" xfId="0" applyFont="1" applyFill="1" applyBorder="1" applyAlignment="1" applyProtection="1">
      <alignment horizontal="right" indent="1"/>
    </xf>
    <xf numFmtId="168" fontId="12" fillId="8" borderId="0" xfId="0" applyNumberFormat="1" applyFont="1" applyFill="1" applyBorder="1" applyAlignment="1" applyProtection="1">
      <alignment horizontal="center"/>
    </xf>
    <xf numFmtId="0" fontId="26" fillId="8" borderId="0" xfId="0" applyFont="1" applyFill="1" applyBorder="1" applyProtection="1"/>
    <xf numFmtId="0" fontId="5" fillId="8" borderId="0" xfId="0" applyFont="1" applyFill="1" applyProtection="1"/>
    <xf numFmtId="0" fontId="5" fillId="8" borderId="0" xfId="0" applyFont="1" applyFill="1" applyAlignment="1" applyProtection="1">
      <alignment horizontal="center"/>
    </xf>
    <xf numFmtId="0" fontId="1" fillId="20" borderId="25" xfId="0" applyFont="1" applyFill="1" applyBorder="1" applyAlignment="1" applyProtection="1">
      <alignment horizontal="left" vertical="center" indent="1"/>
    </xf>
    <xf numFmtId="0" fontId="0" fillId="20" borderId="25" xfId="0" applyFill="1" applyBorder="1" applyAlignment="1" applyProtection="1">
      <alignment horizontal="center"/>
    </xf>
    <xf numFmtId="0" fontId="0" fillId="20" borderId="13" xfId="0" applyFill="1" applyBorder="1" applyAlignment="1" applyProtection="1">
      <alignment horizontal="center"/>
    </xf>
    <xf numFmtId="0" fontId="13" fillId="10" borderId="10" xfId="0" applyFont="1" applyFill="1" applyBorder="1" applyAlignment="1" applyProtection="1">
      <alignment horizontal="left"/>
    </xf>
    <xf numFmtId="0" fontId="15" fillId="10" borderId="3" xfId="0" applyFont="1" applyFill="1" applyBorder="1" applyAlignment="1" applyProtection="1">
      <alignment horizontal="center"/>
    </xf>
    <xf numFmtId="166" fontId="15" fillId="10" borderId="3" xfId="0" applyNumberFormat="1" applyFont="1" applyFill="1" applyBorder="1" applyAlignment="1" applyProtection="1">
      <alignment horizontal="center"/>
    </xf>
    <xf numFmtId="0" fontId="0" fillId="10" borderId="2" xfId="0" applyNumberFormat="1" applyFont="1" applyFill="1" applyBorder="1" applyAlignment="1" applyProtection="1">
      <alignment horizontal="center"/>
    </xf>
    <xf numFmtId="166" fontId="0" fillId="10" borderId="10" xfId="0" applyNumberFormat="1" applyFont="1" applyFill="1" applyBorder="1" applyAlignment="1" applyProtection="1">
      <alignment horizontal="center"/>
    </xf>
    <xf numFmtId="0" fontId="0" fillId="29" borderId="10" xfId="0" applyFill="1" applyBorder="1" applyProtection="1">
      <protection locked="0"/>
    </xf>
    <xf numFmtId="0" fontId="12" fillId="32" borderId="0" xfId="0" applyFont="1" applyFill="1" applyBorder="1" applyAlignment="1" applyProtection="1">
      <alignment horizontal="center" vertical="center"/>
    </xf>
    <xf numFmtId="0" fontId="1" fillId="32" borderId="6" xfId="0" applyFont="1" applyFill="1" applyBorder="1" applyAlignment="1" applyProtection="1">
      <alignment horizontal="center" vertical="center" wrapText="1"/>
    </xf>
    <xf numFmtId="0" fontId="1" fillId="32" borderId="0" xfId="0" applyFont="1" applyFill="1" applyBorder="1" applyAlignment="1" applyProtection="1">
      <alignment horizontal="center" vertical="center" wrapText="1"/>
    </xf>
    <xf numFmtId="164" fontId="0" fillId="8" borderId="0" xfId="0" applyNumberFormat="1" applyFont="1" applyFill="1" applyBorder="1" applyAlignment="1" applyProtection="1">
      <alignment horizontal="center" vertical="center"/>
    </xf>
    <xf numFmtId="0" fontId="1" fillId="32" borderId="3" xfId="0" applyFont="1" applyFill="1" applyBorder="1" applyAlignment="1" applyProtection="1">
      <alignment horizontal="center" vertical="center" wrapText="1"/>
    </xf>
    <xf numFmtId="0" fontId="1" fillId="32" borderId="4" xfId="0" applyFont="1" applyFill="1" applyBorder="1" applyAlignment="1" applyProtection="1">
      <alignment horizontal="center" vertical="center" wrapText="1"/>
    </xf>
    <xf numFmtId="0" fontId="1" fillId="23" borderId="1" xfId="0" applyFont="1" applyFill="1" applyBorder="1" applyAlignment="1" applyProtection="1">
      <alignment horizontal="left" vertical="center" indent="1"/>
    </xf>
    <xf numFmtId="0" fontId="1" fillId="23" borderId="13" xfId="0" applyFont="1" applyFill="1" applyBorder="1" applyAlignment="1" applyProtection="1">
      <alignment horizontal="center" vertical="center"/>
    </xf>
    <xf numFmtId="0" fontId="13" fillId="19" borderId="11" xfId="0" applyFont="1" applyFill="1" applyBorder="1" applyAlignment="1" applyProtection="1">
      <alignment horizontal="left" vertical="center" indent="1"/>
    </xf>
    <xf numFmtId="0" fontId="1" fillId="19" borderId="0" xfId="0" applyFont="1" applyFill="1" applyBorder="1" applyAlignment="1" applyProtection="1">
      <alignment horizontal="center" vertical="center"/>
    </xf>
    <xf numFmtId="0" fontId="21" fillId="19" borderId="11" xfId="0" applyFont="1" applyFill="1" applyBorder="1" applyAlignment="1" applyProtection="1">
      <alignment vertical="center"/>
    </xf>
    <xf numFmtId="0" fontId="0" fillId="0" borderId="5" xfId="0" applyFill="1" applyBorder="1" applyAlignment="1" applyProtection="1">
      <alignment horizontal="right" vertical="center" indent="1"/>
    </xf>
    <xf numFmtId="0" fontId="13" fillId="19" borderId="11" xfId="0" applyFont="1" applyFill="1" applyBorder="1" applyAlignment="1" applyProtection="1">
      <alignment horizontal="left" indent="1"/>
    </xf>
    <xf numFmtId="0" fontId="15" fillId="19" borderId="0" xfId="0" applyFont="1" applyFill="1" applyBorder="1" applyAlignment="1" applyProtection="1">
      <alignment horizontal="center"/>
    </xf>
    <xf numFmtId="166" fontId="15" fillId="19" borderId="0" xfId="0" applyNumberFormat="1" applyFont="1" applyFill="1" applyBorder="1" applyAlignment="1" applyProtection="1">
      <alignment horizontal="center"/>
    </xf>
    <xf numFmtId="2" fontId="12" fillId="0" borderId="5" xfId="0" applyNumberFormat="1" applyFont="1" applyFill="1" applyBorder="1" applyAlignment="1" applyProtection="1">
      <alignment horizontal="center"/>
    </xf>
    <xf numFmtId="2" fontId="12" fillId="0" borderId="0" xfId="0" applyNumberFormat="1" applyFont="1" applyFill="1" applyBorder="1" applyAlignment="1" applyProtection="1">
      <alignment horizontal="center"/>
    </xf>
    <xf numFmtId="2" fontId="12" fillId="0" borderId="6" xfId="0" applyNumberFormat="1" applyFont="1" applyFill="1" applyBorder="1" applyAlignment="1" applyProtection="1">
      <alignment horizontal="center"/>
    </xf>
    <xf numFmtId="164" fontId="12" fillId="0" borderId="5" xfId="0" applyNumberFormat="1" applyFont="1" applyFill="1" applyBorder="1" applyAlignment="1" applyProtection="1">
      <alignment horizontal="center"/>
    </xf>
    <xf numFmtId="164" fontId="12" fillId="0" borderId="0" xfId="0" applyNumberFormat="1" applyFont="1" applyFill="1" applyBorder="1" applyAlignment="1" applyProtection="1">
      <alignment horizontal="center"/>
    </xf>
    <xf numFmtId="164" fontId="12" fillId="0" borderId="6" xfId="0" applyNumberFormat="1" applyFont="1" applyFill="1" applyBorder="1" applyAlignment="1" applyProtection="1">
      <alignment horizontal="center"/>
    </xf>
    <xf numFmtId="0" fontId="1" fillId="7" borderId="1" xfId="0" applyFont="1" applyFill="1" applyBorder="1" applyAlignment="1" applyProtection="1">
      <alignment horizontal="left" vertical="center" indent="1"/>
    </xf>
    <xf numFmtId="0" fontId="1" fillId="7" borderId="13" xfId="0" applyFont="1" applyFill="1" applyBorder="1" applyAlignment="1" applyProtection="1">
      <alignment horizontal="center" vertical="center"/>
    </xf>
    <xf numFmtId="0" fontId="13" fillId="6" borderId="1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21" fillId="6" borderId="11" xfId="0" applyFont="1" applyFill="1" applyBorder="1" applyAlignment="1" applyProtection="1">
      <alignment vertical="center"/>
    </xf>
    <xf numFmtId="0" fontId="0" fillId="0" borderId="11" xfId="0" applyFill="1" applyBorder="1" applyAlignment="1" applyProtection="1">
      <alignment horizontal="right"/>
    </xf>
    <xf numFmtId="0" fontId="13" fillId="6" borderId="11" xfId="0" applyFont="1" applyFill="1" applyBorder="1" applyAlignment="1" applyProtection="1">
      <alignment horizontal="left"/>
    </xf>
    <xf numFmtId="0" fontId="15" fillId="6" borderId="0" xfId="0" applyFont="1" applyFill="1" applyBorder="1" applyAlignment="1" applyProtection="1">
      <alignment horizontal="center"/>
    </xf>
    <xf numFmtId="166" fontId="15" fillId="6" borderId="0" xfId="0" applyNumberFormat="1" applyFont="1" applyFill="1" applyBorder="1" applyAlignment="1" applyProtection="1">
      <alignment horizontal="center"/>
    </xf>
    <xf numFmtId="0" fontId="15" fillId="6" borderId="6" xfId="0" applyFont="1" applyFill="1" applyBorder="1" applyProtection="1"/>
    <xf numFmtId="0" fontId="0" fillId="7" borderId="25" xfId="0" applyFill="1" applyBorder="1" applyAlignment="1" applyProtection="1">
      <alignment horizontal="center"/>
    </xf>
    <xf numFmtId="0" fontId="0" fillId="7" borderId="13" xfId="0" applyFill="1" applyBorder="1" applyAlignment="1" applyProtection="1">
      <alignment horizontal="center"/>
    </xf>
    <xf numFmtId="0" fontId="1" fillId="18" borderId="25" xfId="0" applyFont="1" applyFill="1" applyBorder="1" applyAlignment="1" applyProtection="1">
      <alignment vertical="center" wrapText="1"/>
    </xf>
    <xf numFmtId="0" fontId="1" fillId="18" borderId="25" xfId="0" applyFont="1" applyFill="1" applyBorder="1" applyAlignment="1" applyProtection="1">
      <alignment horizontal="center" vertical="center"/>
    </xf>
    <xf numFmtId="0" fontId="1" fillId="18" borderId="13" xfId="0" applyFont="1" applyFill="1" applyBorder="1" applyAlignment="1" applyProtection="1">
      <alignment horizontal="center" vertical="center"/>
    </xf>
    <xf numFmtId="0" fontId="1" fillId="18" borderId="14" xfId="0" applyFont="1" applyFill="1" applyBorder="1" applyAlignment="1" applyProtection="1">
      <alignment horizontal="center" vertical="center"/>
    </xf>
    <xf numFmtId="0" fontId="21" fillId="18" borderId="1" xfId="0" applyFont="1" applyFill="1" applyBorder="1" applyAlignment="1" applyProtection="1">
      <alignment vertical="center"/>
    </xf>
    <xf numFmtId="0" fontId="1" fillId="0" borderId="5" xfId="0" applyFont="1" applyFill="1" applyBorder="1" applyAlignment="1" applyProtection="1">
      <alignment horizontal="left" vertical="center" indent="1"/>
    </xf>
    <xf numFmtId="0" fontId="15" fillId="0" borderId="5" xfId="0" applyFont="1" applyFill="1" applyBorder="1" applyAlignment="1" applyProtection="1">
      <alignment horizontal="right" indent="1"/>
    </xf>
    <xf numFmtId="0" fontId="15" fillId="8" borderId="0" xfId="0" applyFont="1" applyFill="1" applyBorder="1" applyAlignment="1" applyProtection="1">
      <alignment horizontal="left"/>
    </xf>
    <xf numFmtId="0" fontId="0" fillId="0" borderId="7" xfId="0" applyFill="1" applyBorder="1" applyAlignment="1" applyProtection="1">
      <alignment horizontal="right" indent="1"/>
    </xf>
    <xf numFmtId="9" fontId="0" fillId="0" borderId="7" xfId="0" applyNumberFormat="1" applyFill="1" applyBorder="1" applyAlignment="1" applyProtection="1">
      <alignment horizontal="center"/>
    </xf>
    <xf numFmtId="9" fontId="0" fillId="0" borderId="8" xfId="0" applyNumberFormat="1" applyFill="1" applyBorder="1" applyAlignment="1" applyProtection="1">
      <alignment horizontal="center"/>
    </xf>
    <xf numFmtId="0" fontId="0" fillId="8" borderId="0" xfId="0" applyFill="1" applyBorder="1" applyAlignment="1" applyProtection="1">
      <alignment horizontal="left"/>
    </xf>
    <xf numFmtId="0" fontId="0" fillId="2" borderId="0" xfId="0" applyFill="1" applyProtection="1"/>
    <xf numFmtId="0" fontId="0" fillId="3" borderId="2" xfId="0" applyFill="1" applyBorder="1" applyProtection="1"/>
    <xf numFmtId="0" fontId="0" fillId="3" borderId="3" xfId="0" applyFill="1" applyBorder="1" applyProtection="1"/>
    <xf numFmtId="0" fontId="0" fillId="3" borderId="3" xfId="0" applyFill="1" applyBorder="1" applyAlignment="1" applyProtection="1">
      <alignment horizontal="center"/>
    </xf>
    <xf numFmtId="0" fontId="0" fillId="3" borderId="4" xfId="0" applyFill="1" applyBorder="1" applyProtection="1"/>
    <xf numFmtId="0" fontId="0" fillId="3" borderId="5" xfId="0" applyFill="1" applyBorder="1" applyProtection="1"/>
    <xf numFmtId="0" fontId="1" fillId="9" borderId="1" xfId="0" applyFont="1" applyFill="1" applyBorder="1" applyAlignment="1" applyProtection="1">
      <alignment horizontal="left" vertical="center" indent="1"/>
    </xf>
    <xf numFmtId="0" fontId="0" fillId="3" borderId="6" xfId="0" applyFill="1" applyBorder="1" applyProtection="1"/>
    <xf numFmtId="0" fontId="4" fillId="2" borderId="0" xfId="0" applyFont="1" applyFill="1" applyBorder="1" applyAlignment="1" applyProtection="1">
      <alignment vertical="center"/>
    </xf>
    <xf numFmtId="0" fontId="0" fillId="3" borderId="0" xfId="0" applyFill="1" applyBorder="1" applyAlignment="1" applyProtection="1">
      <alignment vertical="center"/>
    </xf>
    <xf numFmtId="0" fontId="12" fillId="3" borderId="0" xfId="0" applyFont="1" applyFill="1" applyBorder="1" applyAlignment="1" applyProtection="1">
      <alignment horizontal="center"/>
    </xf>
    <xf numFmtId="0" fontId="0" fillId="3" borderId="0" xfId="0" applyFont="1" applyFill="1" applyBorder="1" applyAlignment="1" applyProtection="1">
      <alignment vertical="center"/>
    </xf>
    <xf numFmtId="0" fontId="0" fillId="5" borderId="0" xfId="0" applyFill="1" applyBorder="1" applyAlignment="1" applyProtection="1">
      <alignment vertical="center"/>
    </xf>
    <xf numFmtId="0" fontId="0" fillId="5" borderId="0" xfId="0" applyFont="1" applyFill="1" applyBorder="1" applyAlignment="1" applyProtection="1">
      <alignment vertical="center"/>
    </xf>
    <xf numFmtId="0" fontId="0" fillId="3" borderId="5" xfId="0" applyFill="1" applyBorder="1" applyAlignment="1" applyProtection="1">
      <alignment vertical="center"/>
    </xf>
    <xf numFmtId="0" fontId="1" fillId="9" borderId="0" xfId="0" applyFont="1" applyFill="1" applyBorder="1" applyAlignment="1" applyProtection="1">
      <alignment vertical="center"/>
    </xf>
    <xf numFmtId="0" fontId="0" fillId="3" borderId="6" xfId="0" applyFill="1" applyBorder="1" applyAlignment="1" applyProtection="1">
      <alignment vertical="center"/>
    </xf>
    <xf numFmtId="0" fontId="0" fillId="8" borderId="0" xfId="0" applyFill="1" applyBorder="1" applyAlignment="1" applyProtection="1">
      <alignment vertical="center"/>
    </xf>
    <xf numFmtId="2" fontId="0" fillId="8" borderId="0" xfId="0" applyNumberFormat="1" applyFill="1" applyBorder="1" applyAlignment="1" applyProtection="1">
      <alignment vertical="center"/>
    </xf>
    <xf numFmtId="0" fontId="0" fillId="3" borderId="7" xfId="0" applyFill="1" applyBorder="1" applyProtection="1"/>
    <xf numFmtId="0" fontId="0" fillId="3" borderId="8" xfId="0" applyFill="1" applyBorder="1" applyProtection="1"/>
    <xf numFmtId="0" fontId="0" fillId="3" borderId="9" xfId="0" applyFill="1" applyBorder="1" applyProtection="1"/>
    <xf numFmtId="0" fontId="12" fillId="3" borderId="5" xfId="0" applyFont="1" applyFill="1" applyBorder="1" applyProtection="1"/>
    <xf numFmtId="0" fontId="12" fillId="5" borderId="0" xfId="0" applyFont="1" applyFill="1" applyBorder="1" applyAlignment="1" applyProtection="1">
      <alignment vertical="center"/>
    </xf>
    <xf numFmtId="0" fontId="12" fillId="3" borderId="6" xfId="0" applyFont="1" applyFill="1" applyBorder="1" applyProtection="1"/>
    <xf numFmtId="0" fontId="12" fillId="8" borderId="0" xfId="0" applyFont="1" applyFill="1" applyBorder="1" applyProtection="1"/>
    <xf numFmtId="0" fontId="0" fillId="11" borderId="48" xfId="0" applyFill="1" applyBorder="1" applyAlignment="1" applyProtection="1">
      <alignment horizontal="center"/>
    </xf>
    <xf numFmtId="0" fontId="0" fillId="11" borderId="49" xfId="0" applyFill="1" applyBorder="1" applyAlignment="1" applyProtection="1">
      <alignment horizontal="center"/>
    </xf>
    <xf numFmtId="0" fontId="0" fillId="11" borderId="43" xfId="0" applyFill="1" applyBorder="1" applyAlignment="1" applyProtection="1">
      <alignment horizontal="center"/>
    </xf>
    <xf numFmtId="2" fontId="1" fillId="9" borderId="40" xfId="0" applyNumberFormat="1" applyFont="1" applyFill="1" applyBorder="1" applyAlignment="1" applyProtection="1">
      <alignment horizontal="center" vertical="center"/>
    </xf>
    <xf numFmtId="1" fontId="1" fillId="9" borderId="40" xfId="0" applyNumberFormat="1" applyFont="1" applyFill="1" applyBorder="1" applyAlignment="1" applyProtection="1">
      <alignment horizontal="center" vertical="center"/>
    </xf>
    <xf numFmtId="0" fontId="12" fillId="28" borderId="0" xfId="0" applyFont="1" applyFill="1" applyBorder="1" applyAlignment="1" applyProtection="1">
      <alignment horizontal="center"/>
    </xf>
    <xf numFmtId="0" fontId="0" fillId="28" borderId="0" xfId="0" applyFill="1" applyBorder="1" applyAlignment="1" applyProtection="1">
      <alignment horizontal="center"/>
    </xf>
    <xf numFmtId="0" fontId="0" fillId="28" borderId="43" xfId="0" applyFill="1" applyBorder="1" applyAlignment="1" applyProtection="1">
      <alignment horizontal="center"/>
    </xf>
    <xf numFmtId="0" fontId="12" fillId="28" borderId="48" xfId="0" applyFont="1" applyFill="1" applyBorder="1" applyAlignment="1" applyProtection="1">
      <alignment horizontal="center"/>
    </xf>
    <xf numFmtId="0" fontId="0" fillId="28" borderId="48" xfId="0" applyFill="1" applyBorder="1" applyAlignment="1" applyProtection="1">
      <alignment horizontal="center"/>
    </xf>
    <xf numFmtId="0" fontId="0" fillId="28" borderId="49" xfId="0" applyFill="1" applyBorder="1" applyAlignment="1" applyProtection="1">
      <alignment horizontal="center"/>
    </xf>
    <xf numFmtId="9" fontId="0" fillId="3" borderId="40" xfId="0" applyNumberFormat="1" applyFill="1" applyBorder="1" applyAlignment="1" applyProtection="1">
      <alignment horizontal="center"/>
    </xf>
    <xf numFmtId="0" fontId="3" fillId="15" borderId="0" xfId="0" applyFont="1" applyFill="1" applyAlignment="1" applyProtection="1">
      <alignment horizontal="left" vertical="center" indent="1"/>
    </xf>
    <xf numFmtId="0" fontId="0" fillId="8" borderId="13" xfId="0" applyFont="1" applyFill="1" applyBorder="1" applyAlignment="1" applyProtection="1">
      <alignment vertical="center"/>
    </xf>
    <xf numFmtId="0" fontId="12" fillId="8" borderId="8" xfId="0" applyFont="1" applyFill="1" applyBorder="1" applyAlignment="1" applyProtection="1">
      <alignment horizontal="center" vertical="center"/>
    </xf>
    <xf numFmtId="0" fontId="15" fillId="31" borderId="2" xfId="0" applyFont="1" applyFill="1" applyBorder="1" applyAlignment="1" applyProtection="1">
      <alignment horizontal="center" vertical="center"/>
    </xf>
    <xf numFmtId="0" fontId="14" fillId="2" borderId="0" xfId="0" applyFont="1" applyFill="1" applyAlignment="1" applyProtection="1">
      <alignment horizontal="center"/>
    </xf>
    <xf numFmtId="0" fontId="0" fillId="8" borderId="13" xfId="0" applyFont="1" applyFill="1" applyBorder="1" applyAlignment="1" applyProtection="1">
      <alignment horizontal="right" vertical="center" indent="1"/>
    </xf>
    <xf numFmtId="0" fontId="15" fillId="8" borderId="13" xfId="0" applyFont="1" applyFill="1" applyBorder="1" applyAlignment="1" applyProtection="1">
      <alignment horizontal="center"/>
      <protection locked="0"/>
    </xf>
    <xf numFmtId="0" fontId="16" fillId="8" borderId="13" xfId="0" applyFont="1" applyFill="1" applyBorder="1" applyAlignment="1" applyProtection="1">
      <alignment horizontal="center" vertical="center"/>
      <protection locked="0"/>
    </xf>
    <xf numFmtId="164" fontId="1" fillId="33" borderId="13" xfId="0" applyNumberFormat="1" applyFont="1" applyFill="1" applyBorder="1" applyAlignment="1" applyProtection="1">
      <alignment horizontal="center" wrapText="1"/>
    </xf>
    <xf numFmtId="164" fontId="1" fillId="33" borderId="13" xfId="0" applyNumberFormat="1" applyFont="1" applyFill="1" applyBorder="1" applyAlignment="1" applyProtection="1">
      <alignment horizontal="center" vertical="center" wrapText="1"/>
    </xf>
    <xf numFmtId="0" fontId="26" fillId="8" borderId="13" xfId="0" applyFont="1" applyFill="1" applyBorder="1" applyAlignment="1" applyProtection="1">
      <alignment horizontal="left" indent="1"/>
      <protection locked="0"/>
    </xf>
    <xf numFmtId="0" fontId="0" fillId="0" borderId="12" xfId="0" applyFont="1" applyFill="1" applyBorder="1" applyAlignment="1" applyProtection="1">
      <alignment horizontal="right" vertical="top" wrapText="1" indent="1"/>
      <protection locked="0"/>
    </xf>
    <xf numFmtId="0" fontId="15" fillId="0" borderId="12" xfId="0" applyFont="1" applyFill="1" applyBorder="1" applyAlignment="1" applyProtection="1">
      <alignment horizontal="left" vertical="top" wrapText="1" indent="1"/>
      <protection locked="0"/>
    </xf>
    <xf numFmtId="0" fontId="26" fillId="0" borderId="12" xfId="0" applyFont="1" applyFill="1" applyBorder="1" applyAlignment="1" applyProtection="1">
      <alignment horizontal="left" vertical="top" wrapText="1" indent="1"/>
      <protection locked="0"/>
    </xf>
    <xf numFmtId="0" fontId="15" fillId="0" borderId="7" xfId="0" applyFont="1" applyFill="1" applyBorder="1" applyAlignment="1" applyProtection="1">
      <alignment horizontal="left" vertical="top" wrapText="1" indent="1"/>
      <protection locked="0"/>
    </xf>
    <xf numFmtId="0" fontId="1" fillId="34" borderId="13" xfId="0" applyFont="1" applyFill="1" applyBorder="1" applyAlignment="1" applyProtection="1">
      <alignment horizontal="center" vertical="center"/>
    </xf>
    <xf numFmtId="0" fontId="1" fillId="34" borderId="14" xfId="0" applyFont="1" applyFill="1" applyBorder="1" applyAlignment="1" applyProtection="1">
      <alignment horizontal="center" vertical="center"/>
    </xf>
    <xf numFmtId="0" fontId="1" fillId="8" borderId="0" xfId="0" applyFont="1" applyFill="1" applyBorder="1" applyAlignment="1" applyProtection="1">
      <alignment horizontal="left" vertical="center" indent="1"/>
    </xf>
    <xf numFmtId="0" fontId="1" fillId="8" borderId="0" xfId="0" applyFont="1" applyFill="1" applyBorder="1" applyAlignment="1" applyProtection="1">
      <alignment horizontal="center" vertical="center"/>
    </xf>
    <xf numFmtId="0" fontId="1" fillId="5" borderId="13" xfId="0" applyFont="1" applyFill="1" applyBorder="1" applyAlignment="1" applyProtection="1">
      <alignment horizontal="center" vertical="center"/>
    </xf>
    <xf numFmtId="0" fontId="1" fillId="5" borderId="14" xfId="0" applyFont="1" applyFill="1" applyBorder="1" applyAlignment="1" applyProtection="1">
      <alignment horizontal="center" vertical="center"/>
    </xf>
    <xf numFmtId="0" fontId="0" fillId="8" borderId="0" xfId="0" applyFont="1" applyFill="1" applyAlignment="1" applyProtection="1">
      <alignment horizontal="center"/>
    </xf>
    <xf numFmtId="0" fontId="0" fillId="8" borderId="0" xfId="0" applyFont="1" applyFill="1" applyBorder="1" applyAlignment="1">
      <alignment horizontal="right" vertical="center" wrapText="1" indent="1"/>
    </xf>
    <xf numFmtId="0" fontId="0" fillId="8" borderId="0" xfId="0" applyFont="1" applyFill="1" applyAlignment="1">
      <alignment horizontal="right" vertical="center" wrapText="1" indent="1"/>
    </xf>
    <xf numFmtId="0" fontId="0" fillId="8" borderId="0" xfId="0" applyFont="1" applyFill="1" applyAlignment="1" applyProtection="1">
      <alignment horizontal="right" indent="1"/>
    </xf>
    <xf numFmtId="0" fontId="0" fillId="8" borderId="0" xfId="0" applyFont="1" applyFill="1" applyBorder="1" applyAlignment="1" applyProtection="1">
      <alignment horizontal="right" vertical="center" wrapText="1" indent="1"/>
    </xf>
    <xf numFmtId="0" fontId="0" fillId="8" borderId="0" xfId="0" applyFont="1" applyFill="1" applyAlignment="1">
      <alignment horizontal="right" vertical="center" indent="1"/>
    </xf>
    <xf numFmtId="0" fontId="15" fillId="3" borderId="1" xfId="0" applyFont="1" applyFill="1" applyBorder="1" applyAlignment="1" applyProtection="1">
      <alignment horizontal="center" vertical="center"/>
    </xf>
    <xf numFmtId="0" fontId="15" fillId="8" borderId="0" xfId="0" applyFont="1" applyFill="1" applyBorder="1" applyAlignment="1" applyProtection="1">
      <alignment horizontal="center" vertical="center"/>
    </xf>
    <xf numFmtId="0" fontId="0" fillId="8" borderId="0" xfId="0" applyFont="1" applyFill="1" applyBorder="1" applyAlignment="1">
      <alignment horizontal="right" vertical="center" indent="1"/>
    </xf>
    <xf numFmtId="0" fontId="15" fillId="8" borderId="0" xfId="0" applyFont="1" applyFill="1" applyBorder="1" applyAlignment="1" applyProtection="1">
      <alignment vertical="center"/>
      <protection locked="0"/>
    </xf>
    <xf numFmtId="0" fontId="15" fillId="8" borderId="0" xfId="0" applyFont="1" applyFill="1" applyBorder="1" applyAlignment="1" applyProtection="1">
      <alignment horizontal="center" vertical="center"/>
      <protection locked="0"/>
    </xf>
    <xf numFmtId="0" fontId="12" fillId="8" borderId="0" xfId="0" applyFont="1" applyFill="1" applyBorder="1" applyAlignment="1" applyProtection="1">
      <alignment horizontal="center"/>
      <protection locked="0"/>
    </xf>
    <xf numFmtId="0" fontId="0" fillId="8" borderId="0" xfId="0" applyFill="1" applyBorder="1" applyAlignment="1" applyProtection="1"/>
    <xf numFmtId="0" fontId="15" fillId="3" borderId="10"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xf>
    <xf numFmtId="0" fontId="1" fillId="35" borderId="13" xfId="0" applyFont="1" applyFill="1" applyBorder="1" applyAlignment="1" applyProtection="1">
      <alignment horizontal="center" vertical="center"/>
    </xf>
    <xf numFmtId="0" fontId="1" fillId="35" borderId="14" xfId="0" applyFont="1" applyFill="1" applyBorder="1" applyAlignment="1" applyProtection="1">
      <alignment horizontal="center" vertical="center"/>
    </xf>
    <xf numFmtId="0" fontId="3" fillId="34" borderId="25" xfId="0" applyFont="1" applyFill="1" applyBorder="1" applyAlignment="1" applyProtection="1">
      <alignment horizontal="left" vertical="center" indent="1"/>
    </xf>
    <xf numFmtId="0" fontId="3" fillId="35" borderId="25" xfId="0" applyFont="1" applyFill="1" applyBorder="1" applyAlignment="1" applyProtection="1">
      <alignment horizontal="left" vertical="center" indent="1"/>
    </xf>
    <xf numFmtId="0" fontId="3" fillId="5" borderId="25" xfId="0" applyFont="1" applyFill="1" applyBorder="1" applyAlignment="1" applyProtection="1">
      <alignment horizontal="left" vertical="center" indent="1"/>
    </xf>
    <xf numFmtId="0" fontId="3" fillId="7" borderId="25" xfId="0" applyFont="1" applyFill="1" applyBorder="1" applyAlignment="1" applyProtection="1">
      <alignment horizontal="left" vertical="center" indent="1"/>
    </xf>
    <xf numFmtId="0" fontId="3" fillId="20" borderId="1" xfId="0" applyFont="1" applyFill="1" applyBorder="1" applyAlignment="1" applyProtection="1">
      <alignment horizontal="left" vertical="center" indent="1"/>
    </xf>
    <xf numFmtId="0" fontId="3" fillId="15" borderId="25" xfId="0" applyFont="1" applyFill="1" applyBorder="1" applyAlignment="1" applyProtection="1">
      <alignment horizontal="left" vertical="center" indent="1"/>
    </xf>
    <xf numFmtId="0" fontId="15" fillId="3" borderId="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0" borderId="25" xfId="0" applyFont="1" applyFill="1" applyBorder="1" applyAlignment="1" applyProtection="1">
      <alignment horizontal="center" vertical="center"/>
      <protection locked="0"/>
    </xf>
    <xf numFmtId="0" fontId="0" fillId="3" borderId="0" xfId="0" quotePrefix="1" applyFill="1" applyBorder="1" applyAlignment="1" applyProtection="1">
      <alignment horizontal="right" vertical="center" indent="1"/>
    </xf>
    <xf numFmtId="0" fontId="27" fillId="0" borderId="25" xfId="1" applyFont="1" applyFill="1" applyBorder="1" applyAlignment="1" applyProtection="1">
      <alignment horizontal="center" vertical="center"/>
      <protection locked="0"/>
    </xf>
    <xf numFmtId="0" fontId="0" fillId="8" borderId="5" xfId="0" applyFont="1" applyFill="1" applyBorder="1" applyAlignment="1" applyProtection="1">
      <alignment horizontal="left" vertical="center" wrapText="1"/>
      <protection locked="0"/>
    </xf>
    <xf numFmtId="0" fontId="0" fillId="19" borderId="5" xfId="0" applyFill="1" applyBorder="1" applyAlignment="1" applyProtection="1">
      <alignment horizontal="right" indent="1"/>
    </xf>
    <xf numFmtId="0" fontId="0" fillId="4" borderId="5" xfId="0" applyFont="1" applyFill="1" applyBorder="1" applyAlignment="1" applyProtection="1">
      <alignment horizontal="right" indent="1"/>
    </xf>
    <xf numFmtId="0" fontId="0" fillId="36" borderId="11" xfId="0" applyFill="1" applyBorder="1" applyAlignment="1" applyProtection="1">
      <alignment horizontal="right" indent="1"/>
    </xf>
    <xf numFmtId="4" fontId="15" fillId="0" borderId="5" xfId="0" applyNumberFormat="1" applyFont="1" applyFill="1" applyBorder="1" applyAlignment="1" applyProtection="1">
      <alignment horizontal="center" vertical="center"/>
      <protection locked="0"/>
    </xf>
    <xf numFmtId="4" fontId="15" fillId="0" borderId="0" xfId="0" applyNumberFormat="1" applyFont="1" applyFill="1" applyBorder="1" applyAlignment="1" applyProtection="1">
      <alignment horizontal="center" vertical="center"/>
      <protection locked="0"/>
    </xf>
    <xf numFmtId="4" fontId="15" fillId="0" borderId="6" xfId="0" applyNumberFormat="1" applyFont="1" applyFill="1" applyBorder="1" applyAlignment="1" applyProtection="1">
      <alignment horizontal="center" vertical="center"/>
      <protection locked="0"/>
    </xf>
    <xf numFmtId="4" fontId="0" fillId="10" borderId="11" xfId="0" applyNumberFormat="1" applyFont="1" applyFill="1" applyBorder="1" applyAlignment="1" applyProtection="1">
      <alignment horizontal="center" vertical="center"/>
    </xf>
    <xf numFmtId="3" fontId="3" fillId="18" borderId="5" xfId="0" applyNumberFormat="1" applyFont="1" applyFill="1" applyBorder="1" applyAlignment="1" applyProtection="1">
      <alignment horizontal="center"/>
    </xf>
    <xf numFmtId="1" fontId="3" fillId="18" borderId="11" xfId="0" applyNumberFormat="1" applyFont="1" applyFill="1" applyBorder="1" applyAlignment="1" applyProtection="1">
      <alignment horizontal="center"/>
    </xf>
    <xf numFmtId="0" fontId="26" fillId="0" borderId="10" xfId="0" applyFont="1" applyFill="1" applyBorder="1" applyProtection="1">
      <protection locked="0"/>
    </xf>
    <xf numFmtId="0" fontId="0" fillId="18" borderId="11" xfId="0" applyFill="1" applyBorder="1" applyAlignment="1" applyProtection="1">
      <alignment horizontal="right" indent="1"/>
    </xf>
    <xf numFmtId="0" fontId="0" fillId="7" borderId="5" xfId="0" applyFont="1" applyFill="1" applyBorder="1" applyAlignment="1" applyProtection="1">
      <alignment horizontal="right" indent="1"/>
    </xf>
    <xf numFmtId="3" fontId="3" fillId="3" borderId="5" xfId="0" applyNumberFormat="1" applyFont="1" applyFill="1" applyBorder="1" applyAlignment="1" applyProtection="1">
      <alignment horizontal="center"/>
    </xf>
    <xf numFmtId="1" fontId="3" fillId="3" borderId="11" xfId="0" applyNumberFormat="1" applyFont="1" applyFill="1" applyBorder="1" applyAlignment="1" applyProtection="1">
      <alignment horizontal="center"/>
    </xf>
    <xf numFmtId="3" fontId="37" fillId="2" borderId="5" xfId="0" applyNumberFormat="1" applyFont="1" applyFill="1" applyBorder="1" applyAlignment="1" applyProtection="1">
      <alignment horizontal="center"/>
    </xf>
    <xf numFmtId="1" fontId="37" fillId="2" borderId="11" xfId="0" applyNumberFormat="1" applyFont="1" applyFill="1" applyBorder="1" applyAlignment="1" applyProtection="1">
      <alignment horizontal="center"/>
    </xf>
    <xf numFmtId="3" fontId="37" fillId="2" borderId="7" xfId="0" applyNumberFormat="1" applyFont="1" applyFill="1" applyBorder="1" applyAlignment="1" applyProtection="1">
      <alignment horizontal="center"/>
    </xf>
    <xf numFmtId="1" fontId="37" fillId="2" borderId="12" xfId="0" applyNumberFormat="1" applyFont="1" applyFill="1" applyBorder="1" applyAlignment="1" applyProtection="1">
      <alignment horizontal="center"/>
    </xf>
    <xf numFmtId="0" fontId="4" fillId="2" borderId="11" xfId="0" applyFont="1" applyFill="1" applyBorder="1" applyAlignment="1" applyProtection="1">
      <alignment horizontal="right"/>
    </xf>
    <xf numFmtId="0" fontId="4" fillId="2" borderId="5" xfId="0" applyFont="1" applyFill="1" applyBorder="1" applyAlignment="1" applyProtection="1">
      <alignment horizontal="right" indent="1"/>
      <protection locked="0"/>
    </xf>
    <xf numFmtId="0" fontId="4" fillId="2" borderId="5" xfId="0" applyFont="1" applyFill="1" applyBorder="1" applyAlignment="1" applyProtection="1">
      <alignment horizontal="right" indent="1"/>
    </xf>
    <xf numFmtId="0" fontId="4" fillId="2" borderId="12" xfId="0" applyFont="1" applyFill="1" applyBorder="1" applyAlignment="1" applyProtection="1">
      <alignment horizontal="right" indent="1"/>
    </xf>
    <xf numFmtId="0" fontId="15" fillId="0" borderId="9" xfId="0" applyFont="1" applyFill="1" applyBorder="1" applyProtection="1">
      <protection locked="0"/>
    </xf>
    <xf numFmtId="0" fontId="0" fillId="18" borderId="5" xfId="0" applyFont="1" applyFill="1" applyBorder="1" applyAlignment="1" applyProtection="1">
      <alignment horizontal="right" indent="1"/>
    </xf>
    <xf numFmtId="0" fontId="12" fillId="18" borderId="5" xfId="0" applyFont="1" applyFill="1" applyBorder="1" applyAlignment="1" applyProtection="1">
      <alignment horizontal="right" indent="1"/>
      <protection locked="0"/>
    </xf>
    <xf numFmtId="4" fontId="0" fillId="36" borderId="0" xfId="0" applyNumberFormat="1" applyFill="1" applyBorder="1" applyAlignment="1" applyProtection="1">
      <alignment horizontal="center"/>
    </xf>
    <xf numFmtId="0" fontId="0" fillId="36" borderId="5" xfId="0" applyFill="1" applyBorder="1" applyAlignment="1" applyProtection="1">
      <alignment horizontal="center"/>
    </xf>
    <xf numFmtId="3" fontId="0" fillId="18" borderId="0" xfId="0" applyNumberFormat="1" applyFill="1" applyBorder="1" applyAlignment="1" applyProtection="1">
      <alignment horizontal="center"/>
    </xf>
    <xf numFmtId="0" fontId="0" fillId="18" borderId="5" xfId="0" applyFill="1" applyBorder="1" applyAlignment="1" applyProtection="1">
      <alignment horizontal="center"/>
    </xf>
    <xf numFmtId="0" fontId="12" fillId="3" borderId="5" xfId="0" applyFont="1" applyFill="1" applyBorder="1" applyAlignment="1" applyProtection="1">
      <alignment horizontal="right" indent="1"/>
      <protection locked="0"/>
    </xf>
    <xf numFmtId="1" fontId="37" fillId="2" borderId="5" xfId="0" applyNumberFormat="1" applyFont="1" applyFill="1" applyBorder="1" applyAlignment="1" applyProtection="1">
      <alignment horizontal="center"/>
    </xf>
    <xf numFmtId="4" fontId="0" fillId="3" borderId="0" xfId="0" applyNumberFormat="1" applyFill="1" applyBorder="1" applyAlignment="1" applyProtection="1">
      <alignment horizontal="center"/>
    </xf>
    <xf numFmtId="3" fontId="38" fillId="2" borderId="7" xfId="0" applyNumberFormat="1" applyFont="1" applyFill="1" applyBorder="1" applyAlignment="1" applyProtection="1">
      <alignment horizontal="center"/>
    </xf>
    <xf numFmtId="0" fontId="15" fillId="0" borderId="12" xfId="0" applyFont="1" applyFill="1" applyBorder="1" applyProtection="1">
      <protection locked="0"/>
    </xf>
    <xf numFmtId="3" fontId="0" fillId="3" borderId="11" xfId="0" applyNumberFormat="1" applyFill="1" applyBorder="1" applyAlignment="1" applyProtection="1">
      <alignment horizontal="center"/>
    </xf>
    <xf numFmtId="0" fontId="4" fillId="2" borderId="12" xfId="0" applyFont="1" applyFill="1" applyBorder="1" applyAlignment="1" applyProtection="1">
      <alignment horizontal="right" indent="1"/>
      <protection locked="0"/>
    </xf>
    <xf numFmtId="9" fontId="37" fillId="2" borderId="5" xfId="0" applyNumberFormat="1" applyFont="1" applyFill="1" applyBorder="1" applyAlignment="1" applyProtection="1">
      <alignment horizontal="center"/>
    </xf>
    <xf numFmtId="1" fontId="0" fillId="7" borderId="7" xfId="0" applyNumberFormat="1" applyFont="1" applyFill="1" applyBorder="1" applyAlignment="1" applyProtection="1">
      <alignment horizontal="center"/>
    </xf>
    <xf numFmtId="1" fontId="0" fillId="7" borderId="12" xfId="0" applyNumberFormat="1" applyFont="1" applyFill="1" applyBorder="1" applyAlignment="1" applyProtection="1">
      <alignment horizontal="center"/>
    </xf>
    <xf numFmtId="0" fontId="0" fillId="19" borderId="5" xfId="0" applyFont="1" applyFill="1" applyBorder="1" applyAlignment="1" applyProtection="1">
      <alignment horizontal="right" vertical="center" indent="1"/>
    </xf>
    <xf numFmtId="0" fontId="0" fillId="19" borderId="5" xfId="0" applyFill="1" applyBorder="1" applyAlignment="1" applyProtection="1">
      <alignment horizontal="right" vertical="center" indent="1"/>
    </xf>
    <xf numFmtId="0" fontId="0" fillId="8" borderId="0" xfId="0" applyFill="1" applyBorder="1" applyAlignment="1" applyProtection="1">
      <alignment horizontal="right" indent="1"/>
    </xf>
    <xf numFmtId="0" fontId="0" fillId="4" borderId="5" xfId="0" applyFill="1" applyBorder="1" applyAlignment="1" applyProtection="1">
      <alignment horizontal="right" indent="1"/>
    </xf>
    <xf numFmtId="0" fontId="0" fillId="4" borderId="5" xfId="0" applyFill="1" applyBorder="1" applyAlignment="1" applyProtection="1">
      <alignment horizontal="right" vertical="center" indent="1"/>
    </xf>
    <xf numFmtId="0" fontId="0" fillId="7" borderId="5" xfId="0" applyFill="1" applyBorder="1" applyAlignment="1" applyProtection="1">
      <alignment horizontal="right" indent="1"/>
    </xf>
    <xf numFmtId="0" fontId="0" fillId="7" borderId="5" xfId="0" applyFill="1" applyBorder="1" applyAlignment="1" applyProtection="1">
      <alignment horizontal="right" vertical="center" indent="1"/>
    </xf>
    <xf numFmtId="0" fontId="0" fillId="7" borderId="5" xfId="0" applyFill="1" applyBorder="1" applyAlignment="1" applyProtection="1">
      <alignment horizontal="right"/>
    </xf>
    <xf numFmtId="0" fontId="0" fillId="7" borderId="7" xfId="0" applyFont="1" applyFill="1" applyBorder="1" applyAlignment="1" applyProtection="1">
      <alignment horizontal="right" indent="1"/>
    </xf>
    <xf numFmtId="0" fontId="0" fillId="4" borderId="7" xfId="0" applyFont="1" applyFill="1" applyBorder="1" applyAlignment="1" applyProtection="1">
      <alignment horizontal="right" indent="1"/>
    </xf>
    <xf numFmtId="0" fontId="0" fillId="19" borderId="7" xfId="0" applyFill="1" applyBorder="1" applyAlignment="1" applyProtection="1">
      <alignment horizontal="right" indent="1"/>
    </xf>
    <xf numFmtId="3" fontId="4" fillId="2" borderId="5" xfId="0" applyNumberFormat="1" applyFont="1" applyFill="1" applyBorder="1" applyAlignment="1" applyProtection="1">
      <alignment horizontal="center"/>
    </xf>
    <xf numFmtId="1" fontId="37" fillId="2" borderId="51" xfId="0" applyNumberFormat="1" applyFont="1" applyFill="1" applyBorder="1" applyAlignment="1" applyProtection="1">
      <alignment horizontal="center"/>
    </xf>
    <xf numFmtId="1" fontId="37" fillId="2" borderId="52" xfId="0" applyNumberFormat="1" applyFont="1" applyFill="1" applyBorder="1" applyAlignment="1" applyProtection="1">
      <alignment horizontal="center"/>
    </xf>
    <xf numFmtId="0" fontId="4" fillId="2" borderId="52" xfId="0" applyFont="1" applyFill="1" applyBorder="1" applyAlignment="1" applyProtection="1">
      <alignment horizontal="center"/>
    </xf>
    <xf numFmtId="1" fontId="38" fillId="2" borderId="50" xfId="0" applyNumberFormat="1" applyFont="1" applyFill="1" applyBorder="1" applyAlignment="1" applyProtection="1">
      <alignment horizontal="center"/>
    </xf>
    <xf numFmtId="0" fontId="4" fillId="2" borderId="11" xfId="0" applyFont="1" applyFill="1" applyBorder="1" applyAlignment="1" applyProtection="1">
      <alignment horizontal="right" indent="1"/>
    </xf>
    <xf numFmtId="3" fontId="12" fillId="3" borderId="5" xfId="0" applyNumberFormat="1" applyFont="1" applyFill="1" applyBorder="1" applyAlignment="1" applyProtection="1">
      <alignment horizontal="center"/>
    </xf>
    <xf numFmtId="3" fontId="12" fillId="3" borderId="0" xfId="0" applyNumberFormat="1" applyFont="1" applyFill="1" applyBorder="1" applyAlignment="1" applyProtection="1">
      <alignment horizontal="center"/>
    </xf>
    <xf numFmtId="3" fontId="12" fillId="3" borderId="6" xfId="0" applyNumberFormat="1" applyFont="1" applyFill="1" applyBorder="1" applyAlignment="1" applyProtection="1">
      <alignment horizontal="center"/>
    </xf>
    <xf numFmtId="3" fontId="12" fillId="3" borderId="7" xfId="0" applyNumberFormat="1" applyFont="1" applyFill="1" applyBorder="1" applyAlignment="1" applyProtection="1">
      <alignment horizontal="center"/>
    </xf>
    <xf numFmtId="3" fontId="12" fillId="3" borderId="8" xfId="0" applyNumberFormat="1" applyFont="1" applyFill="1" applyBorder="1" applyAlignment="1" applyProtection="1">
      <alignment horizontal="center"/>
    </xf>
    <xf numFmtId="3" fontId="12" fillId="3" borderId="9" xfId="0" applyNumberFormat="1" applyFont="1" applyFill="1" applyBorder="1" applyAlignment="1" applyProtection="1">
      <alignment horizontal="center"/>
    </xf>
    <xf numFmtId="0" fontId="12" fillId="3" borderId="5" xfId="0" applyFont="1" applyFill="1" applyBorder="1" applyAlignment="1" applyProtection="1">
      <alignment horizontal="center"/>
    </xf>
    <xf numFmtId="0" fontId="12" fillId="3" borderId="6" xfId="0" applyFont="1" applyFill="1" applyBorder="1" applyAlignment="1" applyProtection="1">
      <alignment horizontal="center"/>
    </xf>
    <xf numFmtId="0" fontId="12" fillId="3" borderId="7" xfId="0" applyFont="1" applyFill="1" applyBorder="1" applyAlignment="1" applyProtection="1">
      <alignment horizontal="center"/>
    </xf>
    <xf numFmtId="0" fontId="12" fillId="3" borderId="8" xfId="0" applyFont="1" applyFill="1" applyBorder="1" applyAlignment="1" applyProtection="1">
      <alignment horizontal="center"/>
    </xf>
    <xf numFmtId="0" fontId="12" fillId="3" borderId="9" xfId="0" applyFont="1" applyFill="1" applyBorder="1" applyAlignment="1" applyProtection="1">
      <alignment horizontal="center"/>
    </xf>
    <xf numFmtId="0" fontId="12" fillId="3" borderId="5" xfId="0" applyFont="1" applyFill="1" applyBorder="1" applyAlignment="1" applyProtection="1">
      <alignment horizontal="center"/>
      <protection locked="0"/>
    </xf>
    <xf numFmtId="0" fontId="12" fillId="3" borderId="0" xfId="0" applyFont="1" applyFill="1" applyBorder="1" applyAlignment="1" applyProtection="1">
      <alignment horizontal="center"/>
      <protection locked="0"/>
    </xf>
    <xf numFmtId="0" fontId="12" fillId="3" borderId="6" xfId="0" applyFont="1" applyFill="1" applyBorder="1" applyAlignment="1" applyProtection="1">
      <alignment horizontal="center"/>
      <protection locked="0"/>
    </xf>
    <xf numFmtId="0" fontId="12" fillId="3" borderId="7" xfId="0" applyFont="1" applyFill="1" applyBorder="1" applyAlignment="1" applyProtection="1">
      <alignment horizontal="center"/>
      <protection locked="0"/>
    </xf>
    <xf numFmtId="0" fontId="12" fillId="3" borderId="8" xfId="0" applyFont="1" applyFill="1" applyBorder="1" applyAlignment="1" applyProtection="1">
      <alignment horizontal="center"/>
      <protection locked="0"/>
    </xf>
    <xf numFmtId="0" fontId="12" fillId="3" borderId="9" xfId="0" applyFont="1" applyFill="1" applyBorder="1" applyAlignment="1" applyProtection="1">
      <alignment horizontal="center"/>
      <protection locked="0"/>
    </xf>
    <xf numFmtId="0" fontId="0" fillId="5" borderId="5" xfId="0" applyFill="1" applyBorder="1" applyAlignment="1" applyProtection="1">
      <alignment horizontal="right" indent="1"/>
    </xf>
    <xf numFmtId="0" fontId="0" fillId="38" borderId="5" xfId="0" applyFill="1" applyBorder="1" applyAlignment="1" applyProtection="1">
      <alignment horizontal="right" indent="1"/>
    </xf>
    <xf numFmtId="0" fontId="0" fillId="38" borderId="0" xfId="0" applyFill="1" applyBorder="1" applyAlignment="1" applyProtection="1">
      <alignment horizontal="right" indent="1"/>
    </xf>
    <xf numFmtId="0" fontId="0" fillId="38" borderId="8" xfId="0" applyFill="1" applyBorder="1" applyAlignment="1" applyProtection="1">
      <alignment horizontal="right" indent="1"/>
    </xf>
    <xf numFmtId="164" fontId="0" fillId="41" borderId="5" xfId="0" applyNumberFormat="1" applyFont="1" applyFill="1" applyBorder="1" applyAlignment="1" applyProtection="1">
      <alignment horizontal="center"/>
    </xf>
    <xf numFmtId="164" fontId="0" fillId="41" borderId="6" xfId="0" applyNumberFormat="1" applyFont="1" applyFill="1" applyBorder="1" applyAlignment="1" applyProtection="1">
      <alignment horizontal="center"/>
    </xf>
    <xf numFmtId="1" fontId="0" fillId="41" borderId="5" xfId="0" applyNumberFormat="1" applyFont="1" applyFill="1" applyBorder="1" applyAlignment="1" applyProtection="1">
      <alignment horizontal="center"/>
    </xf>
    <xf numFmtId="1" fontId="0" fillId="41" borderId="6" xfId="0" applyNumberFormat="1" applyFont="1" applyFill="1" applyBorder="1" applyAlignment="1" applyProtection="1">
      <alignment horizontal="center"/>
    </xf>
    <xf numFmtId="165" fontId="0" fillId="41" borderId="5" xfId="0" applyNumberFormat="1" applyFont="1" applyFill="1" applyBorder="1" applyAlignment="1" applyProtection="1">
      <alignment horizontal="center"/>
    </xf>
    <xf numFmtId="165" fontId="0" fillId="41" borderId="6" xfId="0" applyNumberFormat="1" applyFont="1" applyFill="1" applyBorder="1" applyAlignment="1" applyProtection="1">
      <alignment horizontal="center"/>
    </xf>
    <xf numFmtId="2" fontId="0" fillId="41" borderId="5" xfId="0" applyNumberFormat="1" applyFont="1" applyFill="1" applyBorder="1" applyAlignment="1" applyProtection="1">
      <alignment horizontal="center"/>
    </xf>
    <xf numFmtId="2" fontId="0" fillId="41" borderId="6" xfId="0" applyNumberFormat="1" applyFont="1" applyFill="1" applyBorder="1" applyAlignment="1" applyProtection="1">
      <alignment horizontal="center"/>
    </xf>
    <xf numFmtId="2" fontId="0" fillId="41" borderId="7" xfId="0" applyNumberFormat="1" applyFont="1" applyFill="1" applyBorder="1" applyAlignment="1" applyProtection="1">
      <alignment horizontal="center"/>
    </xf>
    <xf numFmtId="2" fontId="0" fillId="41" borderId="9" xfId="0" applyNumberFormat="1" applyFont="1" applyFill="1" applyBorder="1" applyAlignment="1" applyProtection="1">
      <alignment horizontal="center"/>
    </xf>
    <xf numFmtId="0" fontId="1" fillId="18" borderId="11" xfId="0" applyFont="1" applyFill="1" applyBorder="1" applyAlignment="1" applyProtection="1">
      <alignment vertical="center" wrapText="1"/>
    </xf>
    <xf numFmtId="0" fontId="0" fillId="8" borderId="0" xfId="0" applyFill="1" applyAlignment="1" applyProtection="1">
      <alignment horizontal="right" vertical="center" indent="2"/>
    </xf>
    <xf numFmtId="0" fontId="0" fillId="3" borderId="10" xfId="0" applyFont="1" applyFill="1" applyBorder="1" applyAlignment="1" applyProtection="1">
      <alignment horizontal="center" vertical="center"/>
    </xf>
    <xf numFmtId="0" fontId="0" fillId="3" borderId="11" xfId="0" applyFont="1" applyFill="1" applyBorder="1" applyAlignment="1" applyProtection="1">
      <alignment horizontal="center" vertical="center"/>
    </xf>
    <xf numFmtId="0" fontId="0" fillId="3" borderId="12" xfId="0" applyFont="1" applyFill="1" applyBorder="1" applyAlignment="1" applyProtection="1">
      <alignment horizontal="center" vertical="center"/>
    </xf>
    <xf numFmtId="0" fontId="0" fillId="8" borderId="0" xfId="0" applyFill="1" applyAlignment="1" applyProtection="1">
      <alignment horizontal="left" vertical="center"/>
    </xf>
    <xf numFmtId="0" fontId="0" fillId="8" borderId="0" xfId="0" applyFill="1" applyBorder="1" applyAlignment="1" applyProtection="1">
      <alignment horizontal="left" vertical="center"/>
    </xf>
    <xf numFmtId="0" fontId="0" fillId="8" borderId="0" xfId="0" applyFont="1" applyFill="1" applyAlignment="1" applyProtection="1">
      <alignment horizontal="right" indent="2"/>
    </xf>
    <xf numFmtId="0" fontId="13" fillId="3" borderId="55" xfId="0" applyFont="1" applyFill="1" applyBorder="1" applyAlignment="1" applyProtection="1">
      <alignment horizontal="center" vertical="center" wrapText="1"/>
    </xf>
    <xf numFmtId="0" fontId="13" fillId="3" borderId="14" xfId="0" applyFont="1" applyFill="1" applyBorder="1" applyAlignment="1" applyProtection="1">
      <alignment horizontal="center" vertical="center" wrapText="1"/>
    </xf>
    <xf numFmtId="0" fontId="0" fillId="8" borderId="8" xfId="0" applyFill="1" applyBorder="1" applyProtection="1"/>
    <xf numFmtId="0" fontId="1" fillId="3" borderId="2" xfId="0" applyFont="1" applyFill="1" applyBorder="1" applyAlignment="1" applyProtection="1">
      <alignment horizontal="center" vertical="top" wrapText="1"/>
    </xf>
    <xf numFmtId="0" fontId="0" fillId="3" borderId="4" xfId="0" applyFont="1" applyFill="1" applyBorder="1" applyAlignment="1" applyProtection="1">
      <alignment horizontal="center" vertical="top" wrapText="1"/>
    </xf>
    <xf numFmtId="0" fontId="12" fillId="3" borderId="3" xfId="0" applyFont="1" applyFill="1" applyBorder="1" applyAlignment="1" applyProtection="1">
      <alignment horizontal="center" vertical="center" wrapText="1"/>
    </xf>
    <xf numFmtId="0" fontId="0" fillId="3" borderId="3" xfId="0" applyFont="1" applyFill="1" applyBorder="1" applyAlignment="1" applyProtection="1">
      <alignment horizontal="center" vertical="top" wrapText="1"/>
    </xf>
    <xf numFmtId="0" fontId="13" fillId="3" borderId="54" xfId="0" applyFont="1" applyFill="1" applyBorder="1" applyAlignment="1" applyProtection="1">
      <alignment horizontal="center" vertical="center" wrapText="1"/>
    </xf>
    <xf numFmtId="0" fontId="1" fillId="39" borderId="3" xfId="0" applyFont="1" applyFill="1" applyBorder="1" applyAlignment="1" applyProtection="1">
      <alignment horizontal="left" indent="1"/>
    </xf>
    <xf numFmtId="164" fontId="1" fillId="39" borderId="5" xfId="0" applyNumberFormat="1" applyFont="1" applyFill="1" applyBorder="1" applyAlignment="1" applyProtection="1">
      <alignment horizontal="center"/>
    </xf>
    <xf numFmtId="164" fontId="0" fillId="39" borderId="6" xfId="0" applyNumberFormat="1" applyFill="1" applyBorder="1" applyAlignment="1" applyProtection="1">
      <alignment horizontal="center"/>
    </xf>
    <xf numFmtId="164" fontId="0" fillId="39" borderId="0" xfId="0" applyNumberFormat="1" applyFont="1" applyFill="1" applyBorder="1" applyAlignment="1" applyProtection="1">
      <alignment horizontal="center"/>
    </xf>
    <xf numFmtId="164" fontId="0" fillId="39" borderId="0" xfId="0" applyNumberFormat="1" applyFill="1" applyBorder="1" applyAlignment="1" applyProtection="1">
      <alignment horizontal="center"/>
    </xf>
    <xf numFmtId="164" fontId="0" fillId="39" borderId="53" xfId="0" applyNumberFormat="1" applyFont="1" applyFill="1" applyBorder="1" applyAlignment="1" applyProtection="1">
      <alignment horizontal="center"/>
    </xf>
    <xf numFmtId="164" fontId="10" fillId="39" borderId="6" xfId="0" applyNumberFormat="1" applyFont="1" applyFill="1" applyBorder="1" applyAlignment="1" applyProtection="1">
      <alignment horizontal="center"/>
    </xf>
    <xf numFmtId="164" fontId="1" fillId="5" borderId="5" xfId="0" applyNumberFormat="1" applyFont="1" applyFill="1" applyBorder="1" applyAlignment="1" applyProtection="1">
      <alignment horizontal="center"/>
    </xf>
    <xf numFmtId="164" fontId="0" fillId="5" borderId="6" xfId="0" applyNumberFormat="1" applyFill="1" applyBorder="1" applyAlignment="1" applyProtection="1">
      <alignment horizontal="center"/>
    </xf>
    <xf numFmtId="164" fontId="0" fillId="5" borderId="5" xfId="0" applyNumberFormat="1" applyFont="1" applyFill="1" applyBorder="1" applyAlignment="1" applyProtection="1">
      <alignment horizontal="center"/>
    </xf>
    <xf numFmtId="164" fontId="0" fillId="5" borderId="6" xfId="0" applyNumberFormat="1" applyFont="1" applyFill="1" applyBorder="1" applyAlignment="1" applyProtection="1">
      <alignment horizontal="center"/>
    </xf>
    <xf numFmtId="164" fontId="0" fillId="5" borderId="0" xfId="0" applyNumberFormat="1" applyFill="1" applyBorder="1" applyAlignment="1" applyProtection="1">
      <alignment horizontal="center"/>
    </xf>
    <xf numFmtId="164" fontId="0" fillId="41" borderId="53" xfId="0" applyNumberFormat="1" applyFont="1" applyFill="1" applyBorder="1" applyAlignment="1" applyProtection="1">
      <alignment horizontal="center"/>
    </xf>
    <xf numFmtId="164" fontId="35" fillId="5" borderId="6" xfId="0" applyNumberFormat="1" applyFont="1" applyFill="1" applyBorder="1" applyAlignment="1" applyProtection="1">
      <alignment horizontal="center"/>
    </xf>
    <xf numFmtId="9" fontId="1" fillId="5" borderId="5" xfId="0" applyNumberFormat="1" applyFont="1" applyFill="1" applyBorder="1" applyAlignment="1" applyProtection="1">
      <alignment horizontal="center"/>
    </xf>
    <xf numFmtId="9" fontId="0" fillId="5" borderId="5" xfId="0" applyNumberFormat="1" applyFont="1" applyFill="1" applyBorder="1" applyAlignment="1" applyProtection="1">
      <alignment horizontal="center"/>
    </xf>
    <xf numFmtId="172" fontId="0" fillId="41" borderId="53" xfId="0" applyNumberFormat="1" applyFont="1" applyFill="1" applyBorder="1" applyAlignment="1" applyProtection="1">
      <alignment horizontal="center"/>
    </xf>
    <xf numFmtId="0" fontId="1" fillId="34" borderId="3" xfId="0" applyFont="1" applyFill="1" applyBorder="1" applyAlignment="1" applyProtection="1">
      <alignment horizontal="left" indent="1"/>
    </xf>
    <xf numFmtId="9" fontId="1" fillId="34" borderId="2" xfId="0" applyNumberFormat="1" applyFont="1" applyFill="1" applyBorder="1" applyAlignment="1" applyProtection="1">
      <alignment horizontal="center"/>
    </xf>
    <xf numFmtId="164" fontId="0" fillId="34" borderId="4" xfId="0" applyNumberFormat="1" applyFill="1" applyBorder="1" applyAlignment="1" applyProtection="1">
      <alignment horizontal="center"/>
    </xf>
    <xf numFmtId="9" fontId="0" fillId="34" borderId="2" xfId="0" applyNumberFormat="1" applyFont="1" applyFill="1" applyBorder="1" applyAlignment="1" applyProtection="1">
      <alignment horizontal="center"/>
    </xf>
    <xf numFmtId="164" fontId="0" fillId="34" borderId="4" xfId="0" applyNumberFormat="1" applyFont="1" applyFill="1" applyBorder="1" applyAlignment="1" applyProtection="1">
      <alignment horizontal="center"/>
    </xf>
    <xf numFmtId="164" fontId="0" fillId="34" borderId="3" xfId="0" applyNumberFormat="1" applyFill="1" applyBorder="1" applyAlignment="1" applyProtection="1">
      <alignment horizontal="center"/>
    </xf>
    <xf numFmtId="172" fontId="0" fillId="34" borderId="54" xfId="0" applyNumberFormat="1" applyFont="1" applyFill="1" applyBorder="1" applyAlignment="1" applyProtection="1">
      <alignment horizontal="center"/>
    </xf>
    <xf numFmtId="164" fontId="35" fillId="34" borderId="4" xfId="0" applyNumberFormat="1" applyFont="1" applyFill="1" applyBorder="1" applyAlignment="1" applyProtection="1">
      <alignment horizontal="center"/>
    </xf>
    <xf numFmtId="4" fontId="1" fillId="38" borderId="5" xfId="0" applyNumberFormat="1" applyFont="1" applyFill="1" applyBorder="1" applyAlignment="1" applyProtection="1">
      <alignment horizontal="center"/>
    </xf>
    <xf numFmtId="166" fontId="0" fillId="38" borderId="6" xfId="0" applyNumberFormat="1" applyFill="1" applyBorder="1" applyAlignment="1" applyProtection="1">
      <alignment horizontal="center"/>
    </xf>
    <xf numFmtId="4" fontId="0" fillId="38" borderId="5" xfId="0" applyNumberFormat="1" applyFont="1" applyFill="1" applyBorder="1" applyAlignment="1" applyProtection="1">
      <alignment horizontal="center"/>
    </xf>
    <xf numFmtId="166" fontId="0" fillId="38" borderId="6" xfId="0" applyNumberFormat="1" applyFont="1" applyFill="1" applyBorder="1" applyAlignment="1" applyProtection="1">
      <alignment horizontal="center"/>
    </xf>
    <xf numFmtId="4" fontId="0" fillId="38" borderId="0" xfId="0" applyNumberFormat="1" applyFill="1" applyBorder="1" applyAlignment="1" applyProtection="1">
      <alignment horizontal="center"/>
    </xf>
    <xf numFmtId="166" fontId="35" fillId="38" borderId="6" xfId="0" applyNumberFormat="1" applyFont="1" applyFill="1" applyBorder="1" applyAlignment="1" applyProtection="1">
      <alignment horizontal="center"/>
    </xf>
    <xf numFmtId="4" fontId="0" fillId="38" borderId="6" xfId="0" applyNumberFormat="1" applyFill="1" applyBorder="1" applyAlignment="1" applyProtection="1">
      <alignment horizontal="center"/>
    </xf>
    <xf numFmtId="4" fontId="0" fillId="40" borderId="5" xfId="0" applyNumberFormat="1" applyFont="1" applyFill="1" applyBorder="1" applyAlignment="1" applyProtection="1">
      <alignment horizontal="center"/>
    </xf>
    <xf numFmtId="166" fontId="1" fillId="40" borderId="6" xfId="0" applyNumberFormat="1" applyFont="1" applyFill="1" applyBorder="1" applyAlignment="1" applyProtection="1">
      <alignment horizontal="center"/>
    </xf>
    <xf numFmtId="4" fontId="1" fillId="40" borderId="5" xfId="0" applyNumberFormat="1" applyFont="1" applyFill="1" applyBorder="1" applyAlignment="1" applyProtection="1">
      <alignment horizontal="center"/>
    </xf>
    <xf numFmtId="166" fontId="0" fillId="40" borderId="6" xfId="0" applyNumberFormat="1" applyFill="1" applyBorder="1" applyAlignment="1" applyProtection="1">
      <alignment horizontal="center"/>
    </xf>
    <xf numFmtId="3" fontId="1" fillId="38" borderId="5" xfId="0" applyNumberFormat="1" applyFont="1" applyFill="1" applyBorder="1" applyAlignment="1" applyProtection="1">
      <alignment horizontal="center"/>
    </xf>
    <xf numFmtId="166" fontId="1" fillId="40" borderId="0" xfId="0" applyNumberFormat="1" applyFont="1" applyFill="1" applyBorder="1" applyAlignment="1" applyProtection="1">
      <alignment horizontal="center"/>
    </xf>
    <xf numFmtId="166" fontId="0" fillId="40" borderId="0" xfId="0" applyNumberFormat="1" applyFill="1" applyBorder="1" applyAlignment="1" applyProtection="1">
      <alignment horizontal="center"/>
    </xf>
    <xf numFmtId="4" fontId="0" fillId="40" borderId="0" xfId="0" applyNumberFormat="1" applyFill="1" applyBorder="1" applyAlignment="1" applyProtection="1">
      <alignment horizontal="center"/>
    </xf>
    <xf numFmtId="4" fontId="1" fillId="38" borderId="7" xfId="0" applyNumberFormat="1" applyFont="1" applyFill="1" applyBorder="1" applyAlignment="1" applyProtection="1">
      <alignment horizontal="center"/>
    </xf>
    <xf numFmtId="4" fontId="0" fillId="38" borderId="9" xfId="0" applyNumberFormat="1" applyFill="1" applyBorder="1" applyAlignment="1" applyProtection="1">
      <alignment horizontal="center"/>
    </xf>
    <xf numFmtId="4" fontId="0" fillId="40" borderId="7" xfId="0" applyNumberFormat="1" applyFont="1" applyFill="1" applyBorder="1" applyAlignment="1" applyProtection="1">
      <alignment horizontal="center"/>
    </xf>
    <xf numFmtId="166" fontId="1" fillId="40" borderId="8" xfId="0" applyNumberFormat="1" applyFont="1" applyFill="1" applyBorder="1" applyAlignment="1" applyProtection="1">
      <alignment horizontal="center"/>
    </xf>
    <xf numFmtId="4" fontId="1" fillId="40" borderId="7" xfId="0" applyNumberFormat="1" applyFont="1" applyFill="1" applyBorder="1" applyAlignment="1" applyProtection="1">
      <alignment horizontal="center"/>
    </xf>
    <xf numFmtId="166" fontId="0" fillId="40" borderId="8" xfId="0" applyNumberFormat="1" applyFill="1" applyBorder="1" applyAlignment="1" applyProtection="1">
      <alignment horizontal="center"/>
    </xf>
    <xf numFmtId="4" fontId="0" fillId="40" borderId="8" xfId="0" applyNumberFormat="1" applyFill="1" applyBorder="1" applyAlignment="1" applyProtection="1">
      <alignment horizontal="center"/>
    </xf>
    <xf numFmtId="164" fontId="0" fillId="41" borderId="56" xfId="0" applyNumberFormat="1" applyFont="1" applyFill="1" applyBorder="1" applyAlignment="1" applyProtection="1">
      <alignment horizontal="center"/>
    </xf>
    <xf numFmtId="166" fontId="35" fillId="38" borderId="9" xfId="0" applyNumberFormat="1" applyFont="1" applyFill="1" applyBorder="1" applyAlignment="1" applyProtection="1">
      <alignment horizontal="center"/>
    </xf>
    <xf numFmtId="4" fontId="0" fillId="8" borderId="0" xfId="0" applyNumberFormat="1" applyFill="1" applyBorder="1" applyAlignment="1" applyProtection="1">
      <alignment horizontal="center"/>
    </xf>
    <xf numFmtId="4" fontId="1" fillId="8" borderId="0" xfId="0" applyNumberFormat="1" applyFont="1" applyFill="1" applyBorder="1" applyAlignment="1" applyProtection="1">
      <alignment horizontal="center"/>
    </xf>
    <xf numFmtId="166" fontId="1" fillId="8" borderId="0" xfId="0" applyNumberFormat="1" applyFont="1" applyFill="1" applyBorder="1" applyAlignment="1" applyProtection="1">
      <alignment horizontal="center"/>
    </xf>
    <xf numFmtId="166" fontId="0" fillId="8" borderId="0" xfId="0" applyNumberFormat="1" applyFill="1" applyBorder="1" applyAlignment="1" applyProtection="1">
      <alignment horizontal="center"/>
    </xf>
    <xf numFmtId="4" fontId="0" fillId="8" borderId="0" xfId="0" applyNumberFormat="1" applyFont="1" applyFill="1" applyBorder="1" applyAlignment="1" applyProtection="1">
      <alignment horizontal="center"/>
    </xf>
    <xf numFmtId="164" fontId="0" fillId="8" borderId="0" xfId="0" applyNumberFormat="1" applyFont="1" applyFill="1" applyBorder="1" applyAlignment="1" applyProtection="1">
      <alignment horizontal="center"/>
    </xf>
    <xf numFmtId="166" fontId="30" fillId="8" borderId="0" xfId="0" applyNumberFormat="1" applyFont="1" applyFill="1" applyBorder="1" applyAlignment="1" applyProtection="1">
      <alignment horizontal="center"/>
    </xf>
    <xf numFmtId="166" fontId="35" fillId="8" borderId="0" xfId="0" applyNumberFormat="1" applyFont="1" applyFill="1" applyBorder="1" applyAlignment="1" applyProtection="1">
      <alignment horizontal="center"/>
    </xf>
    <xf numFmtId="0" fontId="1" fillId="3" borderId="3" xfId="0" applyFont="1" applyFill="1" applyBorder="1" applyAlignment="1" applyProtection="1">
      <alignment horizontal="center" vertical="top" wrapText="1"/>
    </xf>
    <xf numFmtId="0" fontId="1" fillId="8" borderId="0" xfId="0" applyFont="1" applyFill="1" applyBorder="1" applyAlignment="1" applyProtection="1">
      <alignment horizontal="center" vertical="top" wrapText="1"/>
    </xf>
    <xf numFmtId="0" fontId="0" fillId="8" borderId="0" xfId="0" applyFont="1" applyFill="1" applyBorder="1" applyAlignment="1" applyProtection="1">
      <alignment horizontal="center" vertical="top" wrapText="1"/>
    </xf>
    <xf numFmtId="0" fontId="13" fillId="8" borderId="0" xfId="0" applyFont="1" applyFill="1" applyBorder="1" applyAlignment="1" applyProtection="1">
      <alignment horizontal="center" vertical="center" wrapText="1"/>
    </xf>
    <xf numFmtId="0" fontId="1" fillId="20" borderId="2" xfId="0" applyFont="1" applyFill="1" applyBorder="1" applyAlignment="1" applyProtection="1">
      <alignment horizontal="left" indent="1"/>
    </xf>
    <xf numFmtId="0" fontId="12" fillId="20" borderId="2" xfId="0" applyFont="1" applyFill="1" applyBorder="1" applyAlignment="1" applyProtection="1">
      <alignment horizontal="center"/>
    </xf>
    <xf numFmtId="0" fontId="12" fillId="20" borderId="4" xfId="0" applyFont="1" applyFill="1" applyBorder="1" applyAlignment="1" applyProtection="1">
      <alignment horizontal="center"/>
    </xf>
    <xf numFmtId="0" fontId="1" fillId="41" borderId="5" xfId="0" applyFont="1" applyFill="1" applyBorder="1" applyAlignment="1" applyProtection="1">
      <alignment horizontal="center"/>
    </xf>
    <xf numFmtId="0" fontId="0" fillId="41" borderId="6" xfId="0" applyFont="1" applyFill="1" applyBorder="1" applyAlignment="1" applyProtection="1">
      <alignment horizontal="center"/>
    </xf>
    <xf numFmtId="1" fontId="1" fillId="41" borderId="5" xfId="0" applyNumberFormat="1" applyFont="1" applyFill="1" applyBorder="1" applyAlignment="1" applyProtection="1">
      <alignment horizontal="center"/>
    </xf>
    <xf numFmtId="170" fontId="1" fillId="41" borderId="5" xfId="0" applyNumberFormat="1" applyFont="1" applyFill="1" applyBorder="1" applyAlignment="1" applyProtection="1">
      <alignment horizontal="center"/>
    </xf>
    <xf numFmtId="3" fontId="0" fillId="41" borderId="6" xfId="0" applyNumberFormat="1" applyFont="1" applyFill="1" applyBorder="1" applyAlignment="1" applyProtection="1">
      <alignment horizontal="center"/>
    </xf>
    <xf numFmtId="3" fontId="1" fillId="41" borderId="5" xfId="0" applyNumberFormat="1" applyFont="1" applyFill="1" applyBorder="1" applyAlignment="1" applyProtection="1">
      <alignment horizontal="center"/>
    </xf>
    <xf numFmtId="3" fontId="1" fillId="41" borderId="6" xfId="0" applyNumberFormat="1" applyFont="1" applyFill="1" applyBorder="1" applyAlignment="1" applyProtection="1">
      <alignment horizontal="center"/>
    </xf>
    <xf numFmtId="0" fontId="1" fillId="20" borderId="5" xfId="0" applyFont="1" applyFill="1" applyBorder="1" applyAlignment="1" applyProtection="1">
      <alignment horizontal="left" indent="1"/>
    </xf>
    <xf numFmtId="0" fontId="0" fillId="20" borderId="5" xfId="0" applyFont="1" applyFill="1" applyBorder="1" applyAlignment="1" applyProtection="1">
      <alignment horizontal="left"/>
    </xf>
    <xf numFmtId="0" fontId="31" fillId="20" borderId="6" xfId="0" applyFont="1" applyFill="1" applyBorder="1" applyAlignment="1" applyProtection="1">
      <alignment horizontal="left"/>
    </xf>
    <xf numFmtId="164" fontId="1" fillId="41" borderId="5" xfId="0" applyNumberFormat="1" applyFont="1" applyFill="1" applyBorder="1" applyAlignment="1" applyProtection="1">
      <alignment horizontal="center"/>
    </xf>
    <xf numFmtId="0" fontId="1" fillId="41" borderId="6" xfId="0" applyFont="1" applyFill="1" applyBorder="1" applyAlignment="1" applyProtection="1">
      <alignment horizontal="center"/>
    </xf>
    <xf numFmtId="2" fontId="1" fillId="41" borderId="6" xfId="0" applyNumberFormat="1" applyFont="1" applyFill="1" applyBorder="1" applyAlignment="1" applyProtection="1">
      <alignment horizontal="center"/>
    </xf>
    <xf numFmtId="3" fontId="1" fillId="41" borderId="7" xfId="0" applyNumberFormat="1" applyFont="1" applyFill="1" applyBorder="1" applyAlignment="1" applyProtection="1">
      <alignment horizontal="center"/>
    </xf>
    <xf numFmtId="3" fontId="1" fillId="41" borderId="9" xfId="0" applyNumberFormat="1" applyFont="1" applyFill="1" applyBorder="1" applyAlignment="1" applyProtection="1">
      <alignment horizontal="center"/>
    </xf>
    <xf numFmtId="0" fontId="1" fillId="23" borderId="5" xfId="0" applyFont="1" applyFill="1" applyBorder="1" applyAlignment="1" applyProtection="1">
      <alignment horizontal="left" indent="1"/>
    </xf>
    <xf numFmtId="0" fontId="1" fillId="23" borderId="5" xfId="0" applyFont="1" applyFill="1" applyBorder="1" applyAlignment="1" applyProtection="1">
      <alignment horizontal="left"/>
    </xf>
    <xf numFmtId="0" fontId="1" fillId="23" borderId="6" xfId="0" applyFont="1" applyFill="1" applyBorder="1" applyAlignment="1" applyProtection="1">
      <alignment horizontal="left"/>
    </xf>
    <xf numFmtId="0" fontId="1" fillId="37" borderId="5" xfId="0" applyFont="1" applyFill="1" applyBorder="1" applyAlignment="1" applyProtection="1">
      <alignment horizontal="left" indent="1"/>
    </xf>
    <xf numFmtId="0" fontId="0" fillId="37" borderId="6" xfId="0" applyFont="1" applyFill="1" applyBorder="1" applyAlignment="1" applyProtection="1">
      <alignment horizontal="left" indent="1"/>
    </xf>
    <xf numFmtId="2" fontId="1" fillId="41" borderId="5" xfId="0" applyNumberFormat="1" applyFont="1" applyFill="1" applyBorder="1" applyAlignment="1" applyProtection="1">
      <alignment horizontal="center"/>
    </xf>
    <xf numFmtId="3" fontId="0" fillId="41" borderId="9" xfId="0" applyNumberFormat="1" applyFont="1" applyFill="1" applyBorder="1" applyAlignment="1" applyProtection="1">
      <alignment horizontal="center"/>
    </xf>
    <xf numFmtId="3" fontId="1" fillId="18" borderId="0" xfId="0" applyNumberFormat="1" applyFont="1" applyFill="1" applyBorder="1" applyAlignment="1" applyProtection="1">
      <alignment horizontal="center"/>
    </xf>
    <xf numFmtId="3" fontId="0" fillId="18" borderId="0" xfId="0" applyNumberFormat="1" applyFont="1" applyFill="1" applyBorder="1" applyAlignment="1" applyProtection="1">
      <alignment horizontal="center"/>
    </xf>
    <xf numFmtId="0" fontId="22" fillId="18" borderId="0" xfId="0" applyFont="1" applyFill="1" applyBorder="1" applyAlignment="1" applyProtection="1">
      <alignment horizontal="left" vertical="top" wrapText="1" indent="1"/>
    </xf>
    <xf numFmtId="0" fontId="0" fillId="17" borderId="11" xfId="0" applyFont="1" applyFill="1" applyBorder="1" applyAlignment="1" applyProtection="1">
      <alignment horizontal="right" indent="1"/>
    </xf>
    <xf numFmtId="3" fontId="1" fillId="41" borderId="0" xfId="0" applyNumberFormat="1" applyFont="1" applyFill="1" applyBorder="1" applyAlignment="1" applyProtection="1">
      <alignment horizontal="center"/>
    </xf>
    <xf numFmtId="3" fontId="0" fillId="41" borderId="0" xfId="0" applyNumberFormat="1" applyFont="1" applyFill="1" applyBorder="1" applyAlignment="1" applyProtection="1">
      <alignment horizontal="center"/>
    </xf>
    <xf numFmtId="0" fontId="22" fillId="17" borderId="0" xfId="0" applyFont="1" applyFill="1" applyBorder="1" applyAlignment="1" applyProtection="1">
      <alignment horizontal="left" vertical="top" wrapText="1" indent="1"/>
    </xf>
    <xf numFmtId="0" fontId="1" fillId="8" borderId="0" xfId="0" applyFont="1" applyFill="1" applyBorder="1" applyAlignment="1" applyProtection="1">
      <alignment horizontal="left" indent="1"/>
    </xf>
    <xf numFmtId="3" fontId="1" fillId="8" borderId="0" xfId="0" applyNumberFormat="1" applyFont="1" applyFill="1" applyBorder="1" applyAlignment="1" applyProtection="1">
      <alignment horizontal="center"/>
    </xf>
    <xf numFmtId="0" fontId="0" fillId="8" borderId="0" xfId="0" applyFont="1" applyFill="1" applyBorder="1" applyAlignment="1" applyProtection="1">
      <alignment horizontal="center"/>
    </xf>
    <xf numFmtId="0" fontId="36" fillId="8" borderId="0" xfId="0" applyFont="1" applyFill="1" applyBorder="1" applyAlignment="1" applyProtection="1">
      <alignment horizontal="left" indent="1"/>
    </xf>
    <xf numFmtId="0" fontId="31" fillId="8" borderId="0" xfId="0" applyFont="1" applyFill="1" applyBorder="1" applyAlignment="1" applyProtection="1">
      <alignment horizontal="center"/>
    </xf>
    <xf numFmtId="0" fontId="33" fillId="8" borderId="0" xfId="0" applyFont="1" applyFill="1" applyAlignment="1" applyProtection="1">
      <alignment vertical="center"/>
    </xf>
    <xf numFmtId="0" fontId="0" fillId="8" borderId="8" xfId="0" applyFill="1" applyBorder="1" applyAlignment="1" applyProtection="1">
      <alignment horizontal="center"/>
    </xf>
    <xf numFmtId="2" fontId="0" fillId="8" borderId="8" xfId="0" applyNumberFormat="1" applyFill="1" applyBorder="1" applyAlignment="1" applyProtection="1">
      <alignment horizontal="center"/>
    </xf>
    <xf numFmtId="2" fontId="0" fillId="8" borderId="0" xfId="0" applyNumberFormat="1" applyFill="1" applyBorder="1" applyAlignment="1" applyProtection="1">
      <alignment horizontal="center"/>
    </xf>
    <xf numFmtId="0" fontId="1" fillId="23" borderId="2" xfId="0" applyFont="1" applyFill="1" applyBorder="1" applyAlignment="1" applyProtection="1">
      <alignment horizontal="left" indent="1"/>
    </xf>
    <xf numFmtId="0" fontId="0" fillId="23" borderId="3" xfId="0" applyFill="1" applyBorder="1" applyAlignment="1" applyProtection="1">
      <alignment horizontal="center"/>
    </xf>
    <xf numFmtId="0" fontId="0" fillId="23" borderId="4" xfId="0" applyFill="1" applyBorder="1" applyAlignment="1" applyProtection="1">
      <alignment horizontal="center"/>
    </xf>
    <xf numFmtId="3" fontId="0" fillId="3" borderId="0" xfId="0" applyNumberFormat="1" applyFill="1" applyBorder="1" applyAlignment="1" applyProtection="1">
      <alignment horizontal="center"/>
    </xf>
    <xf numFmtId="3" fontId="0" fillId="3" borderId="6" xfId="0" applyNumberFormat="1" applyFill="1" applyBorder="1" applyAlignment="1" applyProtection="1">
      <alignment horizontal="center"/>
    </xf>
    <xf numFmtId="4" fontId="0" fillId="3" borderId="6" xfId="0" applyNumberFormat="1" applyFill="1" applyBorder="1" applyAlignment="1" applyProtection="1">
      <alignment horizontal="center"/>
    </xf>
    <xf numFmtId="0" fontId="1" fillId="19" borderId="5" xfId="0" applyFont="1" applyFill="1" applyBorder="1" applyAlignment="1" applyProtection="1">
      <alignment horizontal="right" indent="1"/>
    </xf>
    <xf numFmtId="3" fontId="0" fillId="3" borderId="8" xfId="0" applyNumberFormat="1" applyFill="1" applyBorder="1" applyAlignment="1" applyProtection="1">
      <alignment horizontal="center"/>
    </xf>
    <xf numFmtId="0" fontId="0" fillId="3" borderId="9" xfId="0" applyFill="1" applyBorder="1" applyAlignment="1" applyProtection="1">
      <alignment horizontal="center"/>
    </xf>
    <xf numFmtId="0" fontId="0" fillId="23" borderId="0" xfId="0" applyFill="1" applyBorder="1" applyAlignment="1" applyProtection="1">
      <alignment horizontal="center"/>
    </xf>
    <xf numFmtId="0" fontId="0" fillId="23" borderId="6" xfId="0" applyFill="1" applyBorder="1" applyAlignment="1" applyProtection="1">
      <alignment horizontal="center"/>
    </xf>
    <xf numFmtId="164" fontId="0" fillId="3" borderId="0" xfId="0" applyNumberFormat="1" applyFill="1" applyBorder="1" applyAlignment="1" applyProtection="1">
      <alignment horizontal="center"/>
    </xf>
    <xf numFmtId="164" fontId="0" fillId="3" borderId="6" xfId="0" applyNumberFormat="1" applyFill="1" applyBorder="1" applyAlignment="1" applyProtection="1">
      <alignment horizontal="center"/>
    </xf>
    <xf numFmtId="2" fontId="0" fillId="8" borderId="0" xfId="0" applyNumberFormat="1" applyFill="1" applyBorder="1" applyProtection="1"/>
    <xf numFmtId="2" fontId="0" fillId="8" borderId="0" xfId="0" applyNumberFormat="1" applyFill="1" applyProtection="1"/>
    <xf numFmtId="9" fontId="0" fillId="3" borderId="0" xfId="0" applyNumberFormat="1" applyFill="1" applyBorder="1" applyAlignment="1" applyProtection="1">
      <alignment horizontal="center"/>
    </xf>
    <xf numFmtId="2" fontId="0" fillId="3" borderId="0" xfId="0" applyNumberFormat="1" applyFill="1" applyBorder="1" applyAlignment="1" applyProtection="1">
      <alignment horizontal="center"/>
    </xf>
    <xf numFmtId="164" fontId="1" fillId="41" borderId="8" xfId="0" applyNumberFormat="1" applyFont="1" applyFill="1" applyBorder="1" applyAlignment="1" applyProtection="1">
      <alignment horizontal="center"/>
    </xf>
    <xf numFmtId="164" fontId="1" fillId="3" borderId="9" xfId="0" applyNumberFormat="1" applyFont="1" applyFill="1" applyBorder="1" applyAlignment="1" applyProtection="1">
      <alignment horizontal="center"/>
    </xf>
    <xf numFmtId="1" fontId="0" fillId="23" borderId="0" xfId="0" applyNumberFormat="1" applyFill="1" applyBorder="1" applyAlignment="1" applyProtection="1">
      <alignment horizontal="center"/>
    </xf>
    <xf numFmtId="1" fontId="0" fillId="23" borderId="6" xfId="0" applyNumberFormat="1" applyFill="1" applyBorder="1" applyAlignment="1" applyProtection="1">
      <alignment horizontal="center"/>
    </xf>
    <xf numFmtId="1" fontId="0" fillId="3" borderId="0" xfId="0" applyNumberFormat="1" applyFill="1" applyBorder="1" applyAlignment="1" applyProtection="1">
      <alignment horizontal="center"/>
    </xf>
    <xf numFmtId="1" fontId="0" fillId="3" borderId="6" xfId="0" applyNumberFormat="1" applyFill="1" applyBorder="1" applyAlignment="1" applyProtection="1">
      <alignment horizontal="center"/>
    </xf>
    <xf numFmtId="2" fontId="1" fillId="8" borderId="0" xfId="0" applyNumberFormat="1" applyFont="1" applyFill="1" applyBorder="1" applyAlignment="1" applyProtection="1">
      <alignment horizontal="center"/>
    </xf>
    <xf numFmtId="2" fontId="1" fillId="8" borderId="0" xfId="0" applyNumberFormat="1" applyFont="1" applyFill="1" applyBorder="1" applyProtection="1"/>
    <xf numFmtId="2" fontId="1" fillId="8" borderId="0" xfId="0" applyNumberFormat="1" applyFont="1" applyFill="1" applyProtection="1"/>
    <xf numFmtId="1" fontId="1" fillId="41" borderId="8" xfId="0" applyNumberFormat="1" applyFont="1" applyFill="1" applyBorder="1" applyAlignment="1" applyProtection="1">
      <alignment horizontal="center"/>
    </xf>
    <xf numFmtId="1" fontId="1" fillId="3" borderId="9" xfId="0" applyNumberFormat="1" applyFont="1" applyFill="1" applyBorder="1" applyAlignment="1" applyProtection="1">
      <alignment horizontal="center"/>
    </xf>
    <xf numFmtId="0" fontId="0" fillId="19" borderId="5" xfId="0" applyFont="1" applyFill="1" applyBorder="1" applyAlignment="1" applyProtection="1">
      <alignment horizontal="right" indent="1"/>
    </xf>
    <xf numFmtId="1" fontId="0" fillId="3" borderId="0" xfId="0" applyNumberFormat="1" applyFont="1" applyFill="1" applyBorder="1" applyAlignment="1" applyProtection="1">
      <alignment horizontal="center"/>
    </xf>
    <xf numFmtId="1" fontId="0" fillId="3" borderId="6" xfId="0" applyNumberFormat="1" applyFont="1" applyFill="1" applyBorder="1" applyAlignment="1" applyProtection="1">
      <alignment horizontal="center"/>
    </xf>
    <xf numFmtId="1" fontId="0" fillId="8" borderId="0" xfId="0" applyNumberFormat="1" applyFill="1" applyBorder="1" applyAlignment="1" applyProtection="1">
      <alignment horizontal="center"/>
    </xf>
    <xf numFmtId="1" fontId="0" fillId="8" borderId="0" xfId="0" applyNumberFormat="1" applyFill="1" applyBorder="1" applyProtection="1"/>
    <xf numFmtId="1" fontId="0" fillId="8" borderId="0" xfId="0" applyNumberFormat="1" applyFill="1" applyProtection="1"/>
    <xf numFmtId="0" fontId="0" fillId="19" borderId="5" xfId="0" applyFill="1" applyBorder="1" applyAlignment="1" applyProtection="1">
      <alignment horizontal="right" indent="4"/>
    </xf>
    <xf numFmtId="1" fontId="1" fillId="8" borderId="0" xfId="0" applyNumberFormat="1" applyFont="1" applyFill="1" applyBorder="1" applyAlignment="1" applyProtection="1">
      <alignment horizontal="center"/>
    </xf>
    <xf numFmtId="1" fontId="1" fillId="8" borderId="0" xfId="0" applyNumberFormat="1" applyFont="1" applyFill="1" applyBorder="1" applyProtection="1"/>
    <xf numFmtId="1" fontId="1" fillId="8" borderId="0" xfId="0" applyNumberFormat="1" applyFont="1" applyFill="1" applyProtection="1"/>
    <xf numFmtId="0" fontId="1" fillId="19" borderId="7" xfId="0" applyFont="1" applyFill="1" applyBorder="1" applyAlignment="1" applyProtection="1">
      <alignment horizontal="right" indent="1"/>
    </xf>
    <xf numFmtId="1" fontId="0" fillId="3" borderId="9" xfId="0" applyNumberFormat="1" applyFill="1" applyBorder="1" applyAlignment="1" applyProtection="1">
      <alignment horizontal="center"/>
    </xf>
    <xf numFmtId="0" fontId="19" fillId="12" borderId="0" xfId="0" applyFont="1" applyFill="1" applyAlignment="1" applyProtection="1">
      <alignment horizontal="center" vertical="center"/>
    </xf>
    <xf numFmtId="0" fontId="6" fillId="3" borderId="0" xfId="0" applyFont="1" applyFill="1" applyBorder="1" applyAlignment="1" applyProtection="1">
      <alignment horizontal="center" vertical="center"/>
    </xf>
    <xf numFmtId="0" fontId="6" fillId="3" borderId="20" xfId="0" applyFont="1" applyFill="1" applyBorder="1" applyAlignment="1" applyProtection="1">
      <alignment horizontal="center" vertical="center"/>
    </xf>
    <xf numFmtId="0" fontId="6" fillId="3" borderId="19" xfId="0" applyFont="1" applyFill="1" applyBorder="1" applyAlignment="1" applyProtection="1">
      <alignment horizontal="center" vertical="center"/>
    </xf>
    <xf numFmtId="0" fontId="0" fillId="8" borderId="0" xfId="0" applyFont="1" applyFill="1" applyBorder="1" applyAlignment="1" applyProtection="1">
      <alignment horizontal="center" wrapText="1"/>
    </xf>
    <xf numFmtId="0" fontId="0" fillId="8" borderId="0" xfId="0" applyFill="1" applyBorder="1" applyAlignment="1" applyProtection="1">
      <alignment horizontal="center" vertical="center"/>
    </xf>
    <xf numFmtId="0" fontId="0" fillId="8" borderId="8" xfId="0" applyFont="1" applyFill="1" applyBorder="1" applyAlignment="1" applyProtection="1">
      <alignment horizontal="center" vertical="center"/>
    </xf>
    <xf numFmtId="0" fontId="15" fillId="0" borderId="1" xfId="0" applyFont="1" applyBorder="1" applyAlignment="1" applyProtection="1">
      <alignment horizontal="center" vertical="center" wrapText="1"/>
      <protection locked="0"/>
    </xf>
    <xf numFmtId="0" fontId="15" fillId="0" borderId="25" xfId="0" applyFont="1" applyBorder="1" applyAlignment="1" applyProtection="1">
      <alignment horizontal="center" vertical="center" wrapText="1"/>
      <protection locked="0"/>
    </xf>
    <xf numFmtId="0" fontId="15" fillId="0" borderId="13" xfId="0" applyFont="1" applyBorder="1" applyAlignment="1" applyProtection="1">
      <alignment horizontal="center" vertical="center" wrapText="1"/>
      <protection locked="0"/>
    </xf>
    <xf numFmtId="0" fontId="15" fillId="0" borderId="14" xfId="0" applyFont="1" applyBorder="1" applyAlignment="1" applyProtection="1">
      <alignment horizontal="center" vertical="center" wrapText="1"/>
      <protection locked="0"/>
    </xf>
    <xf numFmtId="0" fontId="15" fillId="3" borderId="25" xfId="0" applyFont="1" applyFill="1" applyBorder="1" applyAlignment="1" applyProtection="1">
      <alignment horizontal="center" vertical="center"/>
      <protection locked="0"/>
    </xf>
    <xf numFmtId="0" fontId="15" fillId="3" borderId="13" xfId="0" applyFont="1" applyFill="1" applyBorder="1" applyAlignment="1" applyProtection="1">
      <alignment horizontal="center" vertical="center"/>
      <protection locked="0"/>
    </xf>
    <xf numFmtId="0" fontId="15" fillId="3" borderId="14"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wrapText="1"/>
      <protection locked="0"/>
    </xf>
    <xf numFmtId="0" fontId="18" fillId="12" borderId="0" xfId="0" applyFont="1" applyFill="1" applyAlignment="1" applyProtection="1">
      <alignment horizontal="center" vertical="center"/>
    </xf>
    <xf numFmtId="0" fontId="15" fillId="3" borderId="1" xfId="0" applyFont="1" applyFill="1" applyBorder="1" applyAlignment="1" applyProtection="1">
      <alignment horizontal="left" vertical="top" wrapText="1" indent="1"/>
      <protection locked="0"/>
    </xf>
    <xf numFmtId="0" fontId="15" fillId="3" borderId="1" xfId="0" applyFont="1" applyFill="1" applyBorder="1" applyAlignment="1" applyProtection="1">
      <alignment horizontal="left" vertical="center" wrapText="1" indent="1"/>
      <protection locked="0"/>
    </xf>
    <xf numFmtId="0" fontId="15" fillId="3" borderId="25" xfId="0" applyFont="1" applyFill="1" applyBorder="1" applyAlignment="1" applyProtection="1">
      <alignment horizontal="left" vertical="center" wrapText="1" indent="1"/>
      <protection locked="0"/>
    </xf>
    <xf numFmtId="0" fontId="15" fillId="3" borderId="13" xfId="0" applyFont="1" applyFill="1" applyBorder="1" applyAlignment="1" applyProtection="1">
      <alignment horizontal="left" vertical="center" wrapText="1" indent="1"/>
      <protection locked="0"/>
    </xf>
    <xf numFmtId="0" fontId="15" fillId="3" borderId="14" xfId="0" applyFont="1" applyFill="1" applyBorder="1" applyAlignment="1" applyProtection="1">
      <alignment horizontal="left" vertical="center" wrapText="1" indent="1"/>
      <protection locked="0"/>
    </xf>
    <xf numFmtId="0" fontId="15" fillId="3" borderId="25" xfId="0" applyFont="1" applyFill="1" applyBorder="1" applyAlignment="1" applyProtection="1">
      <alignment horizontal="center" vertical="center" wrapText="1"/>
      <protection locked="0"/>
    </xf>
    <xf numFmtId="0" fontId="15" fillId="3" borderId="13" xfId="0" applyFont="1" applyFill="1" applyBorder="1" applyAlignment="1" applyProtection="1">
      <alignment horizontal="center" vertical="center" wrapText="1"/>
      <protection locked="0"/>
    </xf>
    <xf numFmtId="0" fontId="15" fillId="3" borderId="14" xfId="0" applyFont="1" applyFill="1" applyBorder="1" applyAlignment="1" applyProtection="1">
      <alignment horizontal="center" vertical="center" wrapText="1"/>
      <protection locked="0"/>
    </xf>
    <xf numFmtId="0" fontId="0" fillId="8" borderId="0" xfId="0" applyFont="1" applyFill="1" applyAlignment="1" applyProtection="1">
      <alignment horizontal="center" vertical="center"/>
    </xf>
    <xf numFmtId="0" fontId="15" fillId="3" borderId="7" xfId="0" applyFont="1" applyFill="1" applyBorder="1" applyAlignment="1" applyProtection="1">
      <alignment horizontal="center" vertical="center"/>
      <protection locked="0"/>
    </xf>
    <xf numFmtId="0" fontId="15" fillId="3" borderId="8" xfId="0" applyFont="1" applyFill="1" applyBorder="1" applyAlignment="1" applyProtection="1">
      <alignment horizontal="center" vertical="center"/>
      <protection locked="0"/>
    </xf>
    <xf numFmtId="0" fontId="15" fillId="3" borderId="9" xfId="0" applyFont="1" applyFill="1" applyBorder="1" applyAlignment="1" applyProtection="1">
      <alignment horizontal="center" vertical="center"/>
      <protection locked="0"/>
    </xf>
    <xf numFmtId="0" fontId="12" fillId="32" borderId="5" xfId="0" applyFont="1" applyFill="1" applyBorder="1" applyAlignment="1" applyProtection="1">
      <alignment horizontal="center" vertical="center"/>
    </xf>
    <xf numFmtId="0" fontId="12" fillId="32" borderId="0" xfId="0" applyFont="1" applyFill="1" applyBorder="1" applyAlignment="1" applyProtection="1">
      <alignment horizontal="center" vertical="center"/>
    </xf>
    <xf numFmtId="0" fontId="19" fillId="2" borderId="0" xfId="0" applyFont="1" applyFill="1" applyAlignment="1" applyProtection="1">
      <alignment horizontal="center" vertical="center"/>
    </xf>
    <xf numFmtId="0" fontId="18" fillId="2" borderId="0" xfId="0" applyFont="1" applyFill="1" applyAlignment="1" applyProtection="1">
      <alignment horizontal="center" vertical="center"/>
    </xf>
    <xf numFmtId="0" fontId="0" fillId="3" borderId="25" xfId="0" applyFont="1" applyFill="1" applyBorder="1" applyAlignment="1">
      <alignment horizontal="left" vertical="center" indent="1"/>
    </xf>
    <xf numFmtId="0" fontId="0" fillId="3" borderId="13" xfId="0" applyFont="1" applyFill="1" applyBorder="1" applyAlignment="1">
      <alignment horizontal="left" vertical="center" indent="1"/>
    </xf>
    <xf numFmtId="0" fontId="0" fillId="3" borderId="14" xfId="0" applyFont="1" applyFill="1" applyBorder="1" applyAlignment="1">
      <alignment horizontal="left" vertical="center" indent="1"/>
    </xf>
    <xf numFmtId="0" fontId="29" fillId="3" borderId="1" xfId="0" applyFont="1" applyFill="1" applyBorder="1" applyAlignment="1" applyProtection="1">
      <alignment horizontal="left" vertical="center" wrapText="1" indent="1"/>
      <protection locked="0"/>
    </xf>
    <xf numFmtId="0" fontId="15" fillId="0" borderId="5" xfId="0" applyFont="1" applyFill="1" applyBorder="1" applyAlignment="1" applyProtection="1">
      <alignment horizontal="center" vertical="center"/>
      <protection locked="0"/>
    </xf>
    <xf numFmtId="0" fontId="15" fillId="0" borderId="0" xfId="0" applyFont="1" applyFill="1" applyBorder="1" applyAlignment="1" applyProtection="1">
      <alignment horizontal="center" vertical="center"/>
      <protection locked="0"/>
    </xf>
    <xf numFmtId="0" fontId="15" fillId="0" borderId="6" xfId="0" applyFont="1" applyFill="1" applyBorder="1" applyAlignment="1" applyProtection="1">
      <alignment horizontal="center" vertical="center"/>
      <protection locked="0"/>
    </xf>
    <xf numFmtId="0" fontId="15" fillId="0" borderId="2" xfId="0" applyFont="1" applyFill="1" applyBorder="1" applyAlignment="1" applyProtection="1">
      <alignment horizontal="center" vertical="center"/>
      <protection locked="0"/>
    </xf>
    <xf numFmtId="0" fontId="15" fillId="0" borderId="3" xfId="0" applyFont="1" applyFill="1" applyBorder="1" applyAlignment="1" applyProtection="1">
      <alignment horizontal="center" vertical="center"/>
      <protection locked="0"/>
    </xf>
    <xf numFmtId="0" fontId="15" fillId="0" borderId="4" xfId="0" applyFont="1" applyFill="1" applyBorder="1" applyAlignment="1" applyProtection="1">
      <alignment horizontal="center" vertical="center"/>
      <protection locked="0"/>
    </xf>
    <xf numFmtId="0" fontId="1" fillId="7" borderId="25" xfId="0" applyFont="1" applyFill="1" applyBorder="1" applyAlignment="1" applyProtection="1">
      <alignment horizontal="center" vertical="center"/>
    </xf>
    <xf numFmtId="0" fontId="1" fillId="7" borderId="13" xfId="0" applyFont="1" applyFill="1" applyBorder="1" applyAlignment="1" applyProtection="1">
      <alignment horizontal="center" vertical="center"/>
    </xf>
    <xf numFmtId="0" fontId="1" fillId="7" borderId="14" xfId="0" applyFont="1" applyFill="1" applyBorder="1" applyAlignment="1" applyProtection="1">
      <alignment horizontal="center" vertical="center"/>
    </xf>
    <xf numFmtId="0" fontId="15" fillId="0" borderId="7" xfId="0" applyNumberFormat="1" applyFont="1" applyFill="1" applyBorder="1" applyAlignment="1" applyProtection="1">
      <alignment horizontal="left" vertical="top" wrapText="1" indent="1"/>
      <protection locked="0"/>
    </xf>
    <xf numFmtId="0" fontId="15" fillId="0" borderId="8" xfId="0" applyNumberFormat="1" applyFont="1" applyFill="1" applyBorder="1" applyAlignment="1" applyProtection="1">
      <alignment horizontal="left" vertical="top" wrapText="1" indent="1"/>
      <protection locked="0"/>
    </xf>
    <xf numFmtId="0" fontId="15" fillId="0" borderId="9" xfId="0" applyNumberFormat="1" applyFont="1" applyFill="1" applyBorder="1" applyAlignment="1" applyProtection="1">
      <alignment horizontal="left" vertical="top" wrapText="1" indent="1"/>
      <protection locked="0"/>
    </xf>
    <xf numFmtId="0" fontId="1" fillId="15" borderId="25" xfId="0" applyFont="1" applyFill="1" applyBorder="1" applyAlignment="1" applyProtection="1">
      <alignment horizontal="center" vertical="center"/>
    </xf>
    <xf numFmtId="0" fontId="1" fillId="15" borderId="13" xfId="0" applyFont="1" applyFill="1" applyBorder="1" applyAlignment="1" applyProtection="1">
      <alignment horizontal="center" vertical="center"/>
    </xf>
    <xf numFmtId="0" fontId="1" fillId="15" borderId="14" xfId="0" applyFont="1" applyFill="1" applyBorder="1" applyAlignment="1" applyProtection="1">
      <alignment horizontal="center" vertical="center"/>
    </xf>
    <xf numFmtId="0" fontId="15" fillId="0" borderId="7" xfId="0" applyFont="1" applyFill="1" applyBorder="1" applyAlignment="1" applyProtection="1">
      <alignment horizontal="center" vertical="top" wrapText="1"/>
      <protection locked="0"/>
    </xf>
    <xf numFmtId="0" fontId="15" fillId="0" borderId="8" xfId="0" applyFont="1" applyFill="1" applyBorder="1" applyAlignment="1" applyProtection="1">
      <alignment horizontal="center" vertical="top" wrapText="1"/>
      <protection locked="0"/>
    </xf>
    <xf numFmtId="0" fontId="15" fillId="0" borderId="9" xfId="0" applyFont="1" applyFill="1" applyBorder="1" applyAlignment="1" applyProtection="1">
      <alignment horizontal="center" vertical="top" wrapText="1"/>
      <protection locked="0"/>
    </xf>
    <xf numFmtId="0" fontId="15" fillId="0" borderId="7" xfId="0" applyFont="1" applyFill="1" applyBorder="1" applyAlignment="1" applyProtection="1">
      <alignment horizontal="left" vertical="top" wrapText="1" indent="1"/>
      <protection locked="0"/>
    </xf>
    <xf numFmtId="0" fontId="15" fillId="0" borderId="8" xfId="0" applyFont="1" applyFill="1" applyBorder="1" applyAlignment="1" applyProtection="1">
      <alignment horizontal="left" vertical="top" wrapText="1" indent="1"/>
      <protection locked="0"/>
    </xf>
    <xf numFmtId="0" fontId="15" fillId="0" borderId="9" xfId="0" applyFont="1" applyFill="1" applyBorder="1" applyAlignment="1" applyProtection="1">
      <alignment horizontal="left" vertical="top" wrapText="1" indent="1"/>
      <protection locked="0"/>
    </xf>
    <xf numFmtId="0" fontId="0" fillId="8" borderId="0" xfId="0" applyFont="1" applyFill="1" applyAlignment="1" applyProtection="1">
      <alignment horizontal="left" vertical="top" wrapText="1"/>
    </xf>
    <xf numFmtId="0" fontId="15" fillId="0" borderId="25" xfId="0" applyFont="1" applyFill="1" applyBorder="1" applyAlignment="1" applyProtection="1">
      <alignment horizontal="center" vertical="center"/>
      <protection locked="0"/>
    </xf>
    <xf numFmtId="0" fontId="15" fillId="0" borderId="13" xfId="0" applyFont="1" applyFill="1" applyBorder="1" applyAlignment="1" applyProtection="1">
      <alignment horizontal="center" vertical="center"/>
      <protection locked="0"/>
    </xf>
    <xf numFmtId="0" fontId="15" fillId="0" borderId="14" xfId="0" applyFont="1" applyFill="1" applyBorder="1" applyAlignment="1" applyProtection="1">
      <alignment horizontal="center" vertical="center"/>
      <protection locked="0"/>
    </xf>
    <xf numFmtId="0" fontId="1" fillId="20" borderId="25" xfId="0" applyFont="1" applyFill="1" applyBorder="1" applyAlignment="1" applyProtection="1">
      <alignment horizontal="center" vertical="center"/>
    </xf>
    <xf numFmtId="0" fontId="1" fillId="20" borderId="13" xfId="0" applyFont="1" applyFill="1" applyBorder="1" applyAlignment="1" applyProtection="1">
      <alignment horizontal="center" vertical="center"/>
    </xf>
    <xf numFmtId="0" fontId="1" fillId="20" borderId="14" xfId="0" applyFont="1" applyFill="1" applyBorder="1" applyAlignment="1" applyProtection="1">
      <alignment horizontal="center" vertical="center"/>
    </xf>
    <xf numFmtId="0" fontId="17" fillId="4" borderId="10" xfId="0" applyNumberFormat="1" applyFont="1" applyFill="1" applyBorder="1" applyAlignment="1" applyProtection="1">
      <alignment horizontal="left" vertical="top" wrapText="1" indent="1"/>
    </xf>
    <xf numFmtId="0" fontId="17" fillId="4" borderId="11" xfId="0" applyNumberFormat="1" applyFont="1" applyFill="1" applyBorder="1" applyAlignment="1" applyProtection="1">
      <alignment horizontal="left" vertical="top" wrapText="1" indent="1"/>
    </xf>
    <xf numFmtId="0" fontId="17" fillId="4" borderId="12" xfId="0" applyNumberFormat="1" applyFont="1" applyFill="1" applyBorder="1" applyAlignment="1" applyProtection="1">
      <alignment horizontal="left" vertical="top" wrapText="1" indent="1"/>
    </xf>
    <xf numFmtId="0" fontId="20" fillId="12" borderId="0" xfId="0" applyFont="1" applyFill="1" applyAlignment="1" applyProtection="1">
      <alignment horizontal="center" vertical="center"/>
    </xf>
    <xf numFmtId="0" fontId="17" fillId="19" borderId="10" xfId="0" applyNumberFormat="1" applyFont="1" applyFill="1" applyBorder="1" applyAlignment="1" applyProtection="1">
      <alignment horizontal="left" vertical="top" wrapText="1" indent="1"/>
    </xf>
    <xf numFmtId="0" fontId="17" fillId="19" borderId="11" xfId="0" applyNumberFormat="1" applyFont="1" applyFill="1" applyBorder="1" applyAlignment="1" applyProtection="1">
      <alignment horizontal="left" vertical="top" wrapText="1" indent="1"/>
    </xf>
    <xf numFmtId="0" fontId="17" fillId="19" borderId="12" xfId="0" applyNumberFormat="1" applyFont="1" applyFill="1" applyBorder="1" applyAlignment="1" applyProtection="1">
      <alignment horizontal="left" vertical="top" wrapText="1" indent="1"/>
    </xf>
    <xf numFmtId="0" fontId="17" fillId="6" borderId="10" xfId="0" applyNumberFormat="1" applyFont="1" applyFill="1" applyBorder="1" applyAlignment="1" applyProtection="1">
      <alignment horizontal="left" vertical="top" wrapText="1" indent="1"/>
    </xf>
    <xf numFmtId="0" fontId="17" fillId="6" borderId="11" xfId="0" applyNumberFormat="1" applyFont="1" applyFill="1" applyBorder="1" applyAlignment="1" applyProtection="1">
      <alignment horizontal="left" vertical="top" wrapText="1" indent="1"/>
    </xf>
    <xf numFmtId="0" fontId="17" fillId="6" borderId="12" xfId="0" applyNumberFormat="1" applyFont="1" applyFill="1" applyBorder="1" applyAlignment="1" applyProtection="1">
      <alignment horizontal="left" vertical="top" wrapText="1" indent="1"/>
    </xf>
    <xf numFmtId="0" fontId="12" fillId="3" borderId="8" xfId="0" applyFont="1" applyFill="1" applyBorder="1" applyAlignment="1" applyProtection="1">
      <alignment horizontal="center" vertical="center"/>
    </xf>
    <xf numFmtId="0" fontId="0" fillId="9" borderId="10" xfId="0" applyFont="1" applyFill="1" applyBorder="1" applyAlignment="1" applyProtection="1">
      <alignment horizontal="center" vertical="center"/>
    </xf>
    <xf numFmtId="0" fontId="0" fillId="9" borderId="12" xfId="0" applyFont="1" applyFill="1" applyBorder="1" applyAlignment="1" applyProtection="1">
      <alignment horizontal="center" vertical="center"/>
    </xf>
    <xf numFmtId="0" fontId="1" fillId="23" borderId="0" xfId="0" applyFont="1" applyFill="1" applyBorder="1" applyAlignment="1" applyProtection="1">
      <alignment horizontal="center"/>
    </xf>
    <xf numFmtId="0" fontId="33" fillId="12" borderId="0" xfId="0" applyFont="1" applyFill="1" applyAlignment="1" applyProtection="1">
      <alignment horizontal="center" vertical="center"/>
    </xf>
    <xf numFmtId="0" fontId="0" fillId="23" borderId="5" xfId="0" applyFill="1" applyBorder="1" applyAlignment="1" applyProtection="1">
      <alignment horizontal="center" vertical="top"/>
    </xf>
    <xf numFmtId="0" fontId="0" fillId="23" borderId="0" xfId="0" applyFill="1" applyBorder="1" applyAlignment="1" applyProtection="1">
      <alignment horizontal="center" vertical="top"/>
    </xf>
    <xf numFmtId="0" fontId="0" fillId="23" borderId="6" xfId="0" applyFill="1" applyBorder="1" applyAlignment="1" applyProtection="1">
      <alignment horizontal="center" vertical="top"/>
    </xf>
    <xf numFmtId="0" fontId="0" fillId="37" borderId="5" xfId="0" applyFill="1" applyBorder="1" applyAlignment="1" applyProtection="1">
      <alignment horizontal="center" vertical="top"/>
    </xf>
    <xf numFmtId="0" fontId="0" fillId="37" borderId="0" xfId="0" applyFill="1" applyBorder="1" applyAlignment="1" applyProtection="1">
      <alignment horizontal="center" vertical="top"/>
    </xf>
    <xf numFmtId="0" fontId="0" fillId="37" borderId="6" xfId="0" applyFill="1" applyBorder="1" applyAlignment="1" applyProtection="1">
      <alignment horizontal="center" vertical="top"/>
    </xf>
    <xf numFmtId="0" fontId="22" fillId="19" borderId="5" xfId="0" applyFont="1" applyFill="1" applyBorder="1" applyAlignment="1" applyProtection="1">
      <alignment horizontal="left" vertical="top" wrapText="1" indent="1"/>
    </xf>
    <xf numFmtId="0" fontId="22" fillId="19" borderId="0" xfId="0" applyFont="1" applyFill="1" applyBorder="1" applyAlignment="1" applyProtection="1">
      <alignment horizontal="left" vertical="top" wrapText="1" indent="1"/>
    </xf>
    <xf numFmtId="0" fontId="22" fillId="19" borderId="6" xfId="0" applyFont="1" applyFill="1" applyBorder="1" applyAlignment="1" applyProtection="1">
      <alignment horizontal="left" vertical="top" wrapText="1" indent="1"/>
    </xf>
    <xf numFmtId="0" fontId="22" fillId="19" borderId="7" xfId="0" applyFont="1" applyFill="1" applyBorder="1" applyAlignment="1" applyProtection="1">
      <alignment horizontal="left" vertical="top" wrapText="1" indent="1"/>
    </xf>
    <xf numFmtId="0" fontId="22" fillId="19" borderId="8" xfId="0" applyFont="1" applyFill="1" applyBorder="1" applyAlignment="1" applyProtection="1">
      <alignment horizontal="left" vertical="top" wrapText="1" indent="1"/>
    </xf>
    <xf numFmtId="0" fontId="22" fillId="19" borderId="9" xfId="0" applyFont="1" applyFill="1" applyBorder="1" applyAlignment="1" applyProtection="1">
      <alignment horizontal="left" vertical="top" wrapText="1" indent="1"/>
    </xf>
    <xf numFmtId="0" fontId="22" fillId="7" borderId="5" xfId="0" applyFont="1" applyFill="1" applyBorder="1" applyAlignment="1" applyProtection="1">
      <alignment horizontal="left" vertical="top" wrapText="1" indent="1"/>
    </xf>
    <xf numFmtId="0" fontId="22" fillId="7" borderId="0" xfId="0" applyFont="1" applyFill="1" applyBorder="1" applyAlignment="1" applyProtection="1">
      <alignment horizontal="left" vertical="top" wrapText="1" indent="1"/>
    </xf>
    <xf numFmtId="0" fontId="22" fillId="7" borderId="6" xfId="0" applyFont="1" applyFill="1" applyBorder="1" applyAlignment="1" applyProtection="1">
      <alignment horizontal="left" vertical="top" wrapText="1" indent="1"/>
    </xf>
    <xf numFmtId="0" fontId="22" fillId="7" borderId="7" xfId="0" applyFont="1" applyFill="1" applyBorder="1" applyAlignment="1" applyProtection="1">
      <alignment horizontal="left" vertical="top" wrapText="1" indent="1"/>
    </xf>
    <xf numFmtId="0" fontId="22" fillId="7" borderId="8" xfId="0" applyFont="1" applyFill="1" applyBorder="1" applyAlignment="1" applyProtection="1">
      <alignment horizontal="left" vertical="top" wrapText="1" indent="1"/>
    </xf>
    <xf numFmtId="0" fontId="22" fillId="7" borderId="9" xfId="0" applyFont="1" applyFill="1" applyBorder="1" applyAlignment="1" applyProtection="1">
      <alignment horizontal="left" vertical="top" wrapText="1" indent="1"/>
    </xf>
    <xf numFmtId="0" fontId="22" fillId="4" borderId="5" xfId="0" applyFont="1" applyFill="1" applyBorder="1" applyAlignment="1" applyProtection="1">
      <alignment horizontal="left" vertical="top" wrapText="1" indent="1"/>
    </xf>
    <xf numFmtId="0" fontId="22" fillId="4" borderId="0" xfId="0" applyFont="1" applyFill="1" applyBorder="1" applyAlignment="1" applyProtection="1">
      <alignment horizontal="left" vertical="top" wrapText="1" indent="1"/>
    </xf>
    <xf numFmtId="0" fontId="22" fillId="4" borderId="6" xfId="0" applyFont="1" applyFill="1" applyBorder="1" applyAlignment="1" applyProtection="1">
      <alignment horizontal="left" vertical="top" wrapText="1" indent="1"/>
    </xf>
    <xf numFmtId="0" fontId="22" fillId="4" borderId="7" xfId="0" applyFont="1" applyFill="1" applyBorder="1" applyAlignment="1" applyProtection="1">
      <alignment horizontal="left" vertical="top" wrapText="1" indent="1"/>
    </xf>
    <xf numFmtId="0" fontId="22" fillId="4" borderId="8" xfId="0" applyFont="1" applyFill="1" applyBorder="1" applyAlignment="1" applyProtection="1">
      <alignment horizontal="left" vertical="top" wrapText="1" indent="1"/>
    </xf>
    <xf numFmtId="0" fontId="22" fillId="4" borderId="9" xfId="0" applyFont="1" applyFill="1" applyBorder="1" applyAlignment="1" applyProtection="1">
      <alignment horizontal="left" vertical="top" wrapText="1" indent="1"/>
    </xf>
    <xf numFmtId="0" fontId="0" fillId="20" borderId="5" xfId="0" applyFill="1" applyBorder="1" applyAlignment="1" applyProtection="1">
      <alignment horizontal="center" vertical="top"/>
    </xf>
    <xf numFmtId="0" fontId="0" fillId="20" borderId="0" xfId="0" applyFill="1" applyBorder="1" applyAlignment="1" applyProtection="1">
      <alignment horizontal="center" vertical="top"/>
    </xf>
    <xf numFmtId="0" fontId="0" fillId="20" borderId="6" xfId="0" applyFill="1" applyBorder="1" applyAlignment="1" applyProtection="1">
      <alignment horizontal="center" vertical="top"/>
    </xf>
    <xf numFmtId="0" fontId="13" fillId="3" borderId="13" xfId="0" applyFont="1" applyFill="1" applyBorder="1" applyAlignment="1" applyProtection="1">
      <alignment horizontal="center" vertical="center" wrapText="1"/>
    </xf>
    <xf numFmtId="0" fontId="0" fillId="20" borderId="2" xfId="0" applyFill="1" applyBorder="1" applyAlignment="1" applyProtection="1">
      <alignment horizontal="left" vertical="top" indent="2"/>
    </xf>
    <xf numFmtId="0" fontId="0" fillId="20" borderId="3" xfId="0" applyFill="1" applyBorder="1" applyAlignment="1" applyProtection="1">
      <alignment horizontal="left" vertical="top" indent="2"/>
    </xf>
    <xf numFmtId="0" fontId="0" fillId="20" borderId="4" xfId="0" applyFill="1" applyBorder="1" applyAlignment="1" applyProtection="1">
      <alignment horizontal="left" vertical="top" indent="2"/>
    </xf>
    <xf numFmtId="0" fontId="13" fillId="3" borderId="3" xfId="0" applyFont="1" applyFill="1" applyBorder="1" applyAlignment="1" applyProtection="1">
      <alignment horizontal="center" vertical="center" wrapText="1"/>
    </xf>
    <xf numFmtId="0" fontId="13" fillId="3" borderId="0" xfId="0" applyFont="1" applyFill="1" applyBorder="1" applyAlignment="1" applyProtection="1">
      <alignment horizontal="center" vertical="center" wrapText="1"/>
    </xf>
    <xf numFmtId="0" fontId="0" fillId="3" borderId="7" xfId="0" applyFill="1" applyBorder="1" applyAlignment="1" applyProtection="1">
      <alignment horizontal="center" vertical="center"/>
    </xf>
    <xf numFmtId="0" fontId="0" fillId="3" borderId="9" xfId="0" applyFill="1" applyBorder="1" applyAlignment="1" applyProtection="1">
      <alignment horizontal="center" vertical="center"/>
    </xf>
    <xf numFmtId="171" fontId="0" fillId="8" borderId="0" xfId="0" applyNumberFormat="1" applyFill="1" applyBorder="1" applyAlignment="1" applyProtection="1">
      <alignment horizontal="center" vertical="center"/>
    </xf>
    <xf numFmtId="0" fontId="32" fillId="2" borderId="0" xfId="0" applyFont="1" applyFill="1" applyAlignment="1" applyProtection="1">
      <alignment horizontal="center"/>
    </xf>
    <xf numFmtId="0" fontId="33" fillId="2" borderId="0" xfId="0" applyFont="1" applyFill="1" applyAlignment="1" applyProtection="1">
      <alignment horizontal="center" vertical="center"/>
    </xf>
    <xf numFmtId="0" fontId="34" fillId="3" borderId="2" xfId="0" applyFont="1" applyFill="1" applyBorder="1" applyAlignment="1" applyProtection="1">
      <alignment horizontal="center" vertical="center"/>
    </xf>
    <xf numFmtId="0" fontId="34" fillId="3" borderId="4" xfId="0" applyFont="1" applyFill="1" applyBorder="1" applyAlignment="1" applyProtection="1">
      <alignment horizontal="center" vertical="center"/>
    </xf>
    <xf numFmtId="0" fontId="0" fillId="3" borderId="5" xfId="0" applyFill="1" applyBorder="1" applyAlignment="1" applyProtection="1">
      <alignment horizontal="center" vertical="center"/>
    </xf>
    <xf numFmtId="0" fontId="0" fillId="3" borderId="6" xfId="0" applyFill="1" applyBorder="1" applyAlignment="1" applyProtection="1">
      <alignment horizontal="center" vertical="center"/>
    </xf>
    <xf numFmtId="171" fontId="0" fillId="3" borderId="5" xfId="0" applyNumberFormat="1" applyFill="1" applyBorder="1" applyAlignment="1" applyProtection="1">
      <alignment horizontal="center" vertical="center"/>
    </xf>
    <xf numFmtId="171" fontId="0" fillId="3" borderId="6" xfId="0" applyNumberFormat="1" applyFill="1" applyBorder="1" applyAlignment="1" applyProtection="1">
      <alignment horizontal="center" vertical="center"/>
    </xf>
    <xf numFmtId="49" fontId="0" fillId="3" borderId="5" xfId="0" applyNumberFormat="1" applyFill="1" applyBorder="1" applyAlignment="1" applyProtection="1">
      <alignment horizontal="center" vertical="center"/>
    </xf>
    <xf numFmtId="0" fontId="0" fillId="3" borderId="10" xfId="0" applyFont="1" applyFill="1" applyBorder="1" applyAlignment="1" applyProtection="1">
      <alignment horizontal="center" vertical="center"/>
    </xf>
    <xf numFmtId="0" fontId="0" fillId="3" borderId="11" xfId="0" applyFont="1" applyFill="1" applyBorder="1" applyAlignment="1" applyProtection="1">
      <alignment horizontal="center" vertical="center"/>
    </xf>
    <xf numFmtId="0" fontId="13" fillId="3" borderId="25" xfId="0" applyFont="1" applyFill="1" applyBorder="1" applyAlignment="1" applyProtection="1">
      <alignment horizontal="center" vertical="center" wrapText="1"/>
    </xf>
    <xf numFmtId="0" fontId="13" fillId="3" borderId="14" xfId="0" applyFont="1" applyFill="1" applyBorder="1" applyAlignment="1" applyProtection="1">
      <alignment horizontal="center" vertical="center" wrapText="1"/>
    </xf>
    <xf numFmtId="0" fontId="1" fillId="8" borderId="0" xfId="0" applyFont="1" applyFill="1" applyBorder="1" applyAlignment="1" applyProtection="1">
      <alignment horizontal="center" vertical="center"/>
    </xf>
    <xf numFmtId="0" fontId="0" fillId="3" borderId="12" xfId="0" applyFont="1" applyFill="1" applyBorder="1" applyAlignment="1" applyProtection="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E2C5FF"/>
      <color rgb="FFCC99FF"/>
      <color rgb="FF95C575"/>
      <color rgb="FF9933FF"/>
      <color rgb="FF0000FF"/>
      <color rgb="FFE6AA00"/>
      <color rgb="FF89BF65"/>
      <color rgb="FFE0C0A0"/>
      <color rgb="FFD7AFFF"/>
      <color rgb="FFCF9F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76200</xdr:rowOff>
    </xdr:from>
    <xdr:to>
      <xdr:col>3</xdr:col>
      <xdr:colOff>29835</xdr:colOff>
      <xdr:row>0</xdr:row>
      <xdr:rowOff>665661</xdr:rowOff>
    </xdr:to>
    <xdr:grpSp>
      <xdr:nvGrpSpPr>
        <xdr:cNvPr id="8" name="Group 7">
          <a:extLst>
            <a:ext uri="{FF2B5EF4-FFF2-40B4-BE49-F238E27FC236}">
              <a16:creationId xmlns:a16="http://schemas.microsoft.com/office/drawing/2014/main" id="{2BFD8817-09CD-4878-BAED-5BFEA7A52449}"/>
            </a:ext>
          </a:extLst>
        </xdr:cNvPr>
        <xdr:cNvGrpSpPr/>
      </xdr:nvGrpSpPr>
      <xdr:grpSpPr>
        <a:xfrm>
          <a:off x="63500" y="76200"/>
          <a:ext cx="1376035" cy="589461"/>
          <a:chOff x="7660822" y="12028714"/>
          <a:chExt cx="1376035" cy="589461"/>
        </a:xfrm>
      </xdr:grpSpPr>
      <xdr:pic>
        <xdr:nvPicPr>
          <xdr:cNvPr id="9" name="Picture 8">
            <a:extLst>
              <a:ext uri="{FF2B5EF4-FFF2-40B4-BE49-F238E27FC236}">
                <a16:creationId xmlns:a16="http://schemas.microsoft.com/office/drawing/2014/main" id="{78CC3F0C-BFC7-49B5-9706-34FFDB8AA3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60822" y="12028714"/>
            <a:ext cx="550926" cy="548640"/>
          </a:xfrm>
          <a:prstGeom prst="rect">
            <a:avLst/>
          </a:prstGeom>
        </xdr:spPr>
      </xdr:pic>
      <xdr:pic>
        <xdr:nvPicPr>
          <xdr:cNvPr id="10" name="Picture 9">
            <a:extLst>
              <a:ext uri="{FF2B5EF4-FFF2-40B4-BE49-F238E27FC236}">
                <a16:creationId xmlns:a16="http://schemas.microsoft.com/office/drawing/2014/main" id="{FE1EDA44-98BB-4440-AAE2-8FA99314C45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91496" y="12069535"/>
            <a:ext cx="845361" cy="548640"/>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11908</xdr:colOff>
      <xdr:row>0</xdr:row>
      <xdr:rowOff>59532</xdr:rowOff>
    </xdr:from>
    <xdr:to>
      <xdr:col>1</xdr:col>
      <xdr:colOff>1387943</xdr:colOff>
      <xdr:row>0</xdr:row>
      <xdr:rowOff>648993</xdr:rowOff>
    </xdr:to>
    <xdr:grpSp>
      <xdr:nvGrpSpPr>
        <xdr:cNvPr id="2" name="Group 1">
          <a:extLst>
            <a:ext uri="{FF2B5EF4-FFF2-40B4-BE49-F238E27FC236}">
              <a16:creationId xmlns:a16="http://schemas.microsoft.com/office/drawing/2014/main" id="{DF9E9D21-5C93-4F66-9209-B2F7FBEDB065}"/>
            </a:ext>
          </a:extLst>
        </xdr:cNvPr>
        <xdr:cNvGrpSpPr/>
      </xdr:nvGrpSpPr>
      <xdr:grpSpPr>
        <a:xfrm>
          <a:off x="119064" y="59532"/>
          <a:ext cx="1376035" cy="589461"/>
          <a:chOff x="7660822" y="12028714"/>
          <a:chExt cx="1376035" cy="589461"/>
        </a:xfrm>
      </xdr:grpSpPr>
      <xdr:pic>
        <xdr:nvPicPr>
          <xdr:cNvPr id="3" name="Picture 2">
            <a:extLst>
              <a:ext uri="{FF2B5EF4-FFF2-40B4-BE49-F238E27FC236}">
                <a16:creationId xmlns:a16="http://schemas.microsoft.com/office/drawing/2014/main" id="{6E6BC28E-CD94-4B1A-AA67-F39E6149FB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60822" y="12028714"/>
            <a:ext cx="550926" cy="548640"/>
          </a:xfrm>
          <a:prstGeom prst="rect">
            <a:avLst/>
          </a:prstGeom>
        </xdr:spPr>
      </xdr:pic>
      <xdr:pic>
        <xdr:nvPicPr>
          <xdr:cNvPr id="4" name="Picture 3">
            <a:extLst>
              <a:ext uri="{FF2B5EF4-FFF2-40B4-BE49-F238E27FC236}">
                <a16:creationId xmlns:a16="http://schemas.microsoft.com/office/drawing/2014/main" id="{8F8BC0EF-3D47-4726-B15C-F9DCBEBAECA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91496" y="12069535"/>
            <a:ext cx="845361" cy="548640"/>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107155</xdr:colOff>
      <xdr:row>0</xdr:row>
      <xdr:rowOff>47626</xdr:rowOff>
    </xdr:from>
    <xdr:to>
      <xdr:col>1</xdr:col>
      <xdr:colOff>1352221</xdr:colOff>
      <xdr:row>1</xdr:row>
      <xdr:rowOff>279899</xdr:rowOff>
    </xdr:to>
    <xdr:grpSp>
      <xdr:nvGrpSpPr>
        <xdr:cNvPr id="2" name="Group 1">
          <a:extLst>
            <a:ext uri="{FF2B5EF4-FFF2-40B4-BE49-F238E27FC236}">
              <a16:creationId xmlns:a16="http://schemas.microsoft.com/office/drawing/2014/main" id="{2D867058-BD4D-424F-A108-9D9AEB3AB8FF}"/>
            </a:ext>
          </a:extLst>
        </xdr:cNvPr>
        <xdr:cNvGrpSpPr/>
      </xdr:nvGrpSpPr>
      <xdr:grpSpPr>
        <a:xfrm>
          <a:off x="107155" y="47626"/>
          <a:ext cx="1376035" cy="589461"/>
          <a:chOff x="7660822" y="12028714"/>
          <a:chExt cx="1376035" cy="589461"/>
        </a:xfrm>
      </xdr:grpSpPr>
      <xdr:pic>
        <xdr:nvPicPr>
          <xdr:cNvPr id="3" name="Picture 2">
            <a:extLst>
              <a:ext uri="{FF2B5EF4-FFF2-40B4-BE49-F238E27FC236}">
                <a16:creationId xmlns:a16="http://schemas.microsoft.com/office/drawing/2014/main" id="{26B292A4-5463-46FE-9157-BB6B3B9230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60822" y="12028714"/>
            <a:ext cx="550926" cy="548640"/>
          </a:xfrm>
          <a:prstGeom prst="rect">
            <a:avLst/>
          </a:prstGeom>
        </xdr:spPr>
      </xdr:pic>
      <xdr:pic>
        <xdr:nvPicPr>
          <xdr:cNvPr id="4" name="Picture 3">
            <a:extLst>
              <a:ext uri="{FF2B5EF4-FFF2-40B4-BE49-F238E27FC236}">
                <a16:creationId xmlns:a16="http://schemas.microsoft.com/office/drawing/2014/main" id="{4220EFDF-C8F6-4952-8C22-5B44169F656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91496" y="12069535"/>
            <a:ext cx="845361" cy="548640"/>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71437</xdr:colOff>
      <xdr:row>0</xdr:row>
      <xdr:rowOff>47625</xdr:rowOff>
    </xdr:from>
    <xdr:to>
      <xdr:col>1</xdr:col>
      <xdr:colOff>1292691</xdr:colOff>
      <xdr:row>1</xdr:row>
      <xdr:rowOff>279898</xdr:rowOff>
    </xdr:to>
    <xdr:grpSp>
      <xdr:nvGrpSpPr>
        <xdr:cNvPr id="2" name="Group 1">
          <a:extLst>
            <a:ext uri="{FF2B5EF4-FFF2-40B4-BE49-F238E27FC236}">
              <a16:creationId xmlns:a16="http://schemas.microsoft.com/office/drawing/2014/main" id="{F03BD516-2E6D-4753-8D01-6AF028334BAC}"/>
            </a:ext>
          </a:extLst>
        </xdr:cNvPr>
        <xdr:cNvGrpSpPr/>
      </xdr:nvGrpSpPr>
      <xdr:grpSpPr>
        <a:xfrm>
          <a:off x="71437" y="47625"/>
          <a:ext cx="1376035" cy="589461"/>
          <a:chOff x="7660822" y="12028714"/>
          <a:chExt cx="1376035" cy="589461"/>
        </a:xfrm>
      </xdr:grpSpPr>
      <xdr:pic>
        <xdr:nvPicPr>
          <xdr:cNvPr id="3" name="Picture 2">
            <a:extLst>
              <a:ext uri="{FF2B5EF4-FFF2-40B4-BE49-F238E27FC236}">
                <a16:creationId xmlns:a16="http://schemas.microsoft.com/office/drawing/2014/main" id="{2AC481CF-63C4-41F2-909B-9810795F1B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60822" y="12028714"/>
            <a:ext cx="550926" cy="548640"/>
          </a:xfrm>
          <a:prstGeom prst="rect">
            <a:avLst/>
          </a:prstGeom>
        </xdr:spPr>
      </xdr:pic>
      <xdr:pic>
        <xdr:nvPicPr>
          <xdr:cNvPr id="4" name="Picture 3">
            <a:extLst>
              <a:ext uri="{FF2B5EF4-FFF2-40B4-BE49-F238E27FC236}">
                <a16:creationId xmlns:a16="http://schemas.microsoft.com/office/drawing/2014/main" id="{8BDC62C9-99AA-4C02-9466-B0D7E9D2A3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91496" y="12069535"/>
            <a:ext cx="845361" cy="548640"/>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83343</xdr:colOff>
      <xdr:row>0</xdr:row>
      <xdr:rowOff>71438</xdr:rowOff>
    </xdr:from>
    <xdr:to>
      <xdr:col>1</xdr:col>
      <xdr:colOff>1304597</xdr:colOff>
      <xdr:row>1</xdr:row>
      <xdr:rowOff>303711</xdr:rowOff>
    </xdr:to>
    <xdr:grpSp>
      <xdr:nvGrpSpPr>
        <xdr:cNvPr id="2" name="Group 1">
          <a:extLst>
            <a:ext uri="{FF2B5EF4-FFF2-40B4-BE49-F238E27FC236}">
              <a16:creationId xmlns:a16="http://schemas.microsoft.com/office/drawing/2014/main" id="{4AD92BAF-F296-448C-B4A9-32E415C11A24}"/>
            </a:ext>
          </a:extLst>
        </xdr:cNvPr>
        <xdr:cNvGrpSpPr/>
      </xdr:nvGrpSpPr>
      <xdr:grpSpPr>
        <a:xfrm>
          <a:off x="83343" y="71438"/>
          <a:ext cx="1376035" cy="589461"/>
          <a:chOff x="7660822" y="12028714"/>
          <a:chExt cx="1376035" cy="589461"/>
        </a:xfrm>
      </xdr:grpSpPr>
      <xdr:pic>
        <xdr:nvPicPr>
          <xdr:cNvPr id="3" name="Picture 2">
            <a:extLst>
              <a:ext uri="{FF2B5EF4-FFF2-40B4-BE49-F238E27FC236}">
                <a16:creationId xmlns:a16="http://schemas.microsoft.com/office/drawing/2014/main" id="{FA32740C-4BDA-4E52-A815-5194F62A8E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60822" y="12028714"/>
            <a:ext cx="550926" cy="548640"/>
          </a:xfrm>
          <a:prstGeom prst="rect">
            <a:avLst/>
          </a:prstGeom>
        </xdr:spPr>
      </xdr:pic>
      <xdr:pic>
        <xdr:nvPicPr>
          <xdr:cNvPr id="4" name="Picture 3">
            <a:extLst>
              <a:ext uri="{FF2B5EF4-FFF2-40B4-BE49-F238E27FC236}">
                <a16:creationId xmlns:a16="http://schemas.microsoft.com/office/drawing/2014/main" id="{ABCA0CD3-DDCD-44E3-B395-8E8E13239DB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91496" y="12069535"/>
            <a:ext cx="845361" cy="548640"/>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130969</xdr:colOff>
      <xdr:row>0</xdr:row>
      <xdr:rowOff>59532</xdr:rowOff>
    </xdr:from>
    <xdr:to>
      <xdr:col>1</xdr:col>
      <xdr:colOff>1292691</xdr:colOff>
      <xdr:row>1</xdr:row>
      <xdr:rowOff>291805</xdr:rowOff>
    </xdr:to>
    <xdr:grpSp>
      <xdr:nvGrpSpPr>
        <xdr:cNvPr id="2" name="Group 1">
          <a:extLst>
            <a:ext uri="{FF2B5EF4-FFF2-40B4-BE49-F238E27FC236}">
              <a16:creationId xmlns:a16="http://schemas.microsoft.com/office/drawing/2014/main" id="{630E4305-5AC9-4AB2-B395-9952A5AFC130}"/>
            </a:ext>
          </a:extLst>
        </xdr:cNvPr>
        <xdr:cNvGrpSpPr/>
      </xdr:nvGrpSpPr>
      <xdr:grpSpPr>
        <a:xfrm>
          <a:off x="130969" y="59532"/>
          <a:ext cx="1376035" cy="589461"/>
          <a:chOff x="7660822" y="12028714"/>
          <a:chExt cx="1376035" cy="589461"/>
        </a:xfrm>
      </xdr:grpSpPr>
      <xdr:pic>
        <xdr:nvPicPr>
          <xdr:cNvPr id="3" name="Picture 2">
            <a:extLst>
              <a:ext uri="{FF2B5EF4-FFF2-40B4-BE49-F238E27FC236}">
                <a16:creationId xmlns:a16="http://schemas.microsoft.com/office/drawing/2014/main" id="{7F52B336-2813-4152-8656-D933956ACC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60822" y="12028714"/>
            <a:ext cx="550926" cy="548640"/>
          </a:xfrm>
          <a:prstGeom prst="rect">
            <a:avLst/>
          </a:prstGeom>
        </xdr:spPr>
      </xdr:pic>
      <xdr:pic>
        <xdr:nvPicPr>
          <xdr:cNvPr id="4" name="Picture 3">
            <a:extLst>
              <a:ext uri="{FF2B5EF4-FFF2-40B4-BE49-F238E27FC236}">
                <a16:creationId xmlns:a16="http://schemas.microsoft.com/office/drawing/2014/main" id="{F7D74A2B-FC73-423F-8F08-54CC032683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91496" y="12069535"/>
            <a:ext cx="845361" cy="548640"/>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95250</xdr:colOff>
      <xdr:row>0</xdr:row>
      <xdr:rowOff>59531</xdr:rowOff>
    </xdr:from>
    <xdr:to>
      <xdr:col>1</xdr:col>
      <xdr:colOff>1256972</xdr:colOff>
      <xdr:row>1</xdr:row>
      <xdr:rowOff>291804</xdr:rowOff>
    </xdr:to>
    <xdr:grpSp>
      <xdr:nvGrpSpPr>
        <xdr:cNvPr id="2" name="Group 1">
          <a:extLst>
            <a:ext uri="{FF2B5EF4-FFF2-40B4-BE49-F238E27FC236}">
              <a16:creationId xmlns:a16="http://schemas.microsoft.com/office/drawing/2014/main" id="{C509BD16-F352-4F67-8A4A-3745F2D5DA19}"/>
            </a:ext>
          </a:extLst>
        </xdr:cNvPr>
        <xdr:cNvGrpSpPr/>
      </xdr:nvGrpSpPr>
      <xdr:grpSpPr>
        <a:xfrm>
          <a:off x="95250" y="59531"/>
          <a:ext cx="1376035" cy="589461"/>
          <a:chOff x="7660822" y="12028714"/>
          <a:chExt cx="1376035" cy="589461"/>
        </a:xfrm>
      </xdr:grpSpPr>
      <xdr:pic>
        <xdr:nvPicPr>
          <xdr:cNvPr id="3" name="Picture 2">
            <a:extLst>
              <a:ext uri="{FF2B5EF4-FFF2-40B4-BE49-F238E27FC236}">
                <a16:creationId xmlns:a16="http://schemas.microsoft.com/office/drawing/2014/main" id="{3557976A-6FB9-49A2-968B-F7C2983286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60822" y="12028714"/>
            <a:ext cx="550926" cy="548640"/>
          </a:xfrm>
          <a:prstGeom prst="rect">
            <a:avLst/>
          </a:prstGeom>
        </xdr:spPr>
      </xdr:pic>
      <xdr:pic>
        <xdr:nvPicPr>
          <xdr:cNvPr id="4" name="Picture 3">
            <a:extLst>
              <a:ext uri="{FF2B5EF4-FFF2-40B4-BE49-F238E27FC236}">
                <a16:creationId xmlns:a16="http://schemas.microsoft.com/office/drawing/2014/main" id="{256B3C80-1327-448B-BDFF-69D032BB26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91496" y="12069535"/>
            <a:ext cx="845361" cy="548640"/>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119062</xdr:colOff>
      <xdr:row>0</xdr:row>
      <xdr:rowOff>47625</xdr:rowOff>
    </xdr:from>
    <xdr:to>
      <xdr:col>1</xdr:col>
      <xdr:colOff>1280784</xdr:colOff>
      <xdr:row>1</xdr:row>
      <xdr:rowOff>279898</xdr:rowOff>
    </xdr:to>
    <xdr:grpSp>
      <xdr:nvGrpSpPr>
        <xdr:cNvPr id="2" name="Group 1">
          <a:extLst>
            <a:ext uri="{FF2B5EF4-FFF2-40B4-BE49-F238E27FC236}">
              <a16:creationId xmlns:a16="http://schemas.microsoft.com/office/drawing/2014/main" id="{57066CD2-EE35-4A9E-BDA8-ADD11AD38B17}"/>
            </a:ext>
          </a:extLst>
        </xdr:cNvPr>
        <xdr:cNvGrpSpPr/>
      </xdr:nvGrpSpPr>
      <xdr:grpSpPr>
        <a:xfrm>
          <a:off x="119062" y="47625"/>
          <a:ext cx="1376035" cy="589461"/>
          <a:chOff x="7660822" y="12028714"/>
          <a:chExt cx="1376035" cy="589461"/>
        </a:xfrm>
      </xdr:grpSpPr>
      <xdr:pic>
        <xdr:nvPicPr>
          <xdr:cNvPr id="3" name="Picture 2">
            <a:extLst>
              <a:ext uri="{FF2B5EF4-FFF2-40B4-BE49-F238E27FC236}">
                <a16:creationId xmlns:a16="http://schemas.microsoft.com/office/drawing/2014/main" id="{E7BCAB53-E8E9-4DFE-A403-E8903C96F0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60822" y="12028714"/>
            <a:ext cx="550926" cy="548640"/>
          </a:xfrm>
          <a:prstGeom prst="rect">
            <a:avLst/>
          </a:prstGeom>
        </xdr:spPr>
      </xdr:pic>
      <xdr:pic>
        <xdr:nvPicPr>
          <xdr:cNvPr id="4" name="Picture 3">
            <a:extLst>
              <a:ext uri="{FF2B5EF4-FFF2-40B4-BE49-F238E27FC236}">
                <a16:creationId xmlns:a16="http://schemas.microsoft.com/office/drawing/2014/main" id="{79B7913D-4BA9-40CA-9722-8C793B031A4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91496" y="12069535"/>
            <a:ext cx="845361" cy="548640"/>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119063</xdr:colOff>
      <xdr:row>0</xdr:row>
      <xdr:rowOff>59532</xdr:rowOff>
    </xdr:from>
    <xdr:to>
      <xdr:col>1</xdr:col>
      <xdr:colOff>1280785</xdr:colOff>
      <xdr:row>1</xdr:row>
      <xdr:rowOff>291805</xdr:rowOff>
    </xdr:to>
    <xdr:grpSp>
      <xdr:nvGrpSpPr>
        <xdr:cNvPr id="2" name="Group 1">
          <a:extLst>
            <a:ext uri="{FF2B5EF4-FFF2-40B4-BE49-F238E27FC236}">
              <a16:creationId xmlns:a16="http://schemas.microsoft.com/office/drawing/2014/main" id="{7A101DFA-FF05-4A91-9DAF-52D6E848F002}"/>
            </a:ext>
          </a:extLst>
        </xdr:cNvPr>
        <xdr:cNvGrpSpPr/>
      </xdr:nvGrpSpPr>
      <xdr:grpSpPr>
        <a:xfrm>
          <a:off x="119063" y="59532"/>
          <a:ext cx="1376035" cy="589461"/>
          <a:chOff x="7660822" y="12028714"/>
          <a:chExt cx="1376035" cy="589461"/>
        </a:xfrm>
      </xdr:grpSpPr>
      <xdr:pic>
        <xdr:nvPicPr>
          <xdr:cNvPr id="3" name="Picture 2">
            <a:extLst>
              <a:ext uri="{FF2B5EF4-FFF2-40B4-BE49-F238E27FC236}">
                <a16:creationId xmlns:a16="http://schemas.microsoft.com/office/drawing/2014/main" id="{69084D0D-D330-41E5-ABC4-E5843CF2E1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60822" y="12028714"/>
            <a:ext cx="550926" cy="548640"/>
          </a:xfrm>
          <a:prstGeom prst="rect">
            <a:avLst/>
          </a:prstGeom>
        </xdr:spPr>
      </xdr:pic>
      <xdr:pic>
        <xdr:nvPicPr>
          <xdr:cNvPr id="4" name="Picture 3">
            <a:extLst>
              <a:ext uri="{FF2B5EF4-FFF2-40B4-BE49-F238E27FC236}">
                <a16:creationId xmlns:a16="http://schemas.microsoft.com/office/drawing/2014/main" id="{B45585EB-A68C-43F4-A9BE-5AAE8A72F4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91496" y="12069535"/>
            <a:ext cx="845361" cy="548640"/>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107157</xdr:colOff>
      <xdr:row>0</xdr:row>
      <xdr:rowOff>59532</xdr:rowOff>
    </xdr:from>
    <xdr:to>
      <xdr:col>2</xdr:col>
      <xdr:colOff>887879</xdr:colOff>
      <xdr:row>1</xdr:row>
      <xdr:rowOff>291805</xdr:rowOff>
    </xdr:to>
    <xdr:grpSp>
      <xdr:nvGrpSpPr>
        <xdr:cNvPr id="2" name="Group 1">
          <a:extLst>
            <a:ext uri="{FF2B5EF4-FFF2-40B4-BE49-F238E27FC236}">
              <a16:creationId xmlns:a16="http://schemas.microsoft.com/office/drawing/2014/main" id="{AE9E3C62-205E-44C9-834F-7888FE52546B}"/>
            </a:ext>
          </a:extLst>
        </xdr:cNvPr>
        <xdr:cNvGrpSpPr/>
      </xdr:nvGrpSpPr>
      <xdr:grpSpPr>
        <a:xfrm>
          <a:off x="107157" y="59532"/>
          <a:ext cx="1376035" cy="589461"/>
          <a:chOff x="7660822" y="12028714"/>
          <a:chExt cx="1376035" cy="589461"/>
        </a:xfrm>
      </xdr:grpSpPr>
      <xdr:pic>
        <xdr:nvPicPr>
          <xdr:cNvPr id="3" name="Picture 2">
            <a:extLst>
              <a:ext uri="{FF2B5EF4-FFF2-40B4-BE49-F238E27FC236}">
                <a16:creationId xmlns:a16="http://schemas.microsoft.com/office/drawing/2014/main" id="{18CABFA1-163D-4868-B0C5-874C6E9ABD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60822" y="12028714"/>
            <a:ext cx="550926" cy="548640"/>
          </a:xfrm>
          <a:prstGeom prst="rect">
            <a:avLst/>
          </a:prstGeom>
        </xdr:spPr>
      </xdr:pic>
      <xdr:pic>
        <xdr:nvPicPr>
          <xdr:cNvPr id="4" name="Picture 3">
            <a:extLst>
              <a:ext uri="{FF2B5EF4-FFF2-40B4-BE49-F238E27FC236}">
                <a16:creationId xmlns:a16="http://schemas.microsoft.com/office/drawing/2014/main" id="{BB4D406F-595D-4487-AB09-24CB4DE5FF6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91496" y="12069535"/>
            <a:ext cx="845361" cy="548640"/>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76200</xdr:colOff>
      <xdr:row>0</xdr:row>
      <xdr:rowOff>57150</xdr:rowOff>
    </xdr:from>
    <xdr:to>
      <xdr:col>0</xdr:col>
      <xdr:colOff>1452235</xdr:colOff>
      <xdr:row>1</xdr:row>
      <xdr:rowOff>284661</xdr:rowOff>
    </xdr:to>
    <xdr:grpSp>
      <xdr:nvGrpSpPr>
        <xdr:cNvPr id="4" name="Group 3">
          <a:extLst>
            <a:ext uri="{FF2B5EF4-FFF2-40B4-BE49-F238E27FC236}">
              <a16:creationId xmlns:a16="http://schemas.microsoft.com/office/drawing/2014/main" id="{95C96915-ADCA-4FF1-AAFE-52C022B619CB}"/>
            </a:ext>
          </a:extLst>
        </xdr:cNvPr>
        <xdr:cNvGrpSpPr/>
      </xdr:nvGrpSpPr>
      <xdr:grpSpPr>
        <a:xfrm>
          <a:off x="76200" y="57150"/>
          <a:ext cx="1376035" cy="584699"/>
          <a:chOff x="7660822" y="12028714"/>
          <a:chExt cx="1376035" cy="589461"/>
        </a:xfrm>
      </xdr:grpSpPr>
      <xdr:pic>
        <xdr:nvPicPr>
          <xdr:cNvPr id="5" name="Picture 4">
            <a:extLst>
              <a:ext uri="{FF2B5EF4-FFF2-40B4-BE49-F238E27FC236}">
                <a16:creationId xmlns:a16="http://schemas.microsoft.com/office/drawing/2014/main" id="{8AFDA54D-9646-4B7A-B6F2-9D529C8D98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60822" y="12028714"/>
            <a:ext cx="550926" cy="548640"/>
          </a:xfrm>
          <a:prstGeom prst="rect">
            <a:avLst/>
          </a:prstGeom>
        </xdr:spPr>
      </xdr:pic>
      <xdr:pic>
        <xdr:nvPicPr>
          <xdr:cNvPr id="6" name="Picture 5">
            <a:extLst>
              <a:ext uri="{FF2B5EF4-FFF2-40B4-BE49-F238E27FC236}">
                <a16:creationId xmlns:a16="http://schemas.microsoft.com/office/drawing/2014/main" id="{86921B8C-D61A-4515-9AC8-3D7BDA353A6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91496" y="12069535"/>
            <a:ext cx="845361" cy="548640"/>
          </a:xfrm>
          <a:prstGeom prst="rect">
            <a:avLst/>
          </a:prstGeom>
        </xdr:spPr>
      </xdr:pic>
    </xdr:grpSp>
    <xdr:clientData/>
  </xdr:twoCellAnchor>
  <xdr:twoCellAnchor>
    <xdr:from>
      <xdr:col>2</xdr:col>
      <xdr:colOff>881062</xdr:colOff>
      <xdr:row>139</xdr:row>
      <xdr:rowOff>95250</xdr:rowOff>
    </xdr:from>
    <xdr:to>
      <xdr:col>3</xdr:col>
      <xdr:colOff>904875</xdr:colOff>
      <xdr:row>139</xdr:row>
      <xdr:rowOff>95250</xdr:rowOff>
    </xdr:to>
    <xdr:cxnSp macro="">
      <xdr:nvCxnSpPr>
        <xdr:cNvPr id="3" name="Straight Arrow Connector 2">
          <a:extLst>
            <a:ext uri="{FF2B5EF4-FFF2-40B4-BE49-F238E27FC236}">
              <a16:creationId xmlns:a16="http://schemas.microsoft.com/office/drawing/2014/main" id="{FC954281-FD63-4D0D-81F9-3F1972BCF555}"/>
            </a:ext>
          </a:extLst>
        </xdr:cNvPr>
        <xdr:cNvCxnSpPr/>
      </xdr:nvCxnSpPr>
      <xdr:spPr>
        <a:xfrm flipH="1">
          <a:off x="6667500" y="25431750"/>
          <a:ext cx="109537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AGC/1.%20Projects%20Countries%20Institutions/Baseline%20Toolkit%20&amp;%20Guide/1%20Main/2%20Supporting%20Tools/old%20versions/COP1-demonstration-Sites_170922j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Unit Conversion"/>
      <sheetName val="1 - Community"/>
      <sheetName val="2 - ASGM Site Observations"/>
      <sheetName val="3-ASGM Site Interviews"/>
      <sheetName val="4-HgAu Ratio"/>
      <sheetName val="4-Summary opt3"/>
      <sheetName val="5-ASGM Site Gold Buyer"/>
      <sheetName val="6-Summary (opt1)"/>
      <sheetName val="drop-downs (hidden)"/>
    </sheetNames>
    <sheetDataSet>
      <sheetData sheetId="0"/>
      <sheetData sheetId="1"/>
      <sheetData sheetId="2"/>
      <sheetData sheetId="3">
        <row r="7">
          <cell r="C7">
            <v>5</v>
          </cell>
          <cell r="D7">
            <v>4</v>
          </cell>
          <cell r="E7">
            <v>5</v>
          </cell>
          <cell r="F7">
            <v>4.5</v>
          </cell>
          <cell r="G7">
            <v>5</v>
          </cell>
        </row>
        <row r="8">
          <cell r="C8">
            <v>80</v>
          </cell>
          <cell r="D8">
            <v>75</v>
          </cell>
          <cell r="E8">
            <v>70</v>
          </cell>
          <cell r="F8">
            <v>90</v>
          </cell>
          <cell r="G8">
            <v>80</v>
          </cell>
        </row>
        <row r="16">
          <cell r="C16">
            <v>25</v>
          </cell>
          <cell r="D16">
            <v>25</v>
          </cell>
          <cell r="E16">
            <v>25</v>
          </cell>
          <cell r="F16">
            <v>25</v>
          </cell>
          <cell r="G16">
            <v>25</v>
          </cell>
        </row>
        <row r="21">
          <cell r="C21">
            <v>4</v>
          </cell>
          <cell r="D21">
            <v>4</v>
          </cell>
          <cell r="E21">
            <v>4</v>
          </cell>
          <cell r="F21">
            <v>4</v>
          </cell>
          <cell r="G21">
            <v>4</v>
          </cell>
        </row>
        <row r="22">
          <cell r="C22">
            <v>80</v>
          </cell>
          <cell r="D22">
            <v>80</v>
          </cell>
          <cell r="E22">
            <v>75</v>
          </cell>
          <cell r="F22">
            <v>70</v>
          </cell>
          <cell r="G22">
            <v>75</v>
          </cell>
        </row>
        <row r="29">
          <cell r="C29">
            <v>28</v>
          </cell>
          <cell r="D29">
            <v>28</v>
          </cell>
          <cell r="E29">
            <v>28</v>
          </cell>
          <cell r="F29">
            <v>28</v>
          </cell>
          <cell r="G29">
            <v>28</v>
          </cell>
        </row>
        <row r="35">
          <cell r="C35">
            <v>5</v>
          </cell>
          <cell r="D35">
            <v>5.5</v>
          </cell>
          <cell r="E35">
            <v>5</v>
          </cell>
          <cell r="F35">
            <v>6</v>
          </cell>
        </row>
        <row r="36">
          <cell r="C36">
            <v>80</v>
          </cell>
          <cell r="D36">
            <v>72</v>
          </cell>
          <cell r="E36">
            <v>90</v>
          </cell>
          <cell r="F36">
            <v>70</v>
          </cell>
        </row>
        <row r="43">
          <cell r="C43">
            <v>27</v>
          </cell>
          <cell r="D43">
            <v>27</v>
          </cell>
          <cell r="E43">
            <v>27</v>
          </cell>
          <cell r="F43">
            <v>27</v>
          </cell>
        </row>
        <row r="49">
          <cell r="C49">
            <v>4</v>
          </cell>
          <cell r="D49">
            <v>5</v>
          </cell>
          <cell r="E49">
            <v>4.5</v>
          </cell>
        </row>
        <row r="50">
          <cell r="C50">
            <v>80</v>
          </cell>
          <cell r="D50">
            <v>90</v>
          </cell>
          <cell r="E50">
            <v>70</v>
          </cell>
        </row>
      </sheetData>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jjones@email.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35"/>
  <sheetViews>
    <sheetView tabSelected="1" zoomScale="75" zoomScaleNormal="75" workbookViewId="0">
      <selection activeCell="E7" sqref="E7"/>
    </sheetView>
  </sheetViews>
  <sheetFormatPr defaultColWidth="9.140625" defaultRowHeight="15" x14ac:dyDescent="0.25"/>
  <cols>
    <col min="1" max="1" width="2.42578125" style="271" customWidth="1"/>
    <col min="2" max="2" width="1" style="299" customWidth="1"/>
    <col min="3" max="3" width="17.7109375" style="271" customWidth="1"/>
    <col min="4" max="4" width="41" style="300" customWidth="1"/>
    <col min="5" max="5" width="13.42578125" style="301" customWidth="1"/>
    <col min="6" max="6" width="13.42578125" style="299" customWidth="1"/>
    <col min="7" max="7" width="2.42578125" style="299" customWidth="1"/>
    <col min="8" max="8" width="1" style="299" customWidth="1"/>
    <col min="9" max="9" width="12.42578125" style="302" customWidth="1"/>
    <col min="10" max="10" width="9.5703125" style="303" customWidth="1"/>
    <col min="11" max="11" width="13.42578125" style="271" customWidth="1"/>
    <col min="12" max="12" width="9.140625" style="271"/>
    <col min="13" max="13" width="7.7109375" style="271" customWidth="1"/>
    <col min="14" max="14" width="9.140625" style="271"/>
    <col min="15" max="15" width="5.7109375" style="280" customWidth="1"/>
    <col min="16" max="16383" width="9.140625" style="271"/>
    <col min="16384" max="16384" width="9.140625" style="304"/>
  </cols>
  <sheetData>
    <row r="1" spans="1:16384" s="271" customFormat="1" ht="52.5" customHeight="1" x14ac:dyDescent="0.3">
      <c r="A1" s="802" t="s">
        <v>344</v>
      </c>
      <c r="B1" s="802"/>
      <c r="C1" s="802"/>
      <c r="D1" s="802"/>
      <c r="E1" s="802"/>
      <c r="F1" s="802"/>
      <c r="G1" s="802"/>
      <c r="H1" s="802"/>
      <c r="I1" s="802"/>
      <c r="J1" s="802"/>
      <c r="K1" s="351"/>
      <c r="L1" s="351"/>
      <c r="M1" s="351"/>
      <c r="N1" s="351"/>
      <c r="O1" s="351"/>
      <c r="P1" s="351"/>
      <c r="Q1" s="351"/>
    </row>
    <row r="2" spans="1:16384" ht="8.25" customHeight="1" x14ac:dyDescent="0.3">
      <c r="A2" s="298"/>
      <c r="B2" s="297"/>
      <c r="C2" s="297"/>
      <c r="D2" s="297"/>
      <c r="E2" s="297"/>
      <c r="F2" s="297"/>
      <c r="G2" s="305"/>
      <c r="H2" s="305"/>
      <c r="I2" s="305"/>
      <c r="J2" s="305"/>
      <c r="O2" s="271"/>
    </row>
    <row r="3" spans="1:16384" ht="14.25" customHeight="1" x14ac:dyDescent="0.25">
      <c r="B3" s="807" t="s">
        <v>341</v>
      </c>
      <c r="C3" s="807"/>
      <c r="D3" s="807"/>
      <c r="E3" s="807"/>
      <c r="F3" s="807"/>
      <c r="G3" s="807"/>
      <c r="H3" s="807"/>
      <c r="I3" s="807"/>
      <c r="J3" s="807"/>
      <c r="O3" s="271"/>
    </row>
    <row r="4" spans="1:16384" ht="14.25" customHeight="1" x14ac:dyDescent="0.25">
      <c r="B4" s="806" t="s">
        <v>340</v>
      </c>
      <c r="C4" s="806"/>
      <c r="D4" s="806"/>
      <c r="E4" s="806"/>
      <c r="F4" s="806"/>
      <c r="G4" s="806"/>
      <c r="H4" s="806"/>
      <c r="I4" s="806"/>
      <c r="J4" s="806"/>
      <c r="K4" s="305"/>
      <c r="O4" s="271"/>
    </row>
    <row r="5" spans="1:16384" ht="14.25" customHeight="1" x14ac:dyDescent="0.25">
      <c r="B5" s="271"/>
      <c r="C5" s="306"/>
      <c r="D5" s="306"/>
      <c r="E5" s="306"/>
      <c r="F5" s="306"/>
      <c r="G5" s="305"/>
      <c r="H5" s="306"/>
      <c r="I5" s="306"/>
      <c r="J5" s="306"/>
      <c r="O5" s="271"/>
    </row>
    <row r="6" spans="1:16384" ht="18.75" customHeight="1" x14ac:dyDescent="0.25">
      <c r="B6" s="307"/>
      <c r="C6" s="58" t="s">
        <v>35</v>
      </c>
      <c r="D6" s="59"/>
      <c r="E6" s="308"/>
      <c r="F6" s="309"/>
      <c r="H6" s="805" t="s">
        <v>3</v>
      </c>
      <c r="I6" s="803"/>
      <c r="J6" s="804"/>
      <c r="O6" s="271"/>
    </row>
    <row r="7" spans="1:16384" ht="15.75" x14ac:dyDescent="0.25">
      <c r="B7" s="310"/>
      <c r="C7" s="60"/>
      <c r="D7" s="61" t="s">
        <v>330</v>
      </c>
      <c r="E7" s="27" t="s">
        <v>4</v>
      </c>
      <c r="F7" s="311"/>
      <c r="G7" s="312"/>
      <c r="H7" s="28"/>
      <c r="I7" s="1" t="s">
        <v>4</v>
      </c>
      <c r="J7" s="2"/>
      <c r="O7" s="271"/>
    </row>
    <row r="8" spans="1:16384" x14ac:dyDescent="0.25">
      <c r="B8" s="313"/>
      <c r="C8" s="9"/>
      <c r="D8" s="61" t="s">
        <v>331</v>
      </c>
      <c r="E8" s="344">
        <v>1.3</v>
      </c>
      <c r="F8" s="311" t="str">
        <f>" g/"&amp;E7</f>
        <v xml:space="preserve"> g/blade</v>
      </c>
      <c r="G8" s="312"/>
      <c r="H8" s="28"/>
      <c r="I8" s="328">
        <v>1.3</v>
      </c>
      <c r="J8" s="33" t="s">
        <v>9</v>
      </c>
      <c r="K8" s="314"/>
      <c r="O8" s="271"/>
    </row>
    <row r="9" spans="1:16384" s="305" customFormat="1" ht="3.75" customHeight="1" x14ac:dyDescent="0.25">
      <c r="B9" s="313"/>
      <c r="C9" s="9"/>
      <c r="D9" s="61"/>
      <c r="E9" s="315"/>
      <c r="F9" s="28"/>
      <c r="G9" s="312"/>
      <c r="H9" s="28"/>
      <c r="I9" s="32"/>
      <c r="J9" s="33"/>
      <c r="K9" s="314"/>
      <c r="L9" s="271"/>
      <c r="M9" s="271"/>
      <c r="N9" s="271"/>
      <c r="O9" s="271"/>
      <c r="P9" s="271"/>
      <c r="Q9" s="271"/>
      <c r="R9" s="271"/>
      <c r="S9" s="271"/>
      <c r="T9" s="271"/>
      <c r="U9" s="271"/>
      <c r="V9" s="271"/>
      <c r="W9" s="271"/>
      <c r="X9" s="271"/>
      <c r="Y9" s="271"/>
      <c r="Z9" s="271"/>
      <c r="AA9" s="271"/>
      <c r="AB9" s="271"/>
      <c r="AC9" s="271"/>
      <c r="AD9" s="271"/>
      <c r="AE9" s="271"/>
      <c r="AF9" s="271"/>
      <c r="AG9" s="271"/>
      <c r="AH9" s="271"/>
      <c r="AI9" s="271"/>
      <c r="AJ9" s="271"/>
      <c r="AK9" s="271"/>
      <c r="AL9" s="271"/>
      <c r="AM9" s="271"/>
      <c r="AN9" s="271"/>
      <c r="AO9" s="271"/>
      <c r="AP9" s="271"/>
      <c r="AQ9" s="271"/>
      <c r="AR9" s="271"/>
      <c r="AS9" s="271"/>
      <c r="AT9" s="271"/>
      <c r="AU9" s="271"/>
      <c r="AV9" s="271"/>
      <c r="AW9" s="271"/>
      <c r="AX9" s="271"/>
      <c r="AY9" s="271"/>
      <c r="AZ9" s="271"/>
      <c r="BA9" s="271"/>
      <c r="BB9" s="271"/>
      <c r="BC9" s="271"/>
      <c r="BD9" s="271"/>
      <c r="BE9" s="271"/>
      <c r="BF9" s="271"/>
      <c r="BG9" s="271"/>
      <c r="BH9" s="271"/>
      <c r="BI9" s="271"/>
      <c r="BJ9" s="271"/>
      <c r="BK9" s="271"/>
      <c r="BL9" s="271"/>
      <c r="BM9" s="271"/>
      <c r="BN9" s="271"/>
      <c r="BO9" s="271"/>
      <c r="BP9" s="271"/>
      <c r="BQ9" s="271"/>
      <c r="BR9" s="271"/>
      <c r="BS9" s="271"/>
      <c r="BT9" s="271"/>
      <c r="BU9" s="271"/>
      <c r="BV9" s="271"/>
      <c r="BW9" s="271"/>
      <c r="BX9" s="271"/>
      <c r="BY9" s="271"/>
      <c r="BZ9" s="271"/>
      <c r="CA9" s="271"/>
      <c r="CB9" s="271"/>
      <c r="CC9" s="271"/>
      <c r="CD9" s="271"/>
      <c r="CE9" s="271"/>
      <c r="CF9" s="271"/>
      <c r="CG9" s="271"/>
      <c r="CH9" s="271"/>
      <c r="CI9" s="271"/>
      <c r="CJ9" s="271"/>
      <c r="CK9" s="271"/>
      <c r="CL9" s="271"/>
      <c r="CM9" s="271"/>
      <c r="CN9" s="271"/>
      <c r="CO9" s="271"/>
      <c r="CP9" s="271"/>
      <c r="CQ9" s="271"/>
      <c r="CR9" s="271"/>
      <c r="CS9" s="271"/>
      <c r="CT9" s="271"/>
      <c r="CU9" s="271"/>
      <c r="CV9" s="271"/>
      <c r="CW9" s="271"/>
      <c r="CX9" s="271"/>
      <c r="CY9" s="271"/>
      <c r="CZ9" s="271"/>
      <c r="DA9" s="271"/>
      <c r="DB9" s="271"/>
      <c r="DC9" s="271"/>
      <c r="DD9" s="271"/>
      <c r="DE9" s="271"/>
      <c r="DF9" s="271"/>
      <c r="DG9" s="271"/>
      <c r="DH9" s="271"/>
      <c r="DI9" s="271"/>
      <c r="DJ9" s="271"/>
      <c r="DK9" s="271"/>
      <c r="DL9" s="271"/>
      <c r="DM9" s="271"/>
      <c r="DN9" s="271"/>
      <c r="DO9" s="271"/>
      <c r="DP9" s="271"/>
      <c r="DQ9" s="271"/>
      <c r="DR9" s="271"/>
      <c r="DS9" s="271"/>
      <c r="DT9" s="271"/>
      <c r="DU9" s="271"/>
      <c r="DV9" s="271"/>
      <c r="DW9" s="271"/>
      <c r="DX9" s="271"/>
      <c r="DY9" s="271"/>
      <c r="DZ9" s="271"/>
      <c r="EA9" s="271"/>
      <c r="EB9" s="271"/>
      <c r="EC9" s="271"/>
      <c r="ED9" s="271"/>
      <c r="EE9" s="271"/>
      <c r="EF9" s="271"/>
      <c r="EG9" s="271"/>
      <c r="EH9" s="271"/>
      <c r="EI9" s="271"/>
      <c r="EJ9" s="271"/>
      <c r="EK9" s="271"/>
      <c r="EL9" s="271"/>
      <c r="EM9" s="271"/>
      <c r="EN9" s="271"/>
      <c r="EO9" s="271"/>
      <c r="EP9" s="271"/>
      <c r="EQ9" s="271"/>
      <c r="ER9" s="271"/>
      <c r="ES9" s="271"/>
      <c r="ET9" s="271"/>
      <c r="EU9" s="271"/>
      <c r="EV9" s="271"/>
      <c r="EW9" s="271"/>
      <c r="EX9" s="271"/>
      <c r="EY9" s="271"/>
      <c r="EZ9" s="271"/>
      <c r="FA9" s="271"/>
      <c r="FB9" s="271"/>
      <c r="FC9" s="271"/>
      <c r="FD9" s="271"/>
      <c r="FE9" s="271"/>
      <c r="FF9" s="271"/>
      <c r="FG9" s="271"/>
      <c r="FH9" s="271"/>
      <c r="FI9" s="271"/>
      <c r="FJ9" s="271"/>
      <c r="FK9" s="271"/>
      <c r="FL9" s="271"/>
      <c r="FM9" s="271"/>
      <c r="FN9" s="271"/>
      <c r="FO9" s="271"/>
      <c r="FP9" s="271"/>
      <c r="FQ9" s="271"/>
      <c r="FR9" s="271"/>
      <c r="FS9" s="271"/>
      <c r="FT9" s="271"/>
      <c r="FU9" s="271"/>
      <c r="FV9" s="271"/>
      <c r="FW9" s="271"/>
      <c r="FX9" s="271"/>
      <c r="FY9" s="271"/>
      <c r="FZ9" s="271"/>
      <c r="GA9" s="271"/>
      <c r="GB9" s="271"/>
      <c r="GC9" s="271"/>
      <c r="GD9" s="271"/>
      <c r="GE9" s="271"/>
      <c r="GF9" s="271"/>
      <c r="GG9" s="271"/>
      <c r="GH9" s="271"/>
      <c r="GI9" s="271"/>
      <c r="GJ9" s="271"/>
      <c r="GK9" s="271"/>
      <c r="GL9" s="271"/>
      <c r="GM9" s="271"/>
      <c r="GN9" s="271"/>
      <c r="GO9" s="271"/>
      <c r="GP9" s="271"/>
      <c r="GQ9" s="271"/>
      <c r="GR9" s="271"/>
      <c r="GS9" s="271"/>
      <c r="GT9" s="271"/>
      <c r="GU9" s="271"/>
      <c r="GV9" s="271"/>
      <c r="GW9" s="271"/>
      <c r="GX9" s="271"/>
      <c r="GY9" s="271"/>
      <c r="GZ9" s="271"/>
      <c r="HA9" s="271"/>
      <c r="HB9" s="271"/>
      <c r="HC9" s="271"/>
      <c r="HD9" s="271"/>
      <c r="HE9" s="271"/>
      <c r="HF9" s="271"/>
      <c r="HG9" s="271"/>
      <c r="HH9" s="271"/>
      <c r="HI9" s="271"/>
      <c r="HJ9" s="271"/>
      <c r="HK9" s="271"/>
      <c r="HL9" s="271"/>
      <c r="HM9" s="271"/>
      <c r="HN9" s="271"/>
      <c r="HO9" s="271"/>
      <c r="HP9" s="271"/>
      <c r="HQ9" s="271"/>
      <c r="HR9" s="271"/>
      <c r="HS9" s="271"/>
      <c r="HT9" s="271"/>
      <c r="HU9" s="271"/>
      <c r="HV9" s="271"/>
      <c r="HW9" s="271"/>
      <c r="HX9" s="271"/>
      <c r="HY9" s="271"/>
      <c r="HZ9" s="271"/>
      <c r="IA9" s="271"/>
      <c r="IB9" s="271"/>
      <c r="IC9" s="271"/>
      <c r="ID9" s="271"/>
      <c r="IE9" s="271"/>
      <c r="IF9" s="271"/>
      <c r="IG9" s="271"/>
      <c r="IH9" s="271"/>
      <c r="II9" s="271"/>
      <c r="IJ9" s="271"/>
      <c r="IK9" s="271"/>
      <c r="IL9" s="271"/>
      <c r="IM9" s="271"/>
      <c r="IN9" s="271"/>
      <c r="IO9" s="271"/>
      <c r="IP9" s="271"/>
      <c r="IQ9" s="271"/>
      <c r="IR9" s="271"/>
      <c r="IS9" s="271"/>
      <c r="IT9" s="271"/>
      <c r="IU9" s="271"/>
      <c r="IV9" s="271"/>
      <c r="IW9" s="271"/>
      <c r="IX9" s="271"/>
      <c r="IY9" s="271"/>
      <c r="IZ9" s="271"/>
      <c r="JA9" s="271"/>
      <c r="JB9" s="271"/>
      <c r="JC9" s="271"/>
      <c r="JD9" s="271"/>
      <c r="JE9" s="271"/>
      <c r="JF9" s="271"/>
      <c r="JG9" s="271"/>
      <c r="JH9" s="271"/>
      <c r="JI9" s="271"/>
      <c r="JJ9" s="271"/>
      <c r="JK9" s="271"/>
      <c r="JL9" s="271"/>
      <c r="JM9" s="271"/>
      <c r="JN9" s="271"/>
      <c r="JO9" s="271"/>
      <c r="JP9" s="271"/>
      <c r="JQ9" s="271"/>
      <c r="JR9" s="271"/>
      <c r="JS9" s="271"/>
      <c r="JT9" s="271"/>
      <c r="JU9" s="271"/>
      <c r="JV9" s="271"/>
      <c r="JW9" s="271"/>
      <c r="JX9" s="271"/>
      <c r="JY9" s="271"/>
      <c r="JZ9" s="271"/>
      <c r="KA9" s="271"/>
      <c r="KB9" s="271"/>
      <c r="KC9" s="271"/>
      <c r="KD9" s="271"/>
      <c r="KE9" s="271"/>
      <c r="KF9" s="271"/>
      <c r="KG9" s="271"/>
      <c r="KH9" s="271"/>
      <c r="KI9" s="271"/>
      <c r="KJ9" s="271"/>
      <c r="KK9" s="271"/>
      <c r="KL9" s="271"/>
      <c r="KM9" s="271"/>
      <c r="KN9" s="271"/>
      <c r="KO9" s="271"/>
      <c r="KP9" s="271"/>
      <c r="KQ9" s="271"/>
      <c r="KR9" s="271"/>
      <c r="KS9" s="271"/>
      <c r="KT9" s="271"/>
      <c r="KU9" s="271"/>
      <c r="KV9" s="271"/>
      <c r="KW9" s="271"/>
      <c r="KX9" s="271"/>
      <c r="KY9" s="271"/>
      <c r="KZ9" s="271"/>
      <c r="LA9" s="271"/>
      <c r="LB9" s="271"/>
      <c r="LC9" s="271"/>
      <c r="LD9" s="271"/>
      <c r="LE9" s="271"/>
      <c r="LF9" s="271"/>
      <c r="LG9" s="271"/>
      <c r="LH9" s="271"/>
      <c r="LI9" s="271"/>
      <c r="LJ9" s="271"/>
      <c r="LK9" s="271"/>
      <c r="LL9" s="271"/>
      <c r="LM9" s="271"/>
      <c r="LN9" s="271"/>
      <c r="LO9" s="271"/>
      <c r="LP9" s="271"/>
      <c r="LQ9" s="271"/>
      <c r="LR9" s="271"/>
      <c r="LS9" s="271"/>
      <c r="LT9" s="271"/>
      <c r="LU9" s="271"/>
      <c r="LV9" s="271"/>
      <c r="LW9" s="271"/>
      <c r="LX9" s="271"/>
      <c r="LY9" s="271"/>
      <c r="LZ9" s="271"/>
      <c r="MA9" s="271"/>
      <c r="MB9" s="271"/>
      <c r="MC9" s="271"/>
      <c r="MD9" s="271"/>
      <c r="ME9" s="271"/>
      <c r="MF9" s="271"/>
      <c r="MG9" s="271"/>
      <c r="MH9" s="271"/>
      <c r="MI9" s="271"/>
      <c r="MJ9" s="271"/>
      <c r="MK9" s="271"/>
      <c r="ML9" s="271"/>
      <c r="MM9" s="271"/>
      <c r="MN9" s="271"/>
      <c r="MO9" s="271"/>
      <c r="MP9" s="271"/>
      <c r="MQ9" s="271"/>
      <c r="MR9" s="271"/>
      <c r="MS9" s="271"/>
      <c r="MT9" s="271"/>
      <c r="MU9" s="271"/>
      <c r="MV9" s="271"/>
      <c r="MW9" s="271"/>
      <c r="MX9" s="271"/>
      <c r="MY9" s="271"/>
      <c r="MZ9" s="271"/>
      <c r="NA9" s="271"/>
      <c r="NB9" s="271"/>
      <c r="NC9" s="271"/>
      <c r="ND9" s="271"/>
      <c r="NE9" s="271"/>
      <c r="NF9" s="271"/>
      <c r="NG9" s="271"/>
      <c r="NH9" s="271"/>
      <c r="NI9" s="271"/>
      <c r="NJ9" s="271"/>
      <c r="NK9" s="271"/>
      <c r="NL9" s="271"/>
      <c r="NM9" s="271"/>
      <c r="NN9" s="271"/>
      <c r="NO9" s="271"/>
      <c r="NP9" s="271"/>
      <c r="NQ9" s="271"/>
      <c r="NR9" s="271"/>
      <c r="NS9" s="271"/>
      <c r="NT9" s="271"/>
      <c r="NU9" s="271"/>
      <c r="NV9" s="271"/>
      <c r="NW9" s="271"/>
      <c r="NX9" s="271"/>
      <c r="NY9" s="271"/>
      <c r="NZ9" s="271"/>
      <c r="OA9" s="271"/>
      <c r="OB9" s="271"/>
      <c r="OC9" s="271"/>
      <c r="OD9" s="271"/>
      <c r="OE9" s="271"/>
      <c r="OF9" s="271"/>
      <c r="OG9" s="271"/>
      <c r="OH9" s="271"/>
      <c r="OI9" s="271"/>
      <c r="OJ9" s="271"/>
      <c r="OK9" s="271"/>
      <c r="OL9" s="271"/>
      <c r="OM9" s="271"/>
      <c r="ON9" s="271"/>
      <c r="OO9" s="271"/>
      <c r="OP9" s="271"/>
      <c r="OQ9" s="271"/>
      <c r="OR9" s="271"/>
      <c r="OS9" s="271"/>
      <c r="OT9" s="271"/>
      <c r="OU9" s="271"/>
      <c r="OV9" s="271"/>
      <c r="OW9" s="271"/>
      <c r="OX9" s="271"/>
      <c r="OY9" s="271"/>
      <c r="OZ9" s="271"/>
      <c r="PA9" s="271"/>
      <c r="PB9" s="271"/>
      <c r="PC9" s="271"/>
      <c r="PD9" s="271"/>
      <c r="PE9" s="271"/>
      <c r="PF9" s="271"/>
      <c r="PG9" s="271"/>
      <c r="PH9" s="271"/>
      <c r="PI9" s="271"/>
      <c r="PJ9" s="271"/>
      <c r="PK9" s="271"/>
      <c r="PL9" s="271"/>
      <c r="PM9" s="271"/>
      <c r="PN9" s="271"/>
      <c r="PO9" s="271"/>
      <c r="PP9" s="271"/>
      <c r="PQ9" s="271"/>
      <c r="PR9" s="271"/>
      <c r="PS9" s="271"/>
      <c r="PT9" s="271"/>
      <c r="PU9" s="271"/>
      <c r="PV9" s="271"/>
      <c r="PW9" s="271"/>
      <c r="PX9" s="271"/>
      <c r="PY9" s="271"/>
      <c r="PZ9" s="271"/>
      <c r="QA9" s="271"/>
      <c r="QB9" s="271"/>
      <c r="QC9" s="271"/>
      <c r="QD9" s="271"/>
      <c r="QE9" s="271"/>
      <c r="QF9" s="271"/>
      <c r="QG9" s="271"/>
      <c r="QH9" s="271"/>
      <c r="QI9" s="271"/>
      <c r="QJ9" s="271"/>
      <c r="QK9" s="271"/>
      <c r="QL9" s="271"/>
      <c r="QM9" s="271"/>
      <c r="QN9" s="271"/>
      <c r="QO9" s="271"/>
      <c r="QP9" s="271"/>
      <c r="QQ9" s="271"/>
      <c r="QR9" s="271"/>
      <c r="QS9" s="271"/>
      <c r="QT9" s="271"/>
      <c r="QU9" s="271"/>
      <c r="QV9" s="271"/>
      <c r="QW9" s="271"/>
      <c r="QX9" s="271"/>
      <c r="QY9" s="271"/>
      <c r="QZ9" s="271"/>
      <c r="RA9" s="271"/>
      <c r="RB9" s="271"/>
      <c r="RC9" s="271"/>
      <c r="RD9" s="271"/>
      <c r="RE9" s="271"/>
      <c r="RF9" s="271"/>
      <c r="RG9" s="271"/>
      <c r="RH9" s="271"/>
      <c r="RI9" s="271"/>
      <c r="RJ9" s="271"/>
      <c r="RK9" s="271"/>
      <c r="RL9" s="271"/>
      <c r="RM9" s="271"/>
      <c r="RN9" s="271"/>
      <c r="RO9" s="271"/>
      <c r="RP9" s="271"/>
      <c r="RQ9" s="271"/>
      <c r="RR9" s="271"/>
      <c r="RS9" s="271"/>
      <c r="RT9" s="271"/>
      <c r="RU9" s="271"/>
      <c r="RV9" s="271"/>
      <c r="RW9" s="271"/>
      <c r="RX9" s="271"/>
      <c r="RY9" s="271"/>
      <c r="RZ9" s="271"/>
      <c r="SA9" s="271"/>
      <c r="SB9" s="271"/>
      <c r="SC9" s="271"/>
      <c r="SD9" s="271"/>
      <c r="SE9" s="271"/>
      <c r="SF9" s="271"/>
      <c r="SG9" s="271"/>
      <c r="SH9" s="271"/>
      <c r="SI9" s="271"/>
      <c r="SJ9" s="271"/>
      <c r="SK9" s="271"/>
      <c r="SL9" s="271"/>
      <c r="SM9" s="271"/>
      <c r="SN9" s="271"/>
      <c r="SO9" s="271"/>
      <c r="SP9" s="271"/>
      <c r="SQ9" s="271"/>
      <c r="SR9" s="271"/>
      <c r="SS9" s="271"/>
      <c r="ST9" s="271"/>
      <c r="SU9" s="271"/>
      <c r="SV9" s="271"/>
      <c r="SW9" s="271"/>
      <c r="SX9" s="271"/>
      <c r="SY9" s="271"/>
      <c r="SZ9" s="271"/>
      <c r="TA9" s="271"/>
      <c r="TB9" s="271"/>
      <c r="TC9" s="271"/>
      <c r="TD9" s="271"/>
      <c r="TE9" s="271"/>
      <c r="TF9" s="271"/>
      <c r="TG9" s="271"/>
      <c r="TH9" s="271"/>
      <c r="TI9" s="271"/>
      <c r="TJ9" s="271"/>
      <c r="TK9" s="271"/>
      <c r="TL9" s="271"/>
      <c r="TM9" s="271"/>
      <c r="TN9" s="271"/>
      <c r="TO9" s="271"/>
      <c r="TP9" s="271"/>
      <c r="TQ9" s="271"/>
      <c r="TR9" s="271"/>
      <c r="TS9" s="271"/>
      <c r="TT9" s="271"/>
      <c r="TU9" s="271"/>
      <c r="TV9" s="271"/>
      <c r="TW9" s="271"/>
      <c r="TX9" s="271"/>
      <c r="TY9" s="271"/>
      <c r="TZ9" s="271"/>
      <c r="UA9" s="271"/>
      <c r="UB9" s="271"/>
      <c r="UC9" s="271"/>
      <c r="UD9" s="271"/>
      <c r="UE9" s="271"/>
      <c r="UF9" s="271"/>
      <c r="UG9" s="271"/>
      <c r="UH9" s="271"/>
      <c r="UI9" s="271"/>
      <c r="UJ9" s="271"/>
      <c r="UK9" s="271"/>
      <c r="UL9" s="271"/>
      <c r="UM9" s="271"/>
      <c r="UN9" s="271"/>
      <c r="UO9" s="271"/>
      <c r="UP9" s="271"/>
      <c r="UQ9" s="271"/>
      <c r="UR9" s="271"/>
      <c r="US9" s="271"/>
      <c r="UT9" s="271"/>
      <c r="UU9" s="271"/>
      <c r="UV9" s="271"/>
      <c r="UW9" s="271"/>
      <c r="UX9" s="271"/>
      <c r="UY9" s="271"/>
      <c r="UZ9" s="271"/>
      <c r="VA9" s="271"/>
      <c r="VB9" s="271"/>
      <c r="VC9" s="271"/>
      <c r="VD9" s="271"/>
      <c r="VE9" s="271"/>
      <c r="VF9" s="271"/>
      <c r="VG9" s="271"/>
      <c r="VH9" s="271"/>
      <c r="VI9" s="271"/>
      <c r="VJ9" s="271"/>
      <c r="VK9" s="271"/>
      <c r="VL9" s="271"/>
      <c r="VM9" s="271"/>
      <c r="VN9" s="271"/>
      <c r="VO9" s="271"/>
      <c r="VP9" s="271"/>
      <c r="VQ9" s="271"/>
      <c r="VR9" s="271"/>
      <c r="VS9" s="271"/>
      <c r="VT9" s="271"/>
      <c r="VU9" s="271"/>
      <c r="VV9" s="271"/>
      <c r="VW9" s="271"/>
      <c r="VX9" s="271"/>
      <c r="VY9" s="271"/>
      <c r="VZ9" s="271"/>
      <c r="WA9" s="271"/>
      <c r="WB9" s="271"/>
      <c r="WC9" s="271"/>
      <c r="WD9" s="271"/>
      <c r="WE9" s="271"/>
      <c r="WF9" s="271"/>
      <c r="WG9" s="271"/>
      <c r="WH9" s="271"/>
      <c r="WI9" s="271"/>
      <c r="WJ9" s="271"/>
      <c r="WK9" s="271"/>
      <c r="WL9" s="271"/>
      <c r="WM9" s="271"/>
      <c r="WN9" s="271"/>
      <c r="WO9" s="271"/>
      <c r="WP9" s="271"/>
      <c r="WQ9" s="271"/>
      <c r="WR9" s="271"/>
      <c r="WS9" s="271"/>
      <c r="WT9" s="271"/>
      <c r="WU9" s="271"/>
      <c r="WV9" s="271"/>
      <c r="WW9" s="271"/>
      <c r="WX9" s="271"/>
      <c r="WY9" s="271"/>
      <c r="WZ9" s="271"/>
      <c r="XA9" s="271"/>
      <c r="XB9" s="271"/>
      <c r="XC9" s="271"/>
      <c r="XD9" s="271"/>
      <c r="XE9" s="271"/>
      <c r="XF9" s="271"/>
      <c r="XG9" s="271"/>
      <c r="XH9" s="271"/>
      <c r="XI9" s="271"/>
      <c r="XJ9" s="271"/>
      <c r="XK9" s="271"/>
      <c r="XL9" s="271"/>
      <c r="XM9" s="271"/>
      <c r="XN9" s="271"/>
      <c r="XO9" s="271"/>
      <c r="XP9" s="271"/>
      <c r="XQ9" s="271"/>
      <c r="XR9" s="271"/>
      <c r="XS9" s="271"/>
      <c r="XT9" s="271"/>
      <c r="XU9" s="271"/>
      <c r="XV9" s="271"/>
      <c r="XW9" s="271"/>
      <c r="XX9" s="271"/>
      <c r="XY9" s="271"/>
      <c r="XZ9" s="271"/>
      <c r="YA9" s="271"/>
      <c r="YB9" s="271"/>
      <c r="YC9" s="271"/>
      <c r="YD9" s="271"/>
      <c r="YE9" s="271"/>
      <c r="YF9" s="271"/>
      <c r="YG9" s="271"/>
      <c r="YH9" s="271"/>
      <c r="YI9" s="271"/>
      <c r="YJ9" s="271"/>
      <c r="YK9" s="271"/>
      <c r="YL9" s="271"/>
      <c r="YM9" s="271"/>
      <c r="YN9" s="271"/>
      <c r="YO9" s="271"/>
      <c r="YP9" s="271"/>
      <c r="YQ9" s="271"/>
      <c r="YR9" s="271"/>
      <c r="YS9" s="271"/>
      <c r="YT9" s="271"/>
      <c r="YU9" s="271"/>
      <c r="YV9" s="271"/>
      <c r="YW9" s="271"/>
      <c r="YX9" s="271"/>
      <c r="YY9" s="271"/>
      <c r="YZ9" s="271"/>
      <c r="ZA9" s="271"/>
      <c r="ZB9" s="271"/>
      <c r="ZC9" s="271"/>
      <c r="ZD9" s="271"/>
      <c r="ZE9" s="271"/>
      <c r="ZF9" s="271"/>
      <c r="ZG9" s="271"/>
      <c r="ZH9" s="271"/>
      <c r="ZI9" s="271"/>
      <c r="ZJ9" s="271"/>
      <c r="ZK9" s="271"/>
      <c r="ZL9" s="271"/>
      <c r="ZM9" s="271"/>
      <c r="ZN9" s="271"/>
      <c r="ZO9" s="271"/>
      <c r="ZP9" s="271"/>
      <c r="ZQ9" s="271"/>
      <c r="ZR9" s="271"/>
      <c r="ZS9" s="271"/>
      <c r="ZT9" s="271"/>
      <c r="ZU9" s="271"/>
      <c r="ZV9" s="271"/>
      <c r="ZW9" s="271"/>
      <c r="ZX9" s="271"/>
      <c r="ZY9" s="271"/>
      <c r="ZZ9" s="271"/>
      <c r="AAA9" s="271"/>
      <c r="AAB9" s="271"/>
      <c r="AAC9" s="271"/>
      <c r="AAD9" s="271"/>
      <c r="AAE9" s="271"/>
      <c r="AAF9" s="271"/>
      <c r="AAG9" s="271"/>
      <c r="AAH9" s="271"/>
      <c r="AAI9" s="271"/>
      <c r="AAJ9" s="271"/>
      <c r="AAK9" s="271"/>
      <c r="AAL9" s="271"/>
      <c r="AAM9" s="271"/>
      <c r="AAN9" s="271"/>
      <c r="AAO9" s="271"/>
      <c r="AAP9" s="271"/>
      <c r="AAQ9" s="271"/>
      <c r="AAR9" s="271"/>
      <c r="AAS9" s="271"/>
      <c r="AAT9" s="271"/>
      <c r="AAU9" s="271"/>
      <c r="AAV9" s="271"/>
      <c r="AAW9" s="271"/>
      <c r="AAX9" s="271"/>
      <c r="AAY9" s="271"/>
      <c r="AAZ9" s="271"/>
      <c r="ABA9" s="271"/>
      <c r="ABB9" s="271"/>
      <c r="ABC9" s="271"/>
      <c r="ABD9" s="271"/>
      <c r="ABE9" s="271"/>
      <c r="ABF9" s="271"/>
      <c r="ABG9" s="271"/>
      <c r="ABH9" s="271"/>
      <c r="ABI9" s="271"/>
      <c r="ABJ9" s="271"/>
      <c r="ABK9" s="271"/>
      <c r="ABL9" s="271"/>
      <c r="ABM9" s="271"/>
      <c r="ABN9" s="271"/>
      <c r="ABO9" s="271"/>
      <c r="ABP9" s="271"/>
      <c r="ABQ9" s="271"/>
      <c r="ABR9" s="271"/>
      <c r="ABS9" s="271"/>
      <c r="ABT9" s="271"/>
      <c r="ABU9" s="271"/>
      <c r="ABV9" s="271"/>
      <c r="ABW9" s="271"/>
      <c r="ABX9" s="271"/>
      <c r="ABY9" s="271"/>
      <c r="ABZ9" s="271"/>
      <c r="ACA9" s="271"/>
      <c r="ACB9" s="271"/>
      <c r="ACC9" s="271"/>
      <c r="ACD9" s="271"/>
      <c r="ACE9" s="271"/>
      <c r="ACF9" s="271"/>
      <c r="ACG9" s="271"/>
      <c r="ACH9" s="271"/>
      <c r="ACI9" s="271"/>
      <c r="ACJ9" s="271"/>
      <c r="ACK9" s="271"/>
      <c r="ACL9" s="271"/>
      <c r="ACM9" s="271"/>
      <c r="ACN9" s="271"/>
      <c r="ACO9" s="271"/>
      <c r="ACP9" s="271"/>
      <c r="ACQ9" s="271"/>
      <c r="ACR9" s="271"/>
      <c r="ACS9" s="271"/>
      <c r="ACT9" s="271"/>
      <c r="ACU9" s="271"/>
      <c r="ACV9" s="271"/>
      <c r="ACW9" s="271"/>
      <c r="ACX9" s="271"/>
      <c r="ACY9" s="271"/>
      <c r="ACZ9" s="271"/>
      <c r="ADA9" s="271"/>
      <c r="ADB9" s="271"/>
      <c r="ADC9" s="271"/>
      <c r="ADD9" s="271"/>
      <c r="ADE9" s="271"/>
      <c r="ADF9" s="271"/>
      <c r="ADG9" s="271"/>
      <c r="ADH9" s="271"/>
      <c r="ADI9" s="271"/>
      <c r="ADJ9" s="271"/>
      <c r="ADK9" s="271"/>
      <c r="ADL9" s="271"/>
      <c r="ADM9" s="271"/>
      <c r="ADN9" s="271"/>
      <c r="ADO9" s="271"/>
      <c r="ADP9" s="271"/>
      <c r="ADQ9" s="271"/>
      <c r="ADR9" s="271"/>
      <c r="ADS9" s="271"/>
      <c r="ADT9" s="271"/>
      <c r="ADU9" s="271"/>
      <c r="ADV9" s="271"/>
      <c r="ADW9" s="271"/>
      <c r="ADX9" s="271"/>
      <c r="ADY9" s="271"/>
      <c r="ADZ9" s="271"/>
      <c r="AEA9" s="271"/>
      <c r="AEB9" s="271"/>
      <c r="AEC9" s="271"/>
      <c r="AED9" s="271"/>
      <c r="AEE9" s="271"/>
      <c r="AEF9" s="271"/>
      <c r="AEG9" s="271"/>
      <c r="AEH9" s="271"/>
      <c r="AEI9" s="271"/>
      <c r="AEJ9" s="271"/>
      <c r="AEK9" s="271"/>
      <c r="AEL9" s="271"/>
      <c r="AEM9" s="271"/>
      <c r="AEN9" s="271"/>
      <c r="AEO9" s="271"/>
      <c r="AEP9" s="271"/>
      <c r="AEQ9" s="271"/>
      <c r="AER9" s="271"/>
      <c r="AES9" s="271"/>
      <c r="AET9" s="271"/>
      <c r="AEU9" s="271"/>
      <c r="AEV9" s="271"/>
      <c r="AEW9" s="271"/>
      <c r="AEX9" s="271"/>
      <c r="AEY9" s="271"/>
      <c r="AEZ9" s="271"/>
      <c r="AFA9" s="271"/>
      <c r="AFB9" s="271"/>
      <c r="AFC9" s="271"/>
      <c r="AFD9" s="271"/>
      <c r="AFE9" s="271"/>
      <c r="AFF9" s="271"/>
      <c r="AFG9" s="271"/>
      <c r="AFH9" s="271"/>
      <c r="AFI9" s="271"/>
      <c r="AFJ9" s="271"/>
      <c r="AFK9" s="271"/>
      <c r="AFL9" s="271"/>
      <c r="AFM9" s="271"/>
      <c r="AFN9" s="271"/>
      <c r="AFO9" s="271"/>
      <c r="AFP9" s="271"/>
      <c r="AFQ9" s="271"/>
      <c r="AFR9" s="271"/>
      <c r="AFS9" s="271"/>
      <c r="AFT9" s="271"/>
      <c r="AFU9" s="271"/>
      <c r="AFV9" s="271"/>
      <c r="AFW9" s="271"/>
      <c r="AFX9" s="271"/>
      <c r="AFY9" s="271"/>
      <c r="AFZ9" s="271"/>
      <c r="AGA9" s="271"/>
      <c r="AGB9" s="271"/>
      <c r="AGC9" s="271"/>
      <c r="AGD9" s="271"/>
      <c r="AGE9" s="271"/>
      <c r="AGF9" s="271"/>
      <c r="AGG9" s="271"/>
      <c r="AGH9" s="271"/>
      <c r="AGI9" s="271"/>
      <c r="AGJ9" s="271"/>
      <c r="AGK9" s="271"/>
      <c r="AGL9" s="271"/>
      <c r="AGM9" s="271"/>
      <c r="AGN9" s="271"/>
      <c r="AGO9" s="271"/>
      <c r="AGP9" s="271"/>
      <c r="AGQ9" s="271"/>
      <c r="AGR9" s="271"/>
      <c r="AGS9" s="271"/>
      <c r="AGT9" s="271"/>
      <c r="AGU9" s="271"/>
      <c r="AGV9" s="271"/>
      <c r="AGW9" s="271"/>
      <c r="AGX9" s="271"/>
      <c r="AGY9" s="271"/>
      <c r="AGZ9" s="271"/>
      <c r="AHA9" s="271"/>
      <c r="AHB9" s="271"/>
      <c r="AHC9" s="271"/>
      <c r="AHD9" s="271"/>
      <c r="AHE9" s="271"/>
      <c r="AHF9" s="271"/>
      <c r="AHG9" s="271"/>
      <c r="AHH9" s="271"/>
      <c r="AHI9" s="271"/>
      <c r="AHJ9" s="271"/>
      <c r="AHK9" s="271"/>
      <c r="AHL9" s="271"/>
      <c r="AHM9" s="271"/>
      <c r="AHN9" s="271"/>
      <c r="AHO9" s="271"/>
      <c r="AHP9" s="271"/>
      <c r="AHQ9" s="271"/>
      <c r="AHR9" s="271"/>
      <c r="AHS9" s="271"/>
      <c r="AHT9" s="271"/>
      <c r="AHU9" s="271"/>
      <c r="AHV9" s="271"/>
      <c r="AHW9" s="271"/>
      <c r="AHX9" s="271"/>
      <c r="AHY9" s="271"/>
      <c r="AHZ9" s="271"/>
      <c r="AIA9" s="271"/>
      <c r="AIB9" s="271"/>
      <c r="AIC9" s="271"/>
      <c r="AID9" s="271"/>
      <c r="AIE9" s="271"/>
      <c r="AIF9" s="271"/>
      <c r="AIG9" s="271"/>
      <c r="AIH9" s="271"/>
      <c r="AII9" s="271"/>
      <c r="AIJ9" s="271"/>
      <c r="AIK9" s="271"/>
      <c r="AIL9" s="271"/>
      <c r="AIM9" s="271"/>
      <c r="AIN9" s="271"/>
      <c r="AIO9" s="271"/>
      <c r="AIP9" s="271"/>
      <c r="AIQ9" s="271"/>
      <c r="AIR9" s="271"/>
      <c r="AIS9" s="271"/>
      <c r="AIT9" s="271"/>
      <c r="AIU9" s="271"/>
      <c r="AIV9" s="271"/>
      <c r="AIW9" s="271"/>
      <c r="AIX9" s="271"/>
      <c r="AIY9" s="271"/>
      <c r="AIZ9" s="271"/>
      <c r="AJA9" s="271"/>
      <c r="AJB9" s="271"/>
      <c r="AJC9" s="271"/>
      <c r="AJD9" s="271"/>
      <c r="AJE9" s="271"/>
      <c r="AJF9" s="271"/>
      <c r="AJG9" s="271"/>
      <c r="AJH9" s="271"/>
      <c r="AJI9" s="271"/>
      <c r="AJJ9" s="271"/>
      <c r="AJK9" s="271"/>
      <c r="AJL9" s="271"/>
      <c r="AJM9" s="271"/>
      <c r="AJN9" s="271"/>
      <c r="AJO9" s="271"/>
      <c r="AJP9" s="271"/>
      <c r="AJQ9" s="271"/>
      <c r="AJR9" s="271"/>
      <c r="AJS9" s="271"/>
      <c r="AJT9" s="271"/>
      <c r="AJU9" s="271"/>
      <c r="AJV9" s="271"/>
      <c r="AJW9" s="271"/>
      <c r="AJX9" s="271"/>
      <c r="AJY9" s="271"/>
      <c r="AJZ9" s="271"/>
      <c r="AKA9" s="271"/>
      <c r="AKB9" s="271"/>
      <c r="AKC9" s="271"/>
      <c r="AKD9" s="271"/>
      <c r="AKE9" s="271"/>
      <c r="AKF9" s="271"/>
      <c r="AKG9" s="271"/>
      <c r="AKH9" s="271"/>
      <c r="AKI9" s="271"/>
      <c r="AKJ9" s="271"/>
      <c r="AKK9" s="271"/>
      <c r="AKL9" s="271"/>
      <c r="AKM9" s="271"/>
      <c r="AKN9" s="271"/>
      <c r="AKO9" s="271"/>
      <c r="AKP9" s="271"/>
      <c r="AKQ9" s="271"/>
      <c r="AKR9" s="271"/>
      <c r="AKS9" s="271"/>
      <c r="AKT9" s="271"/>
      <c r="AKU9" s="271"/>
      <c r="AKV9" s="271"/>
      <c r="AKW9" s="271"/>
      <c r="AKX9" s="271"/>
      <c r="AKY9" s="271"/>
      <c r="AKZ9" s="271"/>
      <c r="ALA9" s="271"/>
      <c r="ALB9" s="271"/>
      <c r="ALC9" s="271"/>
      <c r="ALD9" s="271"/>
      <c r="ALE9" s="271"/>
      <c r="ALF9" s="271"/>
      <c r="ALG9" s="271"/>
      <c r="ALH9" s="271"/>
      <c r="ALI9" s="271"/>
      <c r="ALJ9" s="271"/>
      <c r="ALK9" s="271"/>
      <c r="ALL9" s="271"/>
      <c r="ALM9" s="271"/>
      <c r="ALN9" s="271"/>
      <c r="ALO9" s="271"/>
      <c r="ALP9" s="271"/>
      <c r="ALQ9" s="271"/>
      <c r="ALR9" s="271"/>
      <c r="ALS9" s="271"/>
      <c r="ALT9" s="271"/>
      <c r="ALU9" s="271"/>
      <c r="ALV9" s="271"/>
      <c r="ALW9" s="271"/>
      <c r="ALX9" s="271"/>
      <c r="ALY9" s="271"/>
      <c r="ALZ9" s="271"/>
      <c r="AMA9" s="271"/>
      <c r="AMB9" s="271"/>
      <c r="AMC9" s="271"/>
      <c r="AMD9" s="271"/>
      <c r="AME9" s="271"/>
      <c r="AMF9" s="271"/>
      <c r="AMG9" s="271"/>
      <c r="AMH9" s="271"/>
      <c r="AMI9" s="271"/>
      <c r="AMJ9" s="271"/>
      <c r="AMK9" s="271"/>
      <c r="AML9" s="271"/>
      <c r="AMM9" s="271"/>
      <c r="AMN9" s="271"/>
      <c r="AMO9" s="271"/>
      <c r="AMP9" s="271"/>
      <c r="AMQ9" s="271"/>
      <c r="AMR9" s="271"/>
      <c r="AMS9" s="271"/>
      <c r="AMT9" s="271"/>
      <c r="AMU9" s="271"/>
      <c r="AMV9" s="271"/>
      <c r="AMW9" s="271"/>
      <c r="AMX9" s="271"/>
      <c r="AMY9" s="271"/>
      <c r="AMZ9" s="271"/>
      <c r="ANA9" s="271"/>
      <c r="ANB9" s="271"/>
      <c r="ANC9" s="271"/>
      <c r="AND9" s="271"/>
      <c r="ANE9" s="271"/>
      <c r="ANF9" s="271"/>
      <c r="ANG9" s="271"/>
      <c r="ANH9" s="271"/>
      <c r="ANI9" s="271"/>
      <c r="ANJ9" s="271"/>
      <c r="ANK9" s="271"/>
      <c r="ANL9" s="271"/>
      <c r="ANM9" s="271"/>
      <c r="ANN9" s="271"/>
      <c r="ANO9" s="271"/>
      <c r="ANP9" s="271"/>
      <c r="ANQ9" s="271"/>
      <c r="ANR9" s="271"/>
      <c r="ANS9" s="271"/>
      <c r="ANT9" s="271"/>
      <c r="ANU9" s="271"/>
      <c r="ANV9" s="271"/>
      <c r="ANW9" s="271"/>
      <c r="ANX9" s="271"/>
      <c r="ANY9" s="271"/>
      <c r="ANZ9" s="271"/>
      <c r="AOA9" s="271"/>
      <c r="AOB9" s="271"/>
      <c r="AOC9" s="271"/>
      <c r="AOD9" s="271"/>
      <c r="AOE9" s="271"/>
      <c r="AOF9" s="271"/>
      <c r="AOG9" s="271"/>
      <c r="AOH9" s="271"/>
      <c r="AOI9" s="271"/>
      <c r="AOJ9" s="271"/>
      <c r="AOK9" s="271"/>
      <c r="AOL9" s="271"/>
      <c r="AOM9" s="271"/>
      <c r="AON9" s="271"/>
      <c r="AOO9" s="271"/>
      <c r="AOP9" s="271"/>
      <c r="AOQ9" s="271"/>
      <c r="AOR9" s="271"/>
      <c r="AOS9" s="271"/>
      <c r="AOT9" s="271"/>
      <c r="AOU9" s="271"/>
      <c r="AOV9" s="271"/>
      <c r="AOW9" s="271"/>
      <c r="AOX9" s="271"/>
      <c r="AOY9" s="271"/>
      <c r="AOZ9" s="271"/>
      <c r="APA9" s="271"/>
      <c r="APB9" s="271"/>
      <c r="APC9" s="271"/>
      <c r="APD9" s="271"/>
      <c r="APE9" s="271"/>
      <c r="APF9" s="271"/>
      <c r="APG9" s="271"/>
      <c r="APH9" s="271"/>
      <c r="API9" s="271"/>
      <c r="APJ9" s="271"/>
      <c r="APK9" s="271"/>
      <c r="APL9" s="271"/>
      <c r="APM9" s="271"/>
      <c r="APN9" s="271"/>
      <c r="APO9" s="271"/>
      <c r="APP9" s="271"/>
      <c r="APQ9" s="271"/>
      <c r="APR9" s="271"/>
      <c r="APS9" s="271"/>
      <c r="APT9" s="271"/>
      <c r="APU9" s="271"/>
      <c r="APV9" s="271"/>
      <c r="APW9" s="271"/>
      <c r="APX9" s="271"/>
      <c r="APY9" s="271"/>
      <c r="APZ9" s="271"/>
      <c r="AQA9" s="271"/>
      <c r="AQB9" s="271"/>
      <c r="AQC9" s="271"/>
      <c r="AQD9" s="271"/>
      <c r="AQE9" s="271"/>
      <c r="AQF9" s="271"/>
      <c r="AQG9" s="271"/>
      <c r="AQH9" s="271"/>
      <c r="AQI9" s="271"/>
      <c r="AQJ9" s="271"/>
      <c r="AQK9" s="271"/>
      <c r="AQL9" s="271"/>
      <c r="AQM9" s="271"/>
      <c r="AQN9" s="271"/>
      <c r="AQO9" s="271"/>
      <c r="AQP9" s="271"/>
      <c r="AQQ9" s="271"/>
      <c r="AQR9" s="271"/>
      <c r="AQS9" s="271"/>
      <c r="AQT9" s="271"/>
      <c r="AQU9" s="271"/>
      <c r="AQV9" s="271"/>
      <c r="AQW9" s="271"/>
      <c r="AQX9" s="271"/>
      <c r="AQY9" s="271"/>
      <c r="AQZ9" s="271"/>
      <c r="ARA9" s="271"/>
      <c r="ARB9" s="271"/>
      <c r="ARC9" s="271"/>
      <c r="ARD9" s="271"/>
      <c r="ARE9" s="271"/>
      <c r="ARF9" s="271"/>
      <c r="ARG9" s="271"/>
      <c r="ARH9" s="271"/>
      <c r="ARI9" s="271"/>
      <c r="ARJ9" s="271"/>
      <c r="ARK9" s="271"/>
      <c r="ARL9" s="271"/>
      <c r="ARM9" s="271"/>
      <c r="ARN9" s="271"/>
      <c r="ARO9" s="271"/>
      <c r="ARP9" s="271"/>
      <c r="ARQ9" s="271"/>
      <c r="ARR9" s="271"/>
      <c r="ARS9" s="271"/>
      <c r="ART9" s="271"/>
      <c r="ARU9" s="271"/>
      <c r="ARV9" s="271"/>
      <c r="ARW9" s="271"/>
      <c r="ARX9" s="271"/>
      <c r="ARY9" s="271"/>
      <c r="ARZ9" s="271"/>
      <c r="ASA9" s="271"/>
      <c r="ASB9" s="271"/>
      <c r="ASC9" s="271"/>
      <c r="ASD9" s="271"/>
      <c r="ASE9" s="271"/>
      <c r="ASF9" s="271"/>
      <c r="ASG9" s="271"/>
      <c r="ASH9" s="271"/>
      <c r="ASI9" s="271"/>
      <c r="ASJ9" s="271"/>
      <c r="ASK9" s="271"/>
      <c r="ASL9" s="271"/>
      <c r="ASM9" s="271"/>
      <c r="ASN9" s="271"/>
      <c r="ASO9" s="271"/>
      <c r="ASP9" s="271"/>
      <c r="ASQ9" s="271"/>
      <c r="ASR9" s="271"/>
      <c r="ASS9" s="271"/>
      <c r="AST9" s="271"/>
      <c r="ASU9" s="271"/>
      <c r="ASV9" s="271"/>
      <c r="ASW9" s="271"/>
      <c r="ASX9" s="271"/>
      <c r="ASY9" s="271"/>
      <c r="ASZ9" s="271"/>
      <c r="ATA9" s="271"/>
      <c r="ATB9" s="271"/>
      <c r="ATC9" s="271"/>
      <c r="ATD9" s="271"/>
      <c r="ATE9" s="271"/>
      <c r="ATF9" s="271"/>
      <c r="ATG9" s="271"/>
      <c r="ATH9" s="271"/>
      <c r="ATI9" s="271"/>
      <c r="ATJ9" s="271"/>
      <c r="ATK9" s="271"/>
      <c r="ATL9" s="271"/>
      <c r="ATM9" s="271"/>
      <c r="ATN9" s="271"/>
      <c r="ATO9" s="271"/>
      <c r="ATP9" s="271"/>
      <c r="ATQ9" s="271"/>
      <c r="ATR9" s="271"/>
      <c r="ATS9" s="271"/>
      <c r="ATT9" s="271"/>
      <c r="ATU9" s="271"/>
      <c r="ATV9" s="271"/>
      <c r="ATW9" s="271"/>
      <c r="ATX9" s="271"/>
      <c r="ATY9" s="271"/>
      <c r="ATZ9" s="271"/>
      <c r="AUA9" s="271"/>
      <c r="AUB9" s="271"/>
      <c r="AUC9" s="271"/>
      <c r="AUD9" s="271"/>
      <c r="AUE9" s="271"/>
      <c r="AUF9" s="271"/>
      <c r="AUG9" s="271"/>
      <c r="AUH9" s="271"/>
      <c r="AUI9" s="271"/>
      <c r="AUJ9" s="271"/>
      <c r="AUK9" s="271"/>
      <c r="AUL9" s="271"/>
      <c r="AUM9" s="271"/>
      <c r="AUN9" s="271"/>
      <c r="AUO9" s="271"/>
      <c r="AUP9" s="271"/>
      <c r="AUQ9" s="271"/>
      <c r="AUR9" s="271"/>
      <c r="AUS9" s="271"/>
      <c r="AUT9" s="271"/>
      <c r="AUU9" s="271"/>
      <c r="AUV9" s="271"/>
      <c r="AUW9" s="271"/>
      <c r="AUX9" s="271"/>
      <c r="AUY9" s="271"/>
      <c r="AUZ9" s="271"/>
      <c r="AVA9" s="271"/>
      <c r="AVB9" s="271"/>
      <c r="AVC9" s="271"/>
      <c r="AVD9" s="271"/>
      <c r="AVE9" s="271"/>
      <c r="AVF9" s="271"/>
      <c r="AVG9" s="271"/>
      <c r="AVH9" s="271"/>
      <c r="AVI9" s="271"/>
      <c r="AVJ9" s="271"/>
      <c r="AVK9" s="271"/>
      <c r="AVL9" s="271"/>
      <c r="AVM9" s="271"/>
      <c r="AVN9" s="271"/>
      <c r="AVO9" s="271"/>
      <c r="AVP9" s="271"/>
      <c r="AVQ9" s="271"/>
      <c r="AVR9" s="271"/>
      <c r="AVS9" s="271"/>
      <c r="AVT9" s="271"/>
      <c r="AVU9" s="271"/>
      <c r="AVV9" s="271"/>
      <c r="AVW9" s="271"/>
      <c r="AVX9" s="271"/>
      <c r="AVY9" s="271"/>
      <c r="AVZ9" s="271"/>
      <c r="AWA9" s="271"/>
      <c r="AWB9" s="271"/>
      <c r="AWC9" s="271"/>
      <c r="AWD9" s="271"/>
      <c r="AWE9" s="271"/>
      <c r="AWF9" s="271"/>
      <c r="AWG9" s="271"/>
      <c r="AWH9" s="271"/>
      <c r="AWI9" s="271"/>
      <c r="AWJ9" s="271"/>
      <c r="AWK9" s="271"/>
      <c r="AWL9" s="271"/>
      <c r="AWM9" s="271"/>
      <c r="AWN9" s="271"/>
      <c r="AWO9" s="271"/>
      <c r="AWP9" s="271"/>
      <c r="AWQ9" s="271"/>
      <c r="AWR9" s="271"/>
      <c r="AWS9" s="271"/>
      <c r="AWT9" s="271"/>
      <c r="AWU9" s="271"/>
      <c r="AWV9" s="271"/>
      <c r="AWW9" s="271"/>
      <c r="AWX9" s="271"/>
      <c r="AWY9" s="271"/>
      <c r="AWZ9" s="271"/>
      <c r="AXA9" s="271"/>
      <c r="AXB9" s="271"/>
      <c r="AXC9" s="271"/>
      <c r="AXD9" s="271"/>
      <c r="AXE9" s="271"/>
      <c r="AXF9" s="271"/>
      <c r="AXG9" s="271"/>
      <c r="AXH9" s="271"/>
      <c r="AXI9" s="271"/>
      <c r="AXJ9" s="271"/>
      <c r="AXK9" s="271"/>
      <c r="AXL9" s="271"/>
      <c r="AXM9" s="271"/>
      <c r="AXN9" s="271"/>
      <c r="AXO9" s="271"/>
      <c r="AXP9" s="271"/>
      <c r="AXQ9" s="271"/>
      <c r="AXR9" s="271"/>
      <c r="AXS9" s="271"/>
      <c r="AXT9" s="271"/>
      <c r="AXU9" s="271"/>
      <c r="AXV9" s="271"/>
      <c r="AXW9" s="271"/>
      <c r="AXX9" s="271"/>
      <c r="AXY9" s="271"/>
      <c r="AXZ9" s="271"/>
      <c r="AYA9" s="271"/>
      <c r="AYB9" s="271"/>
      <c r="AYC9" s="271"/>
      <c r="AYD9" s="271"/>
      <c r="AYE9" s="271"/>
      <c r="AYF9" s="271"/>
      <c r="AYG9" s="271"/>
      <c r="AYH9" s="271"/>
      <c r="AYI9" s="271"/>
      <c r="AYJ9" s="271"/>
      <c r="AYK9" s="271"/>
      <c r="AYL9" s="271"/>
      <c r="AYM9" s="271"/>
      <c r="AYN9" s="271"/>
      <c r="AYO9" s="271"/>
      <c r="AYP9" s="271"/>
      <c r="AYQ9" s="271"/>
      <c r="AYR9" s="271"/>
      <c r="AYS9" s="271"/>
      <c r="AYT9" s="271"/>
      <c r="AYU9" s="271"/>
      <c r="AYV9" s="271"/>
      <c r="AYW9" s="271"/>
      <c r="AYX9" s="271"/>
      <c r="AYY9" s="271"/>
      <c r="AYZ9" s="271"/>
      <c r="AZA9" s="271"/>
      <c r="AZB9" s="271"/>
      <c r="AZC9" s="271"/>
      <c r="AZD9" s="271"/>
      <c r="AZE9" s="271"/>
      <c r="AZF9" s="271"/>
      <c r="AZG9" s="271"/>
      <c r="AZH9" s="271"/>
      <c r="AZI9" s="271"/>
      <c r="AZJ9" s="271"/>
      <c r="AZK9" s="271"/>
      <c r="AZL9" s="271"/>
      <c r="AZM9" s="271"/>
      <c r="AZN9" s="271"/>
      <c r="AZO9" s="271"/>
      <c r="AZP9" s="271"/>
      <c r="AZQ9" s="271"/>
      <c r="AZR9" s="271"/>
      <c r="AZS9" s="271"/>
      <c r="AZT9" s="271"/>
      <c r="AZU9" s="271"/>
      <c r="AZV9" s="271"/>
      <c r="AZW9" s="271"/>
      <c r="AZX9" s="271"/>
      <c r="AZY9" s="271"/>
      <c r="AZZ9" s="271"/>
      <c r="BAA9" s="271"/>
      <c r="BAB9" s="271"/>
      <c r="BAC9" s="271"/>
      <c r="BAD9" s="271"/>
      <c r="BAE9" s="271"/>
      <c r="BAF9" s="271"/>
      <c r="BAG9" s="271"/>
      <c r="BAH9" s="271"/>
      <c r="BAI9" s="271"/>
      <c r="BAJ9" s="271"/>
      <c r="BAK9" s="271"/>
      <c r="BAL9" s="271"/>
      <c r="BAM9" s="271"/>
      <c r="BAN9" s="271"/>
      <c r="BAO9" s="271"/>
      <c r="BAP9" s="271"/>
      <c r="BAQ9" s="271"/>
      <c r="BAR9" s="271"/>
      <c r="BAS9" s="271"/>
      <c r="BAT9" s="271"/>
      <c r="BAU9" s="271"/>
      <c r="BAV9" s="271"/>
      <c r="BAW9" s="271"/>
      <c r="BAX9" s="271"/>
      <c r="BAY9" s="271"/>
      <c r="BAZ9" s="271"/>
      <c r="BBA9" s="271"/>
      <c r="BBB9" s="271"/>
      <c r="BBC9" s="271"/>
      <c r="BBD9" s="271"/>
      <c r="BBE9" s="271"/>
      <c r="BBF9" s="271"/>
      <c r="BBG9" s="271"/>
      <c r="BBH9" s="271"/>
      <c r="BBI9" s="271"/>
      <c r="BBJ9" s="271"/>
      <c r="BBK9" s="271"/>
      <c r="BBL9" s="271"/>
      <c r="BBM9" s="271"/>
      <c r="BBN9" s="271"/>
      <c r="BBO9" s="271"/>
      <c r="BBP9" s="271"/>
      <c r="BBQ9" s="271"/>
      <c r="BBR9" s="271"/>
      <c r="BBS9" s="271"/>
      <c r="BBT9" s="271"/>
      <c r="BBU9" s="271"/>
      <c r="BBV9" s="271"/>
      <c r="BBW9" s="271"/>
      <c r="BBX9" s="271"/>
      <c r="BBY9" s="271"/>
      <c r="BBZ9" s="271"/>
      <c r="BCA9" s="271"/>
      <c r="BCB9" s="271"/>
      <c r="BCC9" s="271"/>
      <c r="BCD9" s="271"/>
      <c r="BCE9" s="271"/>
      <c r="BCF9" s="271"/>
      <c r="BCG9" s="271"/>
      <c r="BCH9" s="271"/>
      <c r="BCI9" s="271"/>
      <c r="BCJ9" s="271"/>
      <c r="BCK9" s="271"/>
      <c r="BCL9" s="271"/>
      <c r="BCM9" s="271"/>
      <c r="BCN9" s="271"/>
      <c r="BCO9" s="271"/>
      <c r="BCP9" s="271"/>
      <c r="BCQ9" s="271"/>
      <c r="BCR9" s="271"/>
      <c r="BCS9" s="271"/>
      <c r="BCT9" s="271"/>
      <c r="BCU9" s="271"/>
      <c r="BCV9" s="271"/>
      <c r="BCW9" s="271"/>
      <c r="BCX9" s="271"/>
      <c r="BCY9" s="271"/>
      <c r="BCZ9" s="271"/>
      <c r="BDA9" s="271"/>
      <c r="BDB9" s="271"/>
      <c r="BDC9" s="271"/>
      <c r="BDD9" s="271"/>
      <c r="BDE9" s="271"/>
      <c r="BDF9" s="271"/>
      <c r="BDG9" s="271"/>
      <c r="BDH9" s="271"/>
      <c r="BDI9" s="271"/>
      <c r="BDJ9" s="271"/>
      <c r="BDK9" s="271"/>
      <c r="BDL9" s="271"/>
      <c r="BDM9" s="271"/>
      <c r="BDN9" s="271"/>
      <c r="BDO9" s="271"/>
      <c r="BDP9" s="271"/>
      <c r="BDQ9" s="271"/>
      <c r="BDR9" s="271"/>
      <c r="BDS9" s="271"/>
      <c r="BDT9" s="271"/>
      <c r="BDU9" s="271"/>
      <c r="BDV9" s="271"/>
      <c r="BDW9" s="271"/>
      <c r="BDX9" s="271"/>
      <c r="BDY9" s="271"/>
      <c r="BDZ9" s="271"/>
      <c r="BEA9" s="271"/>
      <c r="BEB9" s="271"/>
      <c r="BEC9" s="271"/>
      <c r="BED9" s="271"/>
      <c r="BEE9" s="271"/>
      <c r="BEF9" s="271"/>
      <c r="BEG9" s="271"/>
      <c r="BEH9" s="271"/>
      <c r="BEI9" s="271"/>
      <c r="BEJ9" s="271"/>
      <c r="BEK9" s="271"/>
      <c r="BEL9" s="271"/>
      <c r="BEM9" s="271"/>
      <c r="BEN9" s="271"/>
      <c r="BEO9" s="271"/>
      <c r="BEP9" s="271"/>
      <c r="BEQ9" s="271"/>
      <c r="BER9" s="271"/>
      <c r="BES9" s="271"/>
      <c r="BET9" s="271"/>
      <c r="BEU9" s="271"/>
      <c r="BEV9" s="271"/>
      <c r="BEW9" s="271"/>
      <c r="BEX9" s="271"/>
      <c r="BEY9" s="271"/>
      <c r="BEZ9" s="271"/>
      <c r="BFA9" s="271"/>
      <c r="BFB9" s="271"/>
      <c r="BFC9" s="271"/>
      <c r="BFD9" s="271"/>
      <c r="BFE9" s="271"/>
      <c r="BFF9" s="271"/>
      <c r="BFG9" s="271"/>
      <c r="BFH9" s="271"/>
      <c r="BFI9" s="271"/>
      <c r="BFJ9" s="271"/>
      <c r="BFK9" s="271"/>
      <c r="BFL9" s="271"/>
      <c r="BFM9" s="271"/>
      <c r="BFN9" s="271"/>
      <c r="BFO9" s="271"/>
      <c r="BFP9" s="271"/>
      <c r="BFQ9" s="271"/>
      <c r="BFR9" s="271"/>
      <c r="BFS9" s="271"/>
      <c r="BFT9" s="271"/>
      <c r="BFU9" s="271"/>
      <c r="BFV9" s="271"/>
      <c r="BFW9" s="271"/>
      <c r="BFX9" s="271"/>
      <c r="BFY9" s="271"/>
      <c r="BFZ9" s="271"/>
      <c r="BGA9" s="271"/>
      <c r="BGB9" s="271"/>
      <c r="BGC9" s="271"/>
      <c r="BGD9" s="271"/>
      <c r="BGE9" s="271"/>
      <c r="BGF9" s="271"/>
      <c r="BGG9" s="271"/>
      <c r="BGH9" s="271"/>
      <c r="BGI9" s="271"/>
      <c r="BGJ9" s="271"/>
      <c r="BGK9" s="271"/>
      <c r="BGL9" s="271"/>
      <c r="BGM9" s="271"/>
      <c r="BGN9" s="271"/>
      <c r="BGO9" s="271"/>
      <c r="BGP9" s="271"/>
      <c r="BGQ9" s="271"/>
      <c r="BGR9" s="271"/>
      <c r="BGS9" s="271"/>
      <c r="BGT9" s="271"/>
      <c r="BGU9" s="271"/>
      <c r="BGV9" s="271"/>
      <c r="BGW9" s="271"/>
      <c r="BGX9" s="271"/>
      <c r="BGY9" s="271"/>
      <c r="BGZ9" s="271"/>
      <c r="BHA9" s="271"/>
      <c r="BHB9" s="271"/>
      <c r="BHC9" s="271"/>
      <c r="BHD9" s="271"/>
      <c r="BHE9" s="271"/>
      <c r="BHF9" s="271"/>
      <c r="BHG9" s="271"/>
      <c r="BHH9" s="271"/>
      <c r="BHI9" s="271"/>
      <c r="BHJ9" s="271"/>
      <c r="BHK9" s="271"/>
      <c r="BHL9" s="271"/>
      <c r="BHM9" s="271"/>
      <c r="BHN9" s="271"/>
      <c r="BHO9" s="271"/>
      <c r="BHP9" s="271"/>
      <c r="BHQ9" s="271"/>
      <c r="BHR9" s="271"/>
      <c r="BHS9" s="271"/>
      <c r="BHT9" s="271"/>
      <c r="BHU9" s="271"/>
      <c r="BHV9" s="271"/>
      <c r="BHW9" s="271"/>
      <c r="BHX9" s="271"/>
      <c r="BHY9" s="271"/>
      <c r="BHZ9" s="271"/>
      <c r="BIA9" s="271"/>
      <c r="BIB9" s="271"/>
      <c r="BIC9" s="271"/>
      <c r="BID9" s="271"/>
      <c r="BIE9" s="271"/>
      <c r="BIF9" s="271"/>
      <c r="BIG9" s="271"/>
      <c r="BIH9" s="271"/>
      <c r="BII9" s="271"/>
      <c r="BIJ9" s="271"/>
      <c r="BIK9" s="271"/>
      <c r="BIL9" s="271"/>
      <c r="BIM9" s="271"/>
      <c r="BIN9" s="271"/>
      <c r="BIO9" s="271"/>
      <c r="BIP9" s="271"/>
      <c r="BIQ9" s="271"/>
      <c r="BIR9" s="271"/>
      <c r="BIS9" s="271"/>
      <c r="BIT9" s="271"/>
      <c r="BIU9" s="271"/>
      <c r="BIV9" s="271"/>
      <c r="BIW9" s="271"/>
      <c r="BIX9" s="271"/>
      <c r="BIY9" s="271"/>
      <c r="BIZ9" s="271"/>
      <c r="BJA9" s="271"/>
      <c r="BJB9" s="271"/>
      <c r="BJC9" s="271"/>
      <c r="BJD9" s="271"/>
      <c r="BJE9" s="271"/>
      <c r="BJF9" s="271"/>
      <c r="BJG9" s="271"/>
      <c r="BJH9" s="271"/>
      <c r="BJI9" s="271"/>
      <c r="BJJ9" s="271"/>
      <c r="BJK9" s="271"/>
      <c r="BJL9" s="271"/>
      <c r="BJM9" s="271"/>
      <c r="BJN9" s="271"/>
      <c r="BJO9" s="271"/>
      <c r="BJP9" s="271"/>
      <c r="BJQ9" s="271"/>
      <c r="BJR9" s="271"/>
      <c r="BJS9" s="271"/>
      <c r="BJT9" s="271"/>
      <c r="BJU9" s="271"/>
      <c r="BJV9" s="271"/>
      <c r="BJW9" s="271"/>
      <c r="BJX9" s="271"/>
      <c r="BJY9" s="271"/>
      <c r="BJZ9" s="271"/>
      <c r="BKA9" s="271"/>
      <c r="BKB9" s="271"/>
      <c r="BKC9" s="271"/>
      <c r="BKD9" s="271"/>
      <c r="BKE9" s="271"/>
      <c r="BKF9" s="271"/>
      <c r="BKG9" s="271"/>
      <c r="BKH9" s="271"/>
      <c r="BKI9" s="271"/>
      <c r="BKJ9" s="271"/>
      <c r="BKK9" s="271"/>
      <c r="BKL9" s="271"/>
      <c r="BKM9" s="271"/>
      <c r="BKN9" s="271"/>
      <c r="BKO9" s="271"/>
      <c r="BKP9" s="271"/>
      <c r="BKQ9" s="271"/>
      <c r="BKR9" s="271"/>
      <c r="BKS9" s="271"/>
      <c r="BKT9" s="271"/>
      <c r="BKU9" s="271"/>
      <c r="BKV9" s="271"/>
      <c r="BKW9" s="271"/>
      <c r="BKX9" s="271"/>
      <c r="BKY9" s="271"/>
      <c r="BKZ9" s="271"/>
      <c r="BLA9" s="271"/>
      <c r="BLB9" s="271"/>
      <c r="BLC9" s="271"/>
      <c r="BLD9" s="271"/>
      <c r="BLE9" s="271"/>
      <c r="BLF9" s="271"/>
      <c r="BLG9" s="271"/>
      <c r="BLH9" s="271"/>
      <c r="BLI9" s="271"/>
      <c r="BLJ9" s="271"/>
      <c r="BLK9" s="271"/>
      <c r="BLL9" s="271"/>
      <c r="BLM9" s="271"/>
      <c r="BLN9" s="271"/>
      <c r="BLO9" s="271"/>
      <c r="BLP9" s="271"/>
      <c r="BLQ9" s="271"/>
      <c r="BLR9" s="271"/>
      <c r="BLS9" s="271"/>
      <c r="BLT9" s="271"/>
      <c r="BLU9" s="271"/>
      <c r="BLV9" s="271"/>
      <c r="BLW9" s="271"/>
      <c r="BLX9" s="271"/>
      <c r="BLY9" s="271"/>
      <c r="BLZ9" s="271"/>
      <c r="BMA9" s="271"/>
      <c r="BMB9" s="271"/>
      <c r="BMC9" s="271"/>
      <c r="BMD9" s="271"/>
      <c r="BME9" s="271"/>
      <c r="BMF9" s="271"/>
      <c r="BMG9" s="271"/>
      <c r="BMH9" s="271"/>
      <c r="BMI9" s="271"/>
      <c r="BMJ9" s="271"/>
      <c r="BMK9" s="271"/>
      <c r="BML9" s="271"/>
      <c r="BMM9" s="271"/>
      <c r="BMN9" s="271"/>
      <c r="BMO9" s="271"/>
      <c r="BMP9" s="271"/>
      <c r="BMQ9" s="271"/>
      <c r="BMR9" s="271"/>
      <c r="BMS9" s="271"/>
      <c r="BMT9" s="271"/>
      <c r="BMU9" s="271"/>
      <c r="BMV9" s="271"/>
      <c r="BMW9" s="271"/>
      <c r="BMX9" s="271"/>
      <c r="BMY9" s="271"/>
      <c r="BMZ9" s="271"/>
      <c r="BNA9" s="271"/>
      <c r="BNB9" s="271"/>
      <c r="BNC9" s="271"/>
      <c r="BND9" s="271"/>
      <c r="BNE9" s="271"/>
      <c r="BNF9" s="271"/>
      <c r="BNG9" s="271"/>
      <c r="BNH9" s="271"/>
      <c r="BNI9" s="271"/>
      <c r="BNJ9" s="271"/>
      <c r="BNK9" s="271"/>
      <c r="BNL9" s="271"/>
      <c r="BNM9" s="271"/>
      <c r="BNN9" s="271"/>
      <c r="BNO9" s="271"/>
      <c r="BNP9" s="271"/>
      <c r="BNQ9" s="271"/>
      <c r="BNR9" s="271"/>
      <c r="BNS9" s="271"/>
      <c r="BNT9" s="271"/>
      <c r="BNU9" s="271"/>
      <c r="BNV9" s="271"/>
      <c r="BNW9" s="271"/>
      <c r="BNX9" s="271"/>
      <c r="BNY9" s="271"/>
      <c r="BNZ9" s="271"/>
      <c r="BOA9" s="271"/>
      <c r="BOB9" s="271"/>
      <c r="BOC9" s="271"/>
      <c r="BOD9" s="271"/>
      <c r="BOE9" s="271"/>
      <c r="BOF9" s="271"/>
      <c r="BOG9" s="271"/>
      <c r="BOH9" s="271"/>
      <c r="BOI9" s="271"/>
      <c r="BOJ9" s="271"/>
      <c r="BOK9" s="271"/>
      <c r="BOL9" s="271"/>
      <c r="BOM9" s="271"/>
      <c r="BON9" s="271"/>
      <c r="BOO9" s="271"/>
      <c r="BOP9" s="271"/>
      <c r="BOQ9" s="271"/>
      <c r="BOR9" s="271"/>
      <c r="BOS9" s="271"/>
      <c r="BOT9" s="271"/>
      <c r="BOU9" s="271"/>
      <c r="BOV9" s="271"/>
      <c r="BOW9" s="271"/>
      <c r="BOX9" s="271"/>
      <c r="BOY9" s="271"/>
      <c r="BOZ9" s="271"/>
      <c r="BPA9" s="271"/>
      <c r="BPB9" s="271"/>
      <c r="BPC9" s="271"/>
      <c r="BPD9" s="271"/>
      <c r="BPE9" s="271"/>
      <c r="BPF9" s="271"/>
      <c r="BPG9" s="271"/>
      <c r="BPH9" s="271"/>
      <c r="BPI9" s="271"/>
      <c r="BPJ9" s="271"/>
      <c r="BPK9" s="271"/>
      <c r="BPL9" s="271"/>
      <c r="BPM9" s="271"/>
      <c r="BPN9" s="271"/>
      <c r="BPO9" s="271"/>
      <c r="BPP9" s="271"/>
      <c r="BPQ9" s="271"/>
      <c r="BPR9" s="271"/>
      <c r="BPS9" s="271"/>
      <c r="BPT9" s="271"/>
      <c r="BPU9" s="271"/>
      <c r="BPV9" s="271"/>
      <c r="BPW9" s="271"/>
      <c r="BPX9" s="271"/>
      <c r="BPY9" s="271"/>
      <c r="BPZ9" s="271"/>
      <c r="BQA9" s="271"/>
      <c r="BQB9" s="271"/>
      <c r="BQC9" s="271"/>
      <c r="BQD9" s="271"/>
      <c r="BQE9" s="271"/>
      <c r="BQF9" s="271"/>
      <c r="BQG9" s="271"/>
      <c r="BQH9" s="271"/>
      <c r="BQI9" s="271"/>
      <c r="BQJ9" s="271"/>
      <c r="BQK9" s="271"/>
      <c r="BQL9" s="271"/>
      <c r="BQM9" s="271"/>
      <c r="BQN9" s="271"/>
      <c r="BQO9" s="271"/>
      <c r="BQP9" s="271"/>
      <c r="BQQ9" s="271"/>
      <c r="BQR9" s="271"/>
      <c r="BQS9" s="271"/>
      <c r="BQT9" s="271"/>
      <c r="BQU9" s="271"/>
      <c r="BQV9" s="271"/>
      <c r="BQW9" s="271"/>
      <c r="BQX9" s="271"/>
      <c r="BQY9" s="271"/>
      <c r="BQZ9" s="271"/>
      <c r="BRA9" s="271"/>
      <c r="BRB9" s="271"/>
      <c r="BRC9" s="271"/>
      <c r="BRD9" s="271"/>
      <c r="BRE9" s="271"/>
      <c r="BRF9" s="271"/>
      <c r="BRG9" s="271"/>
      <c r="BRH9" s="271"/>
      <c r="BRI9" s="271"/>
      <c r="BRJ9" s="271"/>
      <c r="BRK9" s="271"/>
      <c r="BRL9" s="271"/>
      <c r="BRM9" s="271"/>
      <c r="BRN9" s="271"/>
      <c r="BRO9" s="271"/>
      <c r="BRP9" s="271"/>
      <c r="BRQ9" s="271"/>
      <c r="BRR9" s="271"/>
      <c r="BRS9" s="271"/>
      <c r="BRT9" s="271"/>
      <c r="BRU9" s="271"/>
      <c r="BRV9" s="271"/>
      <c r="BRW9" s="271"/>
      <c r="BRX9" s="271"/>
      <c r="BRY9" s="271"/>
      <c r="BRZ9" s="271"/>
      <c r="BSA9" s="271"/>
      <c r="BSB9" s="271"/>
      <c r="BSC9" s="271"/>
      <c r="BSD9" s="271"/>
      <c r="BSE9" s="271"/>
      <c r="BSF9" s="271"/>
      <c r="BSG9" s="271"/>
      <c r="BSH9" s="271"/>
      <c r="BSI9" s="271"/>
      <c r="BSJ9" s="271"/>
      <c r="BSK9" s="271"/>
      <c r="BSL9" s="271"/>
      <c r="BSM9" s="271"/>
      <c r="BSN9" s="271"/>
      <c r="BSO9" s="271"/>
      <c r="BSP9" s="271"/>
      <c r="BSQ9" s="271"/>
      <c r="BSR9" s="271"/>
      <c r="BSS9" s="271"/>
      <c r="BST9" s="271"/>
      <c r="BSU9" s="271"/>
      <c r="BSV9" s="271"/>
      <c r="BSW9" s="271"/>
      <c r="BSX9" s="271"/>
      <c r="BSY9" s="271"/>
      <c r="BSZ9" s="271"/>
      <c r="BTA9" s="271"/>
      <c r="BTB9" s="271"/>
      <c r="BTC9" s="271"/>
      <c r="BTD9" s="271"/>
      <c r="BTE9" s="271"/>
      <c r="BTF9" s="271"/>
      <c r="BTG9" s="271"/>
      <c r="BTH9" s="271"/>
      <c r="BTI9" s="271"/>
      <c r="BTJ9" s="271"/>
      <c r="BTK9" s="271"/>
      <c r="BTL9" s="271"/>
      <c r="BTM9" s="271"/>
      <c r="BTN9" s="271"/>
      <c r="BTO9" s="271"/>
      <c r="BTP9" s="271"/>
      <c r="BTQ9" s="271"/>
      <c r="BTR9" s="271"/>
      <c r="BTS9" s="271"/>
      <c r="BTT9" s="271"/>
      <c r="BTU9" s="271"/>
      <c r="BTV9" s="271"/>
      <c r="BTW9" s="271"/>
      <c r="BTX9" s="271"/>
      <c r="BTY9" s="271"/>
      <c r="BTZ9" s="271"/>
      <c r="BUA9" s="271"/>
      <c r="BUB9" s="271"/>
      <c r="BUC9" s="271"/>
      <c r="BUD9" s="271"/>
      <c r="BUE9" s="271"/>
      <c r="BUF9" s="271"/>
      <c r="BUG9" s="271"/>
      <c r="BUH9" s="271"/>
      <c r="BUI9" s="271"/>
      <c r="BUJ9" s="271"/>
      <c r="BUK9" s="271"/>
      <c r="BUL9" s="271"/>
      <c r="BUM9" s="271"/>
      <c r="BUN9" s="271"/>
      <c r="BUO9" s="271"/>
      <c r="BUP9" s="271"/>
      <c r="BUQ9" s="271"/>
      <c r="BUR9" s="271"/>
      <c r="BUS9" s="271"/>
      <c r="BUT9" s="271"/>
      <c r="BUU9" s="271"/>
      <c r="BUV9" s="271"/>
      <c r="BUW9" s="271"/>
      <c r="BUX9" s="271"/>
      <c r="BUY9" s="271"/>
      <c r="BUZ9" s="271"/>
      <c r="BVA9" s="271"/>
      <c r="BVB9" s="271"/>
      <c r="BVC9" s="271"/>
      <c r="BVD9" s="271"/>
      <c r="BVE9" s="271"/>
      <c r="BVF9" s="271"/>
      <c r="BVG9" s="271"/>
      <c r="BVH9" s="271"/>
      <c r="BVI9" s="271"/>
      <c r="BVJ9" s="271"/>
      <c r="BVK9" s="271"/>
      <c r="BVL9" s="271"/>
      <c r="BVM9" s="271"/>
      <c r="BVN9" s="271"/>
      <c r="BVO9" s="271"/>
      <c r="BVP9" s="271"/>
      <c r="BVQ9" s="271"/>
      <c r="BVR9" s="271"/>
      <c r="BVS9" s="271"/>
      <c r="BVT9" s="271"/>
      <c r="BVU9" s="271"/>
      <c r="BVV9" s="271"/>
      <c r="BVW9" s="271"/>
      <c r="BVX9" s="271"/>
      <c r="BVY9" s="271"/>
      <c r="BVZ9" s="271"/>
      <c r="BWA9" s="271"/>
      <c r="BWB9" s="271"/>
      <c r="BWC9" s="271"/>
      <c r="BWD9" s="271"/>
      <c r="BWE9" s="271"/>
      <c r="BWF9" s="271"/>
      <c r="BWG9" s="271"/>
      <c r="BWH9" s="271"/>
      <c r="BWI9" s="271"/>
      <c r="BWJ9" s="271"/>
      <c r="BWK9" s="271"/>
      <c r="BWL9" s="271"/>
      <c r="BWM9" s="271"/>
      <c r="BWN9" s="271"/>
      <c r="BWO9" s="271"/>
      <c r="BWP9" s="271"/>
      <c r="BWQ9" s="271"/>
      <c r="BWR9" s="271"/>
      <c r="BWS9" s="271"/>
      <c r="BWT9" s="271"/>
      <c r="BWU9" s="271"/>
      <c r="BWV9" s="271"/>
      <c r="BWW9" s="271"/>
      <c r="BWX9" s="271"/>
      <c r="BWY9" s="271"/>
      <c r="BWZ9" s="271"/>
      <c r="BXA9" s="271"/>
      <c r="BXB9" s="271"/>
      <c r="BXC9" s="271"/>
      <c r="BXD9" s="271"/>
      <c r="BXE9" s="271"/>
      <c r="BXF9" s="271"/>
      <c r="BXG9" s="271"/>
      <c r="BXH9" s="271"/>
      <c r="BXI9" s="271"/>
      <c r="BXJ9" s="271"/>
      <c r="BXK9" s="271"/>
      <c r="BXL9" s="271"/>
      <c r="BXM9" s="271"/>
      <c r="BXN9" s="271"/>
      <c r="BXO9" s="271"/>
      <c r="BXP9" s="271"/>
      <c r="BXQ9" s="271"/>
      <c r="BXR9" s="271"/>
      <c r="BXS9" s="271"/>
      <c r="BXT9" s="271"/>
      <c r="BXU9" s="271"/>
      <c r="BXV9" s="271"/>
      <c r="BXW9" s="271"/>
      <c r="BXX9" s="271"/>
      <c r="BXY9" s="271"/>
      <c r="BXZ9" s="271"/>
      <c r="BYA9" s="271"/>
      <c r="BYB9" s="271"/>
      <c r="BYC9" s="271"/>
      <c r="BYD9" s="271"/>
      <c r="BYE9" s="271"/>
      <c r="BYF9" s="271"/>
      <c r="BYG9" s="271"/>
      <c r="BYH9" s="271"/>
      <c r="BYI9" s="271"/>
      <c r="BYJ9" s="271"/>
      <c r="BYK9" s="271"/>
      <c r="BYL9" s="271"/>
      <c r="BYM9" s="271"/>
      <c r="BYN9" s="271"/>
      <c r="BYO9" s="271"/>
      <c r="BYP9" s="271"/>
      <c r="BYQ9" s="271"/>
      <c r="BYR9" s="271"/>
      <c r="BYS9" s="271"/>
      <c r="BYT9" s="271"/>
      <c r="BYU9" s="271"/>
      <c r="BYV9" s="271"/>
      <c r="BYW9" s="271"/>
      <c r="BYX9" s="271"/>
      <c r="BYY9" s="271"/>
      <c r="BYZ9" s="271"/>
      <c r="BZA9" s="271"/>
      <c r="BZB9" s="271"/>
      <c r="BZC9" s="271"/>
      <c r="BZD9" s="271"/>
      <c r="BZE9" s="271"/>
      <c r="BZF9" s="271"/>
      <c r="BZG9" s="271"/>
      <c r="BZH9" s="271"/>
      <c r="BZI9" s="271"/>
      <c r="BZJ9" s="271"/>
      <c r="BZK9" s="271"/>
      <c r="BZL9" s="271"/>
      <c r="BZM9" s="271"/>
      <c r="BZN9" s="271"/>
      <c r="BZO9" s="271"/>
      <c r="BZP9" s="271"/>
      <c r="BZQ9" s="271"/>
      <c r="BZR9" s="271"/>
      <c r="BZS9" s="271"/>
      <c r="BZT9" s="271"/>
      <c r="BZU9" s="271"/>
      <c r="BZV9" s="271"/>
      <c r="BZW9" s="271"/>
      <c r="BZX9" s="271"/>
      <c r="BZY9" s="271"/>
      <c r="BZZ9" s="271"/>
      <c r="CAA9" s="271"/>
      <c r="CAB9" s="271"/>
      <c r="CAC9" s="271"/>
      <c r="CAD9" s="271"/>
      <c r="CAE9" s="271"/>
      <c r="CAF9" s="271"/>
      <c r="CAG9" s="271"/>
      <c r="CAH9" s="271"/>
      <c r="CAI9" s="271"/>
      <c r="CAJ9" s="271"/>
      <c r="CAK9" s="271"/>
      <c r="CAL9" s="271"/>
      <c r="CAM9" s="271"/>
      <c r="CAN9" s="271"/>
      <c r="CAO9" s="271"/>
      <c r="CAP9" s="271"/>
      <c r="CAQ9" s="271"/>
      <c r="CAR9" s="271"/>
      <c r="CAS9" s="271"/>
      <c r="CAT9" s="271"/>
      <c r="CAU9" s="271"/>
      <c r="CAV9" s="271"/>
      <c r="CAW9" s="271"/>
      <c r="CAX9" s="271"/>
      <c r="CAY9" s="271"/>
      <c r="CAZ9" s="271"/>
      <c r="CBA9" s="271"/>
      <c r="CBB9" s="271"/>
      <c r="CBC9" s="271"/>
      <c r="CBD9" s="271"/>
      <c r="CBE9" s="271"/>
      <c r="CBF9" s="271"/>
      <c r="CBG9" s="271"/>
      <c r="CBH9" s="271"/>
      <c r="CBI9" s="271"/>
      <c r="CBJ9" s="271"/>
      <c r="CBK9" s="271"/>
      <c r="CBL9" s="271"/>
      <c r="CBM9" s="271"/>
      <c r="CBN9" s="271"/>
      <c r="CBO9" s="271"/>
      <c r="CBP9" s="271"/>
      <c r="CBQ9" s="271"/>
      <c r="CBR9" s="271"/>
      <c r="CBS9" s="271"/>
      <c r="CBT9" s="271"/>
      <c r="CBU9" s="271"/>
      <c r="CBV9" s="271"/>
      <c r="CBW9" s="271"/>
      <c r="CBX9" s="271"/>
      <c r="CBY9" s="271"/>
      <c r="CBZ9" s="271"/>
      <c r="CCA9" s="271"/>
      <c r="CCB9" s="271"/>
      <c r="CCC9" s="271"/>
      <c r="CCD9" s="271"/>
      <c r="CCE9" s="271"/>
      <c r="CCF9" s="271"/>
      <c r="CCG9" s="271"/>
      <c r="CCH9" s="271"/>
      <c r="CCI9" s="271"/>
      <c r="CCJ9" s="271"/>
      <c r="CCK9" s="271"/>
      <c r="CCL9" s="271"/>
      <c r="CCM9" s="271"/>
      <c r="CCN9" s="271"/>
      <c r="CCO9" s="271"/>
      <c r="CCP9" s="271"/>
      <c r="CCQ9" s="271"/>
      <c r="CCR9" s="271"/>
      <c r="CCS9" s="271"/>
      <c r="CCT9" s="271"/>
      <c r="CCU9" s="271"/>
      <c r="CCV9" s="271"/>
      <c r="CCW9" s="271"/>
      <c r="CCX9" s="271"/>
      <c r="CCY9" s="271"/>
      <c r="CCZ9" s="271"/>
      <c r="CDA9" s="271"/>
      <c r="CDB9" s="271"/>
      <c r="CDC9" s="271"/>
      <c r="CDD9" s="271"/>
      <c r="CDE9" s="271"/>
      <c r="CDF9" s="271"/>
      <c r="CDG9" s="271"/>
      <c r="CDH9" s="271"/>
      <c r="CDI9" s="271"/>
      <c r="CDJ9" s="271"/>
      <c r="CDK9" s="271"/>
      <c r="CDL9" s="271"/>
      <c r="CDM9" s="271"/>
      <c r="CDN9" s="271"/>
      <c r="CDO9" s="271"/>
      <c r="CDP9" s="271"/>
      <c r="CDQ9" s="271"/>
      <c r="CDR9" s="271"/>
      <c r="CDS9" s="271"/>
      <c r="CDT9" s="271"/>
      <c r="CDU9" s="271"/>
      <c r="CDV9" s="271"/>
      <c r="CDW9" s="271"/>
      <c r="CDX9" s="271"/>
      <c r="CDY9" s="271"/>
      <c r="CDZ9" s="271"/>
      <c r="CEA9" s="271"/>
      <c r="CEB9" s="271"/>
      <c r="CEC9" s="271"/>
      <c r="CED9" s="271"/>
      <c r="CEE9" s="271"/>
      <c r="CEF9" s="271"/>
      <c r="CEG9" s="271"/>
      <c r="CEH9" s="271"/>
      <c r="CEI9" s="271"/>
      <c r="CEJ9" s="271"/>
      <c r="CEK9" s="271"/>
      <c r="CEL9" s="271"/>
      <c r="CEM9" s="271"/>
      <c r="CEN9" s="271"/>
      <c r="CEO9" s="271"/>
      <c r="CEP9" s="271"/>
      <c r="CEQ9" s="271"/>
      <c r="CER9" s="271"/>
      <c r="CES9" s="271"/>
      <c r="CET9" s="271"/>
      <c r="CEU9" s="271"/>
      <c r="CEV9" s="271"/>
      <c r="CEW9" s="271"/>
      <c r="CEX9" s="271"/>
      <c r="CEY9" s="271"/>
      <c r="CEZ9" s="271"/>
      <c r="CFA9" s="271"/>
      <c r="CFB9" s="271"/>
      <c r="CFC9" s="271"/>
      <c r="CFD9" s="271"/>
      <c r="CFE9" s="271"/>
      <c r="CFF9" s="271"/>
      <c r="CFG9" s="271"/>
      <c r="CFH9" s="271"/>
      <c r="CFI9" s="271"/>
      <c r="CFJ9" s="271"/>
      <c r="CFK9" s="271"/>
      <c r="CFL9" s="271"/>
      <c r="CFM9" s="271"/>
      <c r="CFN9" s="271"/>
      <c r="CFO9" s="271"/>
      <c r="CFP9" s="271"/>
      <c r="CFQ9" s="271"/>
      <c r="CFR9" s="271"/>
      <c r="CFS9" s="271"/>
      <c r="CFT9" s="271"/>
      <c r="CFU9" s="271"/>
      <c r="CFV9" s="271"/>
      <c r="CFW9" s="271"/>
      <c r="CFX9" s="271"/>
      <c r="CFY9" s="271"/>
      <c r="CFZ9" s="271"/>
      <c r="CGA9" s="271"/>
      <c r="CGB9" s="271"/>
      <c r="CGC9" s="271"/>
      <c r="CGD9" s="271"/>
      <c r="CGE9" s="271"/>
      <c r="CGF9" s="271"/>
      <c r="CGG9" s="271"/>
      <c r="CGH9" s="271"/>
      <c r="CGI9" s="271"/>
      <c r="CGJ9" s="271"/>
      <c r="CGK9" s="271"/>
      <c r="CGL9" s="271"/>
      <c r="CGM9" s="271"/>
      <c r="CGN9" s="271"/>
      <c r="CGO9" s="271"/>
      <c r="CGP9" s="271"/>
      <c r="CGQ9" s="271"/>
      <c r="CGR9" s="271"/>
      <c r="CGS9" s="271"/>
      <c r="CGT9" s="271"/>
      <c r="CGU9" s="271"/>
      <c r="CGV9" s="271"/>
      <c r="CGW9" s="271"/>
      <c r="CGX9" s="271"/>
      <c r="CGY9" s="271"/>
      <c r="CGZ9" s="271"/>
      <c r="CHA9" s="271"/>
      <c r="CHB9" s="271"/>
      <c r="CHC9" s="271"/>
      <c r="CHD9" s="271"/>
      <c r="CHE9" s="271"/>
      <c r="CHF9" s="271"/>
      <c r="CHG9" s="271"/>
      <c r="CHH9" s="271"/>
      <c r="CHI9" s="271"/>
      <c r="CHJ9" s="271"/>
      <c r="CHK9" s="271"/>
      <c r="CHL9" s="271"/>
      <c r="CHM9" s="271"/>
      <c r="CHN9" s="271"/>
      <c r="CHO9" s="271"/>
      <c r="CHP9" s="271"/>
      <c r="CHQ9" s="271"/>
      <c r="CHR9" s="271"/>
      <c r="CHS9" s="271"/>
      <c r="CHT9" s="271"/>
      <c r="CHU9" s="271"/>
      <c r="CHV9" s="271"/>
      <c r="CHW9" s="271"/>
      <c r="CHX9" s="271"/>
      <c r="CHY9" s="271"/>
      <c r="CHZ9" s="271"/>
      <c r="CIA9" s="271"/>
      <c r="CIB9" s="271"/>
      <c r="CIC9" s="271"/>
      <c r="CID9" s="271"/>
      <c r="CIE9" s="271"/>
      <c r="CIF9" s="271"/>
      <c r="CIG9" s="271"/>
      <c r="CIH9" s="271"/>
      <c r="CII9" s="271"/>
      <c r="CIJ9" s="271"/>
      <c r="CIK9" s="271"/>
      <c r="CIL9" s="271"/>
      <c r="CIM9" s="271"/>
      <c r="CIN9" s="271"/>
      <c r="CIO9" s="271"/>
      <c r="CIP9" s="271"/>
      <c r="CIQ9" s="271"/>
      <c r="CIR9" s="271"/>
      <c r="CIS9" s="271"/>
      <c r="CIT9" s="271"/>
      <c r="CIU9" s="271"/>
      <c r="CIV9" s="271"/>
      <c r="CIW9" s="271"/>
      <c r="CIX9" s="271"/>
      <c r="CIY9" s="271"/>
      <c r="CIZ9" s="271"/>
      <c r="CJA9" s="271"/>
      <c r="CJB9" s="271"/>
      <c r="CJC9" s="271"/>
      <c r="CJD9" s="271"/>
      <c r="CJE9" s="271"/>
      <c r="CJF9" s="271"/>
      <c r="CJG9" s="271"/>
      <c r="CJH9" s="271"/>
      <c r="CJI9" s="271"/>
      <c r="CJJ9" s="271"/>
      <c r="CJK9" s="271"/>
      <c r="CJL9" s="271"/>
      <c r="CJM9" s="271"/>
      <c r="CJN9" s="271"/>
      <c r="CJO9" s="271"/>
      <c r="CJP9" s="271"/>
      <c r="CJQ9" s="271"/>
      <c r="CJR9" s="271"/>
      <c r="CJS9" s="271"/>
      <c r="CJT9" s="271"/>
      <c r="CJU9" s="271"/>
      <c r="CJV9" s="271"/>
      <c r="CJW9" s="271"/>
      <c r="CJX9" s="271"/>
      <c r="CJY9" s="271"/>
      <c r="CJZ9" s="271"/>
      <c r="CKA9" s="271"/>
      <c r="CKB9" s="271"/>
      <c r="CKC9" s="271"/>
      <c r="CKD9" s="271"/>
      <c r="CKE9" s="271"/>
      <c r="CKF9" s="271"/>
      <c r="CKG9" s="271"/>
      <c r="CKH9" s="271"/>
      <c r="CKI9" s="271"/>
      <c r="CKJ9" s="271"/>
      <c r="CKK9" s="271"/>
      <c r="CKL9" s="271"/>
      <c r="CKM9" s="271"/>
      <c r="CKN9" s="271"/>
      <c r="CKO9" s="271"/>
      <c r="CKP9" s="271"/>
      <c r="CKQ9" s="271"/>
      <c r="CKR9" s="271"/>
      <c r="CKS9" s="271"/>
      <c r="CKT9" s="271"/>
      <c r="CKU9" s="271"/>
      <c r="CKV9" s="271"/>
      <c r="CKW9" s="271"/>
      <c r="CKX9" s="271"/>
      <c r="CKY9" s="271"/>
      <c r="CKZ9" s="271"/>
      <c r="CLA9" s="271"/>
      <c r="CLB9" s="271"/>
      <c r="CLC9" s="271"/>
      <c r="CLD9" s="271"/>
      <c r="CLE9" s="271"/>
      <c r="CLF9" s="271"/>
      <c r="CLG9" s="271"/>
      <c r="CLH9" s="271"/>
      <c r="CLI9" s="271"/>
      <c r="CLJ9" s="271"/>
      <c r="CLK9" s="271"/>
      <c r="CLL9" s="271"/>
      <c r="CLM9" s="271"/>
      <c r="CLN9" s="271"/>
      <c r="CLO9" s="271"/>
      <c r="CLP9" s="271"/>
      <c r="CLQ9" s="271"/>
      <c r="CLR9" s="271"/>
      <c r="CLS9" s="271"/>
      <c r="CLT9" s="271"/>
      <c r="CLU9" s="271"/>
      <c r="CLV9" s="271"/>
      <c r="CLW9" s="271"/>
      <c r="CLX9" s="271"/>
      <c r="CLY9" s="271"/>
      <c r="CLZ9" s="271"/>
      <c r="CMA9" s="271"/>
      <c r="CMB9" s="271"/>
      <c r="CMC9" s="271"/>
      <c r="CMD9" s="271"/>
      <c r="CME9" s="271"/>
      <c r="CMF9" s="271"/>
      <c r="CMG9" s="271"/>
      <c r="CMH9" s="271"/>
      <c r="CMI9" s="271"/>
      <c r="CMJ9" s="271"/>
      <c r="CMK9" s="271"/>
      <c r="CML9" s="271"/>
      <c r="CMM9" s="271"/>
      <c r="CMN9" s="271"/>
      <c r="CMO9" s="271"/>
      <c r="CMP9" s="271"/>
      <c r="CMQ9" s="271"/>
      <c r="CMR9" s="271"/>
      <c r="CMS9" s="271"/>
      <c r="CMT9" s="271"/>
      <c r="CMU9" s="271"/>
      <c r="CMV9" s="271"/>
      <c r="CMW9" s="271"/>
      <c r="CMX9" s="271"/>
      <c r="CMY9" s="271"/>
      <c r="CMZ9" s="271"/>
      <c r="CNA9" s="271"/>
      <c r="CNB9" s="271"/>
      <c r="CNC9" s="271"/>
      <c r="CND9" s="271"/>
      <c r="CNE9" s="271"/>
      <c r="CNF9" s="271"/>
      <c r="CNG9" s="271"/>
      <c r="CNH9" s="271"/>
      <c r="CNI9" s="271"/>
      <c r="CNJ9" s="271"/>
      <c r="CNK9" s="271"/>
      <c r="CNL9" s="271"/>
      <c r="CNM9" s="271"/>
      <c r="CNN9" s="271"/>
      <c r="CNO9" s="271"/>
      <c r="CNP9" s="271"/>
      <c r="CNQ9" s="271"/>
      <c r="CNR9" s="271"/>
      <c r="CNS9" s="271"/>
      <c r="CNT9" s="271"/>
      <c r="CNU9" s="271"/>
      <c r="CNV9" s="271"/>
      <c r="CNW9" s="271"/>
      <c r="CNX9" s="271"/>
      <c r="CNY9" s="271"/>
      <c r="CNZ9" s="271"/>
      <c r="COA9" s="271"/>
      <c r="COB9" s="271"/>
      <c r="COC9" s="271"/>
      <c r="COD9" s="271"/>
      <c r="COE9" s="271"/>
      <c r="COF9" s="271"/>
      <c r="COG9" s="271"/>
      <c r="COH9" s="271"/>
      <c r="COI9" s="271"/>
      <c r="COJ9" s="271"/>
      <c r="COK9" s="271"/>
      <c r="COL9" s="271"/>
      <c r="COM9" s="271"/>
      <c r="CON9" s="271"/>
      <c r="COO9" s="271"/>
      <c r="COP9" s="271"/>
      <c r="COQ9" s="271"/>
      <c r="COR9" s="271"/>
      <c r="COS9" s="271"/>
      <c r="COT9" s="271"/>
      <c r="COU9" s="271"/>
      <c r="COV9" s="271"/>
      <c r="COW9" s="271"/>
      <c r="COX9" s="271"/>
      <c r="COY9" s="271"/>
      <c r="COZ9" s="271"/>
      <c r="CPA9" s="271"/>
      <c r="CPB9" s="271"/>
      <c r="CPC9" s="271"/>
      <c r="CPD9" s="271"/>
      <c r="CPE9" s="271"/>
      <c r="CPF9" s="271"/>
      <c r="CPG9" s="271"/>
      <c r="CPH9" s="271"/>
      <c r="CPI9" s="271"/>
      <c r="CPJ9" s="271"/>
      <c r="CPK9" s="271"/>
      <c r="CPL9" s="271"/>
      <c r="CPM9" s="271"/>
      <c r="CPN9" s="271"/>
      <c r="CPO9" s="271"/>
      <c r="CPP9" s="271"/>
      <c r="CPQ9" s="271"/>
      <c r="CPR9" s="271"/>
      <c r="CPS9" s="271"/>
      <c r="CPT9" s="271"/>
      <c r="CPU9" s="271"/>
      <c r="CPV9" s="271"/>
      <c r="CPW9" s="271"/>
      <c r="CPX9" s="271"/>
      <c r="CPY9" s="271"/>
      <c r="CPZ9" s="271"/>
      <c r="CQA9" s="271"/>
      <c r="CQB9" s="271"/>
      <c r="CQC9" s="271"/>
      <c r="CQD9" s="271"/>
      <c r="CQE9" s="271"/>
      <c r="CQF9" s="271"/>
      <c r="CQG9" s="271"/>
      <c r="CQH9" s="271"/>
      <c r="CQI9" s="271"/>
      <c r="CQJ9" s="271"/>
      <c r="CQK9" s="271"/>
      <c r="CQL9" s="271"/>
      <c r="CQM9" s="271"/>
      <c r="CQN9" s="271"/>
      <c r="CQO9" s="271"/>
      <c r="CQP9" s="271"/>
      <c r="CQQ9" s="271"/>
      <c r="CQR9" s="271"/>
      <c r="CQS9" s="271"/>
      <c r="CQT9" s="271"/>
      <c r="CQU9" s="271"/>
      <c r="CQV9" s="271"/>
      <c r="CQW9" s="271"/>
      <c r="CQX9" s="271"/>
      <c r="CQY9" s="271"/>
      <c r="CQZ9" s="271"/>
      <c r="CRA9" s="271"/>
      <c r="CRB9" s="271"/>
      <c r="CRC9" s="271"/>
      <c r="CRD9" s="271"/>
      <c r="CRE9" s="271"/>
      <c r="CRF9" s="271"/>
      <c r="CRG9" s="271"/>
      <c r="CRH9" s="271"/>
      <c r="CRI9" s="271"/>
      <c r="CRJ9" s="271"/>
      <c r="CRK9" s="271"/>
      <c r="CRL9" s="271"/>
      <c r="CRM9" s="271"/>
      <c r="CRN9" s="271"/>
      <c r="CRO9" s="271"/>
      <c r="CRP9" s="271"/>
      <c r="CRQ9" s="271"/>
      <c r="CRR9" s="271"/>
      <c r="CRS9" s="271"/>
      <c r="CRT9" s="271"/>
      <c r="CRU9" s="271"/>
      <c r="CRV9" s="271"/>
      <c r="CRW9" s="271"/>
      <c r="CRX9" s="271"/>
      <c r="CRY9" s="271"/>
      <c r="CRZ9" s="271"/>
      <c r="CSA9" s="271"/>
      <c r="CSB9" s="271"/>
      <c r="CSC9" s="271"/>
      <c r="CSD9" s="271"/>
      <c r="CSE9" s="271"/>
      <c r="CSF9" s="271"/>
      <c r="CSG9" s="271"/>
      <c r="CSH9" s="271"/>
      <c r="CSI9" s="271"/>
      <c r="CSJ9" s="271"/>
      <c r="CSK9" s="271"/>
      <c r="CSL9" s="271"/>
      <c r="CSM9" s="271"/>
      <c r="CSN9" s="271"/>
      <c r="CSO9" s="271"/>
      <c r="CSP9" s="271"/>
      <c r="CSQ9" s="271"/>
      <c r="CSR9" s="271"/>
      <c r="CSS9" s="271"/>
      <c r="CST9" s="271"/>
      <c r="CSU9" s="271"/>
      <c r="CSV9" s="271"/>
      <c r="CSW9" s="271"/>
      <c r="CSX9" s="271"/>
      <c r="CSY9" s="271"/>
      <c r="CSZ9" s="271"/>
      <c r="CTA9" s="271"/>
      <c r="CTB9" s="271"/>
      <c r="CTC9" s="271"/>
      <c r="CTD9" s="271"/>
      <c r="CTE9" s="271"/>
      <c r="CTF9" s="271"/>
      <c r="CTG9" s="271"/>
      <c r="CTH9" s="271"/>
      <c r="CTI9" s="271"/>
      <c r="CTJ9" s="271"/>
      <c r="CTK9" s="271"/>
      <c r="CTL9" s="271"/>
      <c r="CTM9" s="271"/>
      <c r="CTN9" s="271"/>
      <c r="CTO9" s="271"/>
      <c r="CTP9" s="271"/>
      <c r="CTQ9" s="271"/>
      <c r="CTR9" s="271"/>
      <c r="CTS9" s="271"/>
      <c r="CTT9" s="271"/>
      <c r="CTU9" s="271"/>
      <c r="CTV9" s="271"/>
      <c r="CTW9" s="271"/>
      <c r="CTX9" s="271"/>
      <c r="CTY9" s="271"/>
      <c r="CTZ9" s="271"/>
      <c r="CUA9" s="271"/>
      <c r="CUB9" s="271"/>
      <c r="CUC9" s="271"/>
      <c r="CUD9" s="271"/>
      <c r="CUE9" s="271"/>
      <c r="CUF9" s="271"/>
      <c r="CUG9" s="271"/>
      <c r="CUH9" s="271"/>
      <c r="CUI9" s="271"/>
      <c r="CUJ9" s="271"/>
      <c r="CUK9" s="271"/>
      <c r="CUL9" s="271"/>
      <c r="CUM9" s="271"/>
      <c r="CUN9" s="271"/>
      <c r="CUO9" s="271"/>
      <c r="CUP9" s="271"/>
      <c r="CUQ9" s="271"/>
      <c r="CUR9" s="271"/>
      <c r="CUS9" s="271"/>
      <c r="CUT9" s="271"/>
      <c r="CUU9" s="271"/>
      <c r="CUV9" s="271"/>
      <c r="CUW9" s="271"/>
      <c r="CUX9" s="271"/>
      <c r="CUY9" s="271"/>
      <c r="CUZ9" s="271"/>
      <c r="CVA9" s="271"/>
      <c r="CVB9" s="271"/>
      <c r="CVC9" s="271"/>
      <c r="CVD9" s="271"/>
      <c r="CVE9" s="271"/>
      <c r="CVF9" s="271"/>
      <c r="CVG9" s="271"/>
      <c r="CVH9" s="271"/>
      <c r="CVI9" s="271"/>
      <c r="CVJ9" s="271"/>
      <c r="CVK9" s="271"/>
      <c r="CVL9" s="271"/>
      <c r="CVM9" s="271"/>
      <c r="CVN9" s="271"/>
      <c r="CVO9" s="271"/>
      <c r="CVP9" s="271"/>
      <c r="CVQ9" s="271"/>
      <c r="CVR9" s="271"/>
      <c r="CVS9" s="271"/>
      <c r="CVT9" s="271"/>
      <c r="CVU9" s="271"/>
      <c r="CVV9" s="271"/>
      <c r="CVW9" s="271"/>
      <c r="CVX9" s="271"/>
      <c r="CVY9" s="271"/>
      <c r="CVZ9" s="271"/>
      <c r="CWA9" s="271"/>
      <c r="CWB9" s="271"/>
      <c r="CWC9" s="271"/>
      <c r="CWD9" s="271"/>
      <c r="CWE9" s="271"/>
      <c r="CWF9" s="271"/>
      <c r="CWG9" s="271"/>
      <c r="CWH9" s="271"/>
      <c r="CWI9" s="271"/>
      <c r="CWJ9" s="271"/>
      <c r="CWK9" s="271"/>
      <c r="CWL9" s="271"/>
      <c r="CWM9" s="271"/>
      <c r="CWN9" s="271"/>
      <c r="CWO9" s="271"/>
      <c r="CWP9" s="271"/>
      <c r="CWQ9" s="271"/>
      <c r="CWR9" s="271"/>
      <c r="CWS9" s="271"/>
      <c r="CWT9" s="271"/>
      <c r="CWU9" s="271"/>
      <c r="CWV9" s="271"/>
      <c r="CWW9" s="271"/>
      <c r="CWX9" s="271"/>
      <c r="CWY9" s="271"/>
      <c r="CWZ9" s="271"/>
      <c r="CXA9" s="271"/>
      <c r="CXB9" s="271"/>
      <c r="CXC9" s="271"/>
      <c r="CXD9" s="271"/>
      <c r="CXE9" s="271"/>
      <c r="CXF9" s="271"/>
      <c r="CXG9" s="271"/>
      <c r="CXH9" s="271"/>
      <c r="CXI9" s="271"/>
      <c r="CXJ9" s="271"/>
      <c r="CXK9" s="271"/>
      <c r="CXL9" s="271"/>
      <c r="CXM9" s="271"/>
      <c r="CXN9" s="271"/>
      <c r="CXO9" s="271"/>
      <c r="CXP9" s="271"/>
      <c r="CXQ9" s="271"/>
      <c r="CXR9" s="271"/>
      <c r="CXS9" s="271"/>
      <c r="CXT9" s="271"/>
      <c r="CXU9" s="271"/>
      <c r="CXV9" s="271"/>
      <c r="CXW9" s="271"/>
      <c r="CXX9" s="271"/>
      <c r="CXY9" s="271"/>
      <c r="CXZ9" s="271"/>
      <c r="CYA9" s="271"/>
      <c r="CYB9" s="271"/>
      <c r="CYC9" s="271"/>
      <c r="CYD9" s="271"/>
      <c r="CYE9" s="271"/>
      <c r="CYF9" s="271"/>
      <c r="CYG9" s="271"/>
      <c r="CYH9" s="271"/>
      <c r="CYI9" s="271"/>
      <c r="CYJ9" s="271"/>
      <c r="CYK9" s="271"/>
      <c r="CYL9" s="271"/>
      <c r="CYM9" s="271"/>
      <c r="CYN9" s="271"/>
      <c r="CYO9" s="271"/>
      <c r="CYP9" s="271"/>
      <c r="CYQ9" s="271"/>
      <c r="CYR9" s="271"/>
      <c r="CYS9" s="271"/>
      <c r="CYT9" s="271"/>
      <c r="CYU9" s="271"/>
      <c r="CYV9" s="271"/>
      <c r="CYW9" s="271"/>
      <c r="CYX9" s="271"/>
      <c r="CYY9" s="271"/>
      <c r="CYZ9" s="271"/>
      <c r="CZA9" s="271"/>
      <c r="CZB9" s="271"/>
      <c r="CZC9" s="271"/>
      <c r="CZD9" s="271"/>
      <c r="CZE9" s="271"/>
      <c r="CZF9" s="271"/>
      <c r="CZG9" s="271"/>
      <c r="CZH9" s="271"/>
      <c r="CZI9" s="271"/>
      <c r="CZJ9" s="271"/>
      <c r="CZK9" s="271"/>
      <c r="CZL9" s="271"/>
      <c r="CZM9" s="271"/>
      <c r="CZN9" s="271"/>
      <c r="CZO9" s="271"/>
      <c r="CZP9" s="271"/>
      <c r="CZQ9" s="271"/>
      <c r="CZR9" s="271"/>
      <c r="CZS9" s="271"/>
      <c r="CZT9" s="271"/>
      <c r="CZU9" s="271"/>
      <c r="CZV9" s="271"/>
      <c r="CZW9" s="271"/>
      <c r="CZX9" s="271"/>
      <c r="CZY9" s="271"/>
      <c r="CZZ9" s="271"/>
      <c r="DAA9" s="271"/>
      <c r="DAB9" s="271"/>
      <c r="DAC9" s="271"/>
      <c r="DAD9" s="271"/>
      <c r="DAE9" s="271"/>
      <c r="DAF9" s="271"/>
      <c r="DAG9" s="271"/>
      <c r="DAH9" s="271"/>
      <c r="DAI9" s="271"/>
      <c r="DAJ9" s="271"/>
      <c r="DAK9" s="271"/>
      <c r="DAL9" s="271"/>
      <c r="DAM9" s="271"/>
      <c r="DAN9" s="271"/>
      <c r="DAO9" s="271"/>
      <c r="DAP9" s="271"/>
      <c r="DAQ9" s="271"/>
      <c r="DAR9" s="271"/>
      <c r="DAS9" s="271"/>
      <c r="DAT9" s="271"/>
      <c r="DAU9" s="271"/>
      <c r="DAV9" s="271"/>
      <c r="DAW9" s="271"/>
      <c r="DAX9" s="271"/>
      <c r="DAY9" s="271"/>
      <c r="DAZ9" s="271"/>
      <c r="DBA9" s="271"/>
      <c r="DBB9" s="271"/>
      <c r="DBC9" s="271"/>
      <c r="DBD9" s="271"/>
      <c r="DBE9" s="271"/>
      <c r="DBF9" s="271"/>
      <c r="DBG9" s="271"/>
      <c r="DBH9" s="271"/>
      <c r="DBI9" s="271"/>
      <c r="DBJ9" s="271"/>
      <c r="DBK9" s="271"/>
      <c r="DBL9" s="271"/>
      <c r="DBM9" s="271"/>
      <c r="DBN9" s="271"/>
      <c r="DBO9" s="271"/>
      <c r="DBP9" s="271"/>
      <c r="DBQ9" s="271"/>
      <c r="DBR9" s="271"/>
      <c r="DBS9" s="271"/>
      <c r="DBT9" s="271"/>
      <c r="DBU9" s="271"/>
      <c r="DBV9" s="271"/>
      <c r="DBW9" s="271"/>
      <c r="DBX9" s="271"/>
      <c r="DBY9" s="271"/>
      <c r="DBZ9" s="271"/>
      <c r="DCA9" s="271"/>
      <c r="DCB9" s="271"/>
      <c r="DCC9" s="271"/>
      <c r="DCD9" s="271"/>
      <c r="DCE9" s="271"/>
      <c r="DCF9" s="271"/>
      <c r="DCG9" s="271"/>
      <c r="DCH9" s="271"/>
      <c r="DCI9" s="271"/>
      <c r="DCJ9" s="271"/>
      <c r="DCK9" s="271"/>
      <c r="DCL9" s="271"/>
      <c r="DCM9" s="271"/>
      <c r="DCN9" s="271"/>
      <c r="DCO9" s="271"/>
      <c r="DCP9" s="271"/>
      <c r="DCQ9" s="271"/>
      <c r="DCR9" s="271"/>
      <c r="DCS9" s="271"/>
      <c r="DCT9" s="271"/>
      <c r="DCU9" s="271"/>
      <c r="DCV9" s="271"/>
      <c r="DCW9" s="271"/>
      <c r="DCX9" s="271"/>
      <c r="DCY9" s="271"/>
      <c r="DCZ9" s="271"/>
      <c r="DDA9" s="271"/>
      <c r="DDB9" s="271"/>
      <c r="DDC9" s="271"/>
      <c r="DDD9" s="271"/>
      <c r="DDE9" s="271"/>
      <c r="DDF9" s="271"/>
      <c r="DDG9" s="271"/>
      <c r="DDH9" s="271"/>
      <c r="DDI9" s="271"/>
      <c r="DDJ9" s="271"/>
      <c r="DDK9" s="271"/>
      <c r="DDL9" s="271"/>
      <c r="DDM9" s="271"/>
      <c r="DDN9" s="271"/>
      <c r="DDO9" s="271"/>
      <c r="DDP9" s="271"/>
      <c r="DDQ9" s="271"/>
      <c r="DDR9" s="271"/>
      <c r="DDS9" s="271"/>
      <c r="DDT9" s="271"/>
      <c r="DDU9" s="271"/>
      <c r="DDV9" s="271"/>
      <c r="DDW9" s="271"/>
      <c r="DDX9" s="271"/>
      <c r="DDY9" s="271"/>
      <c r="DDZ9" s="271"/>
      <c r="DEA9" s="271"/>
      <c r="DEB9" s="271"/>
      <c r="DEC9" s="271"/>
      <c r="DED9" s="271"/>
      <c r="DEE9" s="271"/>
      <c r="DEF9" s="271"/>
      <c r="DEG9" s="271"/>
      <c r="DEH9" s="271"/>
      <c r="DEI9" s="271"/>
      <c r="DEJ9" s="271"/>
      <c r="DEK9" s="271"/>
      <c r="DEL9" s="271"/>
      <c r="DEM9" s="271"/>
      <c r="DEN9" s="271"/>
      <c r="DEO9" s="271"/>
      <c r="DEP9" s="271"/>
      <c r="DEQ9" s="271"/>
      <c r="DER9" s="271"/>
      <c r="DES9" s="271"/>
      <c r="DET9" s="271"/>
      <c r="DEU9" s="271"/>
      <c r="DEV9" s="271"/>
      <c r="DEW9" s="271"/>
      <c r="DEX9" s="271"/>
      <c r="DEY9" s="271"/>
      <c r="DEZ9" s="271"/>
      <c r="DFA9" s="271"/>
      <c r="DFB9" s="271"/>
      <c r="DFC9" s="271"/>
      <c r="DFD9" s="271"/>
      <c r="DFE9" s="271"/>
      <c r="DFF9" s="271"/>
      <c r="DFG9" s="271"/>
      <c r="DFH9" s="271"/>
      <c r="DFI9" s="271"/>
      <c r="DFJ9" s="271"/>
      <c r="DFK9" s="271"/>
      <c r="DFL9" s="271"/>
      <c r="DFM9" s="271"/>
      <c r="DFN9" s="271"/>
      <c r="DFO9" s="271"/>
      <c r="DFP9" s="271"/>
      <c r="DFQ9" s="271"/>
      <c r="DFR9" s="271"/>
      <c r="DFS9" s="271"/>
      <c r="DFT9" s="271"/>
      <c r="DFU9" s="271"/>
      <c r="DFV9" s="271"/>
      <c r="DFW9" s="271"/>
      <c r="DFX9" s="271"/>
      <c r="DFY9" s="271"/>
      <c r="DFZ9" s="271"/>
      <c r="DGA9" s="271"/>
      <c r="DGB9" s="271"/>
      <c r="DGC9" s="271"/>
      <c r="DGD9" s="271"/>
      <c r="DGE9" s="271"/>
      <c r="DGF9" s="271"/>
      <c r="DGG9" s="271"/>
      <c r="DGH9" s="271"/>
      <c r="DGI9" s="271"/>
      <c r="DGJ9" s="271"/>
      <c r="DGK9" s="271"/>
      <c r="DGL9" s="271"/>
      <c r="DGM9" s="271"/>
      <c r="DGN9" s="271"/>
      <c r="DGO9" s="271"/>
      <c r="DGP9" s="271"/>
      <c r="DGQ9" s="271"/>
      <c r="DGR9" s="271"/>
      <c r="DGS9" s="271"/>
      <c r="DGT9" s="271"/>
      <c r="DGU9" s="271"/>
      <c r="DGV9" s="271"/>
      <c r="DGW9" s="271"/>
      <c r="DGX9" s="271"/>
      <c r="DGY9" s="271"/>
      <c r="DGZ9" s="271"/>
      <c r="DHA9" s="271"/>
      <c r="DHB9" s="271"/>
      <c r="DHC9" s="271"/>
      <c r="DHD9" s="271"/>
      <c r="DHE9" s="271"/>
      <c r="DHF9" s="271"/>
      <c r="DHG9" s="271"/>
      <c r="DHH9" s="271"/>
      <c r="DHI9" s="271"/>
      <c r="DHJ9" s="271"/>
      <c r="DHK9" s="271"/>
      <c r="DHL9" s="271"/>
      <c r="DHM9" s="271"/>
      <c r="DHN9" s="271"/>
      <c r="DHO9" s="271"/>
      <c r="DHP9" s="271"/>
      <c r="DHQ9" s="271"/>
      <c r="DHR9" s="271"/>
      <c r="DHS9" s="271"/>
      <c r="DHT9" s="271"/>
      <c r="DHU9" s="271"/>
      <c r="DHV9" s="271"/>
      <c r="DHW9" s="271"/>
      <c r="DHX9" s="271"/>
      <c r="DHY9" s="271"/>
      <c r="DHZ9" s="271"/>
      <c r="DIA9" s="271"/>
      <c r="DIB9" s="271"/>
      <c r="DIC9" s="271"/>
      <c r="DID9" s="271"/>
      <c r="DIE9" s="271"/>
      <c r="DIF9" s="271"/>
      <c r="DIG9" s="271"/>
      <c r="DIH9" s="271"/>
      <c r="DII9" s="271"/>
      <c r="DIJ9" s="271"/>
      <c r="DIK9" s="271"/>
      <c r="DIL9" s="271"/>
      <c r="DIM9" s="271"/>
      <c r="DIN9" s="271"/>
      <c r="DIO9" s="271"/>
      <c r="DIP9" s="271"/>
      <c r="DIQ9" s="271"/>
      <c r="DIR9" s="271"/>
      <c r="DIS9" s="271"/>
      <c r="DIT9" s="271"/>
      <c r="DIU9" s="271"/>
      <c r="DIV9" s="271"/>
      <c r="DIW9" s="271"/>
      <c r="DIX9" s="271"/>
      <c r="DIY9" s="271"/>
      <c r="DIZ9" s="271"/>
      <c r="DJA9" s="271"/>
      <c r="DJB9" s="271"/>
      <c r="DJC9" s="271"/>
      <c r="DJD9" s="271"/>
      <c r="DJE9" s="271"/>
      <c r="DJF9" s="271"/>
      <c r="DJG9" s="271"/>
      <c r="DJH9" s="271"/>
      <c r="DJI9" s="271"/>
      <c r="DJJ9" s="271"/>
      <c r="DJK9" s="271"/>
      <c r="DJL9" s="271"/>
      <c r="DJM9" s="271"/>
      <c r="DJN9" s="271"/>
      <c r="DJO9" s="271"/>
      <c r="DJP9" s="271"/>
      <c r="DJQ9" s="271"/>
      <c r="DJR9" s="271"/>
      <c r="DJS9" s="271"/>
      <c r="DJT9" s="271"/>
      <c r="DJU9" s="271"/>
      <c r="DJV9" s="271"/>
      <c r="DJW9" s="271"/>
      <c r="DJX9" s="271"/>
      <c r="DJY9" s="271"/>
      <c r="DJZ9" s="271"/>
      <c r="DKA9" s="271"/>
      <c r="DKB9" s="271"/>
      <c r="DKC9" s="271"/>
      <c r="DKD9" s="271"/>
      <c r="DKE9" s="271"/>
      <c r="DKF9" s="271"/>
      <c r="DKG9" s="271"/>
      <c r="DKH9" s="271"/>
      <c r="DKI9" s="271"/>
      <c r="DKJ9" s="271"/>
      <c r="DKK9" s="271"/>
      <c r="DKL9" s="271"/>
      <c r="DKM9" s="271"/>
      <c r="DKN9" s="271"/>
      <c r="DKO9" s="271"/>
      <c r="DKP9" s="271"/>
      <c r="DKQ9" s="271"/>
      <c r="DKR9" s="271"/>
      <c r="DKS9" s="271"/>
      <c r="DKT9" s="271"/>
      <c r="DKU9" s="271"/>
      <c r="DKV9" s="271"/>
      <c r="DKW9" s="271"/>
      <c r="DKX9" s="271"/>
      <c r="DKY9" s="271"/>
      <c r="DKZ9" s="271"/>
      <c r="DLA9" s="271"/>
      <c r="DLB9" s="271"/>
      <c r="DLC9" s="271"/>
      <c r="DLD9" s="271"/>
      <c r="DLE9" s="271"/>
      <c r="DLF9" s="271"/>
      <c r="DLG9" s="271"/>
      <c r="DLH9" s="271"/>
      <c r="DLI9" s="271"/>
      <c r="DLJ9" s="271"/>
      <c r="DLK9" s="271"/>
      <c r="DLL9" s="271"/>
      <c r="DLM9" s="271"/>
      <c r="DLN9" s="271"/>
      <c r="DLO9" s="271"/>
      <c r="DLP9" s="271"/>
      <c r="DLQ9" s="271"/>
      <c r="DLR9" s="271"/>
      <c r="DLS9" s="271"/>
      <c r="DLT9" s="271"/>
      <c r="DLU9" s="271"/>
      <c r="DLV9" s="271"/>
      <c r="DLW9" s="271"/>
      <c r="DLX9" s="271"/>
      <c r="DLY9" s="271"/>
      <c r="DLZ9" s="271"/>
      <c r="DMA9" s="271"/>
      <c r="DMB9" s="271"/>
      <c r="DMC9" s="271"/>
      <c r="DMD9" s="271"/>
      <c r="DME9" s="271"/>
      <c r="DMF9" s="271"/>
      <c r="DMG9" s="271"/>
      <c r="DMH9" s="271"/>
      <c r="DMI9" s="271"/>
      <c r="DMJ9" s="271"/>
      <c r="DMK9" s="271"/>
      <c r="DML9" s="271"/>
      <c r="DMM9" s="271"/>
      <c r="DMN9" s="271"/>
      <c r="DMO9" s="271"/>
      <c r="DMP9" s="271"/>
      <c r="DMQ9" s="271"/>
      <c r="DMR9" s="271"/>
      <c r="DMS9" s="271"/>
      <c r="DMT9" s="271"/>
      <c r="DMU9" s="271"/>
      <c r="DMV9" s="271"/>
      <c r="DMW9" s="271"/>
      <c r="DMX9" s="271"/>
      <c r="DMY9" s="271"/>
      <c r="DMZ9" s="271"/>
      <c r="DNA9" s="271"/>
      <c r="DNB9" s="271"/>
      <c r="DNC9" s="271"/>
      <c r="DND9" s="271"/>
      <c r="DNE9" s="271"/>
      <c r="DNF9" s="271"/>
      <c r="DNG9" s="271"/>
      <c r="DNH9" s="271"/>
      <c r="DNI9" s="271"/>
      <c r="DNJ9" s="271"/>
      <c r="DNK9" s="271"/>
      <c r="DNL9" s="271"/>
      <c r="DNM9" s="271"/>
      <c r="DNN9" s="271"/>
      <c r="DNO9" s="271"/>
      <c r="DNP9" s="271"/>
      <c r="DNQ9" s="271"/>
      <c r="DNR9" s="271"/>
      <c r="DNS9" s="271"/>
      <c r="DNT9" s="271"/>
      <c r="DNU9" s="271"/>
      <c r="DNV9" s="271"/>
      <c r="DNW9" s="271"/>
      <c r="DNX9" s="271"/>
      <c r="DNY9" s="271"/>
      <c r="DNZ9" s="271"/>
      <c r="DOA9" s="271"/>
      <c r="DOB9" s="271"/>
      <c r="DOC9" s="271"/>
      <c r="DOD9" s="271"/>
      <c r="DOE9" s="271"/>
      <c r="DOF9" s="271"/>
      <c r="DOG9" s="271"/>
      <c r="DOH9" s="271"/>
      <c r="DOI9" s="271"/>
      <c r="DOJ9" s="271"/>
      <c r="DOK9" s="271"/>
      <c r="DOL9" s="271"/>
      <c r="DOM9" s="271"/>
      <c r="DON9" s="271"/>
      <c r="DOO9" s="271"/>
      <c r="DOP9" s="271"/>
      <c r="DOQ9" s="271"/>
      <c r="DOR9" s="271"/>
      <c r="DOS9" s="271"/>
      <c r="DOT9" s="271"/>
      <c r="DOU9" s="271"/>
      <c r="DOV9" s="271"/>
      <c r="DOW9" s="271"/>
      <c r="DOX9" s="271"/>
      <c r="DOY9" s="271"/>
      <c r="DOZ9" s="271"/>
      <c r="DPA9" s="271"/>
      <c r="DPB9" s="271"/>
      <c r="DPC9" s="271"/>
      <c r="DPD9" s="271"/>
      <c r="DPE9" s="271"/>
      <c r="DPF9" s="271"/>
      <c r="DPG9" s="271"/>
      <c r="DPH9" s="271"/>
      <c r="DPI9" s="271"/>
      <c r="DPJ9" s="271"/>
      <c r="DPK9" s="271"/>
      <c r="DPL9" s="271"/>
      <c r="DPM9" s="271"/>
      <c r="DPN9" s="271"/>
      <c r="DPO9" s="271"/>
      <c r="DPP9" s="271"/>
      <c r="DPQ9" s="271"/>
      <c r="DPR9" s="271"/>
      <c r="DPS9" s="271"/>
      <c r="DPT9" s="271"/>
      <c r="DPU9" s="271"/>
      <c r="DPV9" s="271"/>
      <c r="DPW9" s="271"/>
      <c r="DPX9" s="271"/>
      <c r="DPY9" s="271"/>
      <c r="DPZ9" s="271"/>
      <c r="DQA9" s="271"/>
      <c r="DQB9" s="271"/>
      <c r="DQC9" s="271"/>
      <c r="DQD9" s="271"/>
      <c r="DQE9" s="271"/>
      <c r="DQF9" s="271"/>
      <c r="DQG9" s="271"/>
      <c r="DQH9" s="271"/>
      <c r="DQI9" s="271"/>
      <c r="DQJ9" s="271"/>
      <c r="DQK9" s="271"/>
      <c r="DQL9" s="271"/>
      <c r="DQM9" s="271"/>
      <c r="DQN9" s="271"/>
      <c r="DQO9" s="271"/>
      <c r="DQP9" s="271"/>
      <c r="DQQ9" s="271"/>
      <c r="DQR9" s="271"/>
      <c r="DQS9" s="271"/>
      <c r="DQT9" s="271"/>
      <c r="DQU9" s="271"/>
      <c r="DQV9" s="271"/>
      <c r="DQW9" s="271"/>
      <c r="DQX9" s="271"/>
      <c r="DQY9" s="271"/>
      <c r="DQZ9" s="271"/>
      <c r="DRA9" s="271"/>
      <c r="DRB9" s="271"/>
      <c r="DRC9" s="271"/>
      <c r="DRD9" s="271"/>
      <c r="DRE9" s="271"/>
      <c r="DRF9" s="271"/>
      <c r="DRG9" s="271"/>
      <c r="DRH9" s="271"/>
      <c r="DRI9" s="271"/>
      <c r="DRJ9" s="271"/>
      <c r="DRK9" s="271"/>
      <c r="DRL9" s="271"/>
      <c r="DRM9" s="271"/>
      <c r="DRN9" s="271"/>
      <c r="DRO9" s="271"/>
      <c r="DRP9" s="271"/>
      <c r="DRQ9" s="271"/>
      <c r="DRR9" s="271"/>
      <c r="DRS9" s="271"/>
      <c r="DRT9" s="271"/>
      <c r="DRU9" s="271"/>
      <c r="DRV9" s="271"/>
      <c r="DRW9" s="271"/>
      <c r="DRX9" s="271"/>
      <c r="DRY9" s="271"/>
      <c r="DRZ9" s="271"/>
      <c r="DSA9" s="271"/>
      <c r="DSB9" s="271"/>
      <c r="DSC9" s="271"/>
      <c r="DSD9" s="271"/>
      <c r="DSE9" s="271"/>
      <c r="DSF9" s="271"/>
      <c r="DSG9" s="271"/>
      <c r="DSH9" s="271"/>
      <c r="DSI9" s="271"/>
      <c r="DSJ9" s="271"/>
      <c r="DSK9" s="271"/>
      <c r="DSL9" s="271"/>
      <c r="DSM9" s="271"/>
      <c r="DSN9" s="271"/>
      <c r="DSO9" s="271"/>
      <c r="DSP9" s="271"/>
      <c r="DSQ9" s="271"/>
      <c r="DSR9" s="271"/>
      <c r="DSS9" s="271"/>
      <c r="DST9" s="271"/>
      <c r="DSU9" s="271"/>
      <c r="DSV9" s="271"/>
      <c r="DSW9" s="271"/>
      <c r="DSX9" s="271"/>
      <c r="DSY9" s="271"/>
      <c r="DSZ9" s="271"/>
      <c r="DTA9" s="271"/>
      <c r="DTB9" s="271"/>
      <c r="DTC9" s="271"/>
      <c r="DTD9" s="271"/>
      <c r="DTE9" s="271"/>
      <c r="DTF9" s="271"/>
      <c r="DTG9" s="271"/>
      <c r="DTH9" s="271"/>
      <c r="DTI9" s="271"/>
      <c r="DTJ9" s="271"/>
      <c r="DTK9" s="271"/>
      <c r="DTL9" s="271"/>
      <c r="DTM9" s="271"/>
      <c r="DTN9" s="271"/>
      <c r="DTO9" s="271"/>
      <c r="DTP9" s="271"/>
      <c r="DTQ9" s="271"/>
      <c r="DTR9" s="271"/>
      <c r="DTS9" s="271"/>
      <c r="DTT9" s="271"/>
      <c r="DTU9" s="271"/>
      <c r="DTV9" s="271"/>
      <c r="DTW9" s="271"/>
      <c r="DTX9" s="271"/>
      <c r="DTY9" s="271"/>
      <c r="DTZ9" s="271"/>
      <c r="DUA9" s="271"/>
      <c r="DUB9" s="271"/>
      <c r="DUC9" s="271"/>
      <c r="DUD9" s="271"/>
      <c r="DUE9" s="271"/>
      <c r="DUF9" s="271"/>
      <c r="DUG9" s="271"/>
      <c r="DUH9" s="271"/>
      <c r="DUI9" s="271"/>
      <c r="DUJ9" s="271"/>
      <c r="DUK9" s="271"/>
      <c r="DUL9" s="271"/>
      <c r="DUM9" s="271"/>
      <c r="DUN9" s="271"/>
      <c r="DUO9" s="271"/>
      <c r="DUP9" s="271"/>
      <c r="DUQ9" s="271"/>
      <c r="DUR9" s="271"/>
      <c r="DUS9" s="271"/>
      <c r="DUT9" s="271"/>
      <c r="DUU9" s="271"/>
      <c r="DUV9" s="271"/>
      <c r="DUW9" s="271"/>
      <c r="DUX9" s="271"/>
      <c r="DUY9" s="271"/>
      <c r="DUZ9" s="271"/>
      <c r="DVA9" s="271"/>
      <c r="DVB9" s="271"/>
      <c r="DVC9" s="271"/>
      <c r="DVD9" s="271"/>
      <c r="DVE9" s="271"/>
      <c r="DVF9" s="271"/>
      <c r="DVG9" s="271"/>
      <c r="DVH9" s="271"/>
      <c r="DVI9" s="271"/>
      <c r="DVJ9" s="271"/>
      <c r="DVK9" s="271"/>
      <c r="DVL9" s="271"/>
      <c r="DVM9" s="271"/>
      <c r="DVN9" s="271"/>
      <c r="DVO9" s="271"/>
      <c r="DVP9" s="271"/>
      <c r="DVQ9" s="271"/>
      <c r="DVR9" s="271"/>
      <c r="DVS9" s="271"/>
      <c r="DVT9" s="271"/>
      <c r="DVU9" s="271"/>
      <c r="DVV9" s="271"/>
      <c r="DVW9" s="271"/>
      <c r="DVX9" s="271"/>
      <c r="DVY9" s="271"/>
      <c r="DVZ9" s="271"/>
      <c r="DWA9" s="271"/>
      <c r="DWB9" s="271"/>
      <c r="DWC9" s="271"/>
      <c r="DWD9" s="271"/>
      <c r="DWE9" s="271"/>
      <c r="DWF9" s="271"/>
      <c r="DWG9" s="271"/>
      <c r="DWH9" s="271"/>
      <c r="DWI9" s="271"/>
      <c r="DWJ9" s="271"/>
      <c r="DWK9" s="271"/>
      <c r="DWL9" s="271"/>
      <c r="DWM9" s="271"/>
      <c r="DWN9" s="271"/>
      <c r="DWO9" s="271"/>
      <c r="DWP9" s="271"/>
      <c r="DWQ9" s="271"/>
      <c r="DWR9" s="271"/>
      <c r="DWS9" s="271"/>
      <c r="DWT9" s="271"/>
      <c r="DWU9" s="271"/>
      <c r="DWV9" s="271"/>
      <c r="DWW9" s="271"/>
      <c r="DWX9" s="271"/>
      <c r="DWY9" s="271"/>
      <c r="DWZ9" s="271"/>
      <c r="DXA9" s="271"/>
      <c r="DXB9" s="271"/>
      <c r="DXC9" s="271"/>
      <c r="DXD9" s="271"/>
      <c r="DXE9" s="271"/>
      <c r="DXF9" s="271"/>
      <c r="DXG9" s="271"/>
      <c r="DXH9" s="271"/>
      <c r="DXI9" s="271"/>
      <c r="DXJ9" s="271"/>
      <c r="DXK9" s="271"/>
      <c r="DXL9" s="271"/>
      <c r="DXM9" s="271"/>
      <c r="DXN9" s="271"/>
      <c r="DXO9" s="271"/>
      <c r="DXP9" s="271"/>
      <c r="DXQ9" s="271"/>
      <c r="DXR9" s="271"/>
      <c r="DXS9" s="271"/>
      <c r="DXT9" s="271"/>
      <c r="DXU9" s="271"/>
      <c r="DXV9" s="271"/>
      <c r="DXW9" s="271"/>
      <c r="DXX9" s="271"/>
      <c r="DXY9" s="271"/>
      <c r="DXZ9" s="271"/>
      <c r="DYA9" s="271"/>
      <c r="DYB9" s="271"/>
      <c r="DYC9" s="271"/>
      <c r="DYD9" s="271"/>
      <c r="DYE9" s="271"/>
      <c r="DYF9" s="271"/>
      <c r="DYG9" s="271"/>
      <c r="DYH9" s="271"/>
      <c r="DYI9" s="271"/>
      <c r="DYJ9" s="271"/>
      <c r="DYK9" s="271"/>
      <c r="DYL9" s="271"/>
      <c r="DYM9" s="271"/>
      <c r="DYN9" s="271"/>
      <c r="DYO9" s="271"/>
      <c r="DYP9" s="271"/>
      <c r="DYQ9" s="271"/>
      <c r="DYR9" s="271"/>
      <c r="DYS9" s="271"/>
      <c r="DYT9" s="271"/>
      <c r="DYU9" s="271"/>
      <c r="DYV9" s="271"/>
      <c r="DYW9" s="271"/>
      <c r="DYX9" s="271"/>
      <c r="DYY9" s="271"/>
      <c r="DYZ9" s="271"/>
      <c r="DZA9" s="271"/>
      <c r="DZB9" s="271"/>
      <c r="DZC9" s="271"/>
      <c r="DZD9" s="271"/>
      <c r="DZE9" s="271"/>
      <c r="DZF9" s="271"/>
      <c r="DZG9" s="271"/>
      <c r="DZH9" s="271"/>
      <c r="DZI9" s="271"/>
      <c r="DZJ9" s="271"/>
      <c r="DZK9" s="271"/>
      <c r="DZL9" s="271"/>
      <c r="DZM9" s="271"/>
      <c r="DZN9" s="271"/>
      <c r="DZO9" s="271"/>
      <c r="DZP9" s="271"/>
      <c r="DZQ9" s="271"/>
      <c r="DZR9" s="271"/>
      <c r="DZS9" s="271"/>
      <c r="DZT9" s="271"/>
      <c r="DZU9" s="271"/>
      <c r="DZV9" s="271"/>
      <c r="DZW9" s="271"/>
      <c r="DZX9" s="271"/>
      <c r="DZY9" s="271"/>
      <c r="DZZ9" s="271"/>
      <c r="EAA9" s="271"/>
      <c r="EAB9" s="271"/>
      <c r="EAC9" s="271"/>
      <c r="EAD9" s="271"/>
      <c r="EAE9" s="271"/>
      <c r="EAF9" s="271"/>
      <c r="EAG9" s="271"/>
      <c r="EAH9" s="271"/>
      <c r="EAI9" s="271"/>
      <c r="EAJ9" s="271"/>
      <c r="EAK9" s="271"/>
      <c r="EAL9" s="271"/>
      <c r="EAM9" s="271"/>
      <c r="EAN9" s="271"/>
      <c r="EAO9" s="271"/>
      <c r="EAP9" s="271"/>
      <c r="EAQ9" s="271"/>
      <c r="EAR9" s="271"/>
      <c r="EAS9" s="271"/>
      <c r="EAT9" s="271"/>
      <c r="EAU9" s="271"/>
      <c r="EAV9" s="271"/>
      <c r="EAW9" s="271"/>
      <c r="EAX9" s="271"/>
      <c r="EAY9" s="271"/>
      <c r="EAZ9" s="271"/>
      <c r="EBA9" s="271"/>
      <c r="EBB9" s="271"/>
      <c r="EBC9" s="271"/>
      <c r="EBD9" s="271"/>
      <c r="EBE9" s="271"/>
      <c r="EBF9" s="271"/>
      <c r="EBG9" s="271"/>
      <c r="EBH9" s="271"/>
      <c r="EBI9" s="271"/>
      <c r="EBJ9" s="271"/>
      <c r="EBK9" s="271"/>
      <c r="EBL9" s="271"/>
      <c r="EBM9" s="271"/>
      <c r="EBN9" s="271"/>
      <c r="EBO9" s="271"/>
      <c r="EBP9" s="271"/>
      <c r="EBQ9" s="271"/>
      <c r="EBR9" s="271"/>
      <c r="EBS9" s="271"/>
      <c r="EBT9" s="271"/>
      <c r="EBU9" s="271"/>
      <c r="EBV9" s="271"/>
      <c r="EBW9" s="271"/>
      <c r="EBX9" s="271"/>
      <c r="EBY9" s="271"/>
      <c r="EBZ9" s="271"/>
      <c r="ECA9" s="271"/>
      <c r="ECB9" s="271"/>
      <c r="ECC9" s="271"/>
      <c r="ECD9" s="271"/>
      <c r="ECE9" s="271"/>
      <c r="ECF9" s="271"/>
      <c r="ECG9" s="271"/>
      <c r="ECH9" s="271"/>
      <c r="ECI9" s="271"/>
      <c r="ECJ9" s="271"/>
      <c r="ECK9" s="271"/>
      <c r="ECL9" s="271"/>
      <c r="ECM9" s="271"/>
      <c r="ECN9" s="271"/>
      <c r="ECO9" s="271"/>
      <c r="ECP9" s="271"/>
      <c r="ECQ9" s="271"/>
      <c r="ECR9" s="271"/>
      <c r="ECS9" s="271"/>
      <c r="ECT9" s="271"/>
      <c r="ECU9" s="271"/>
      <c r="ECV9" s="271"/>
      <c r="ECW9" s="271"/>
      <c r="ECX9" s="271"/>
      <c r="ECY9" s="271"/>
      <c r="ECZ9" s="271"/>
      <c r="EDA9" s="271"/>
      <c r="EDB9" s="271"/>
      <c r="EDC9" s="271"/>
      <c r="EDD9" s="271"/>
      <c r="EDE9" s="271"/>
      <c r="EDF9" s="271"/>
      <c r="EDG9" s="271"/>
      <c r="EDH9" s="271"/>
      <c r="EDI9" s="271"/>
      <c r="EDJ9" s="271"/>
      <c r="EDK9" s="271"/>
      <c r="EDL9" s="271"/>
      <c r="EDM9" s="271"/>
      <c r="EDN9" s="271"/>
      <c r="EDO9" s="271"/>
      <c r="EDP9" s="271"/>
      <c r="EDQ9" s="271"/>
      <c r="EDR9" s="271"/>
      <c r="EDS9" s="271"/>
      <c r="EDT9" s="271"/>
      <c r="EDU9" s="271"/>
      <c r="EDV9" s="271"/>
      <c r="EDW9" s="271"/>
      <c r="EDX9" s="271"/>
      <c r="EDY9" s="271"/>
      <c r="EDZ9" s="271"/>
      <c r="EEA9" s="271"/>
      <c r="EEB9" s="271"/>
      <c r="EEC9" s="271"/>
      <c r="EED9" s="271"/>
      <c r="EEE9" s="271"/>
      <c r="EEF9" s="271"/>
      <c r="EEG9" s="271"/>
      <c r="EEH9" s="271"/>
      <c r="EEI9" s="271"/>
      <c r="EEJ9" s="271"/>
      <c r="EEK9" s="271"/>
      <c r="EEL9" s="271"/>
      <c r="EEM9" s="271"/>
      <c r="EEN9" s="271"/>
      <c r="EEO9" s="271"/>
      <c r="EEP9" s="271"/>
      <c r="EEQ9" s="271"/>
      <c r="EER9" s="271"/>
      <c r="EES9" s="271"/>
      <c r="EET9" s="271"/>
      <c r="EEU9" s="271"/>
      <c r="EEV9" s="271"/>
      <c r="EEW9" s="271"/>
      <c r="EEX9" s="271"/>
      <c r="EEY9" s="271"/>
      <c r="EEZ9" s="271"/>
      <c r="EFA9" s="271"/>
      <c r="EFB9" s="271"/>
      <c r="EFC9" s="271"/>
      <c r="EFD9" s="271"/>
      <c r="EFE9" s="271"/>
      <c r="EFF9" s="271"/>
      <c r="EFG9" s="271"/>
      <c r="EFH9" s="271"/>
      <c r="EFI9" s="271"/>
      <c r="EFJ9" s="271"/>
      <c r="EFK9" s="271"/>
      <c r="EFL9" s="271"/>
      <c r="EFM9" s="271"/>
      <c r="EFN9" s="271"/>
      <c r="EFO9" s="271"/>
      <c r="EFP9" s="271"/>
      <c r="EFQ9" s="271"/>
      <c r="EFR9" s="271"/>
      <c r="EFS9" s="271"/>
      <c r="EFT9" s="271"/>
      <c r="EFU9" s="271"/>
      <c r="EFV9" s="271"/>
      <c r="EFW9" s="271"/>
      <c r="EFX9" s="271"/>
      <c r="EFY9" s="271"/>
      <c r="EFZ9" s="271"/>
      <c r="EGA9" s="271"/>
      <c r="EGB9" s="271"/>
      <c r="EGC9" s="271"/>
      <c r="EGD9" s="271"/>
      <c r="EGE9" s="271"/>
      <c r="EGF9" s="271"/>
      <c r="EGG9" s="271"/>
      <c r="EGH9" s="271"/>
      <c r="EGI9" s="271"/>
      <c r="EGJ9" s="271"/>
      <c r="EGK9" s="271"/>
      <c r="EGL9" s="271"/>
      <c r="EGM9" s="271"/>
      <c r="EGN9" s="271"/>
      <c r="EGO9" s="271"/>
      <c r="EGP9" s="271"/>
      <c r="EGQ9" s="271"/>
      <c r="EGR9" s="271"/>
      <c r="EGS9" s="271"/>
      <c r="EGT9" s="271"/>
      <c r="EGU9" s="271"/>
      <c r="EGV9" s="271"/>
      <c r="EGW9" s="271"/>
      <c r="EGX9" s="271"/>
      <c r="EGY9" s="271"/>
      <c r="EGZ9" s="271"/>
      <c r="EHA9" s="271"/>
      <c r="EHB9" s="271"/>
      <c r="EHC9" s="271"/>
      <c r="EHD9" s="271"/>
      <c r="EHE9" s="271"/>
      <c r="EHF9" s="271"/>
      <c r="EHG9" s="271"/>
      <c r="EHH9" s="271"/>
      <c r="EHI9" s="271"/>
      <c r="EHJ9" s="271"/>
      <c r="EHK9" s="271"/>
      <c r="EHL9" s="271"/>
      <c r="EHM9" s="271"/>
      <c r="EHN9" s="271"/>
      <c r="EHO9" s="271"/>
      <c r="EHP9" s="271"/>
      <c r="EHQ9" s="271"/>
      <c r="EHR9" s="271"/>
      <c r="EHS9" s="271"/>
      <c r="EHT9" s="271"/>
      <c r="EHU9" s="271"/>
      <c r="EHV9" s="271"/>
      <c r="EHW9" s="271"/>
      <c r="EHX9" s="271"/>
      <c r="EHY9" s="271"/>
      <c r="EHZ9" s="271"/>
      <c r="EIA9" s="271"/>
      <c r="EIB9" s="271"/>
      <c r="EIC9" s="271"/>
      <c r="EID9" s="271"/>
      <c r="EIE9" s="271"/>
      <c r="EIF9" s="271"/>
      <c r="EIG9" s="271"/>
      <c r="EIH9" s="271"/>
      <c r="EII9" s="271"/>
      <c r="EIJ9" s="271"/>
      <c r="EIK9" s="271"/>
      <c r="EIL9" s="271"/>
      <c r="EIM9" s="271"/>
      <c r="EIN9" s="271"/>
      <c r="EIO9" s="271"/>
      <c r="EIP9" s="271"/>
      <c r="EIQ9" s="271"/>
      <c r="EIR9" s="271"/>
      <c r="EIS9" s="271"/>
      <c r="EIT9" s="271"/>
      <c r="EIU9" s="271"/>
      <c r="EIV9" s="271"/>
      <c r="EIW9" s="271"/>
      <c r="EIX9" s="271"/>
      <c r="EIY9" s="271"/>
      <c r="EIZ9" s="271"/>
      <c r="EJA9" s="271"/>
      <c r="EJB9" s="271"/>
      <c r="EJC9" s="271"/>
      <c r="EJD9" s="271"/>
      <c r="EJE9" s="271"/>
      <c r="EJF9" s="271"/>
      <c r="EJG9" s="271"/>
      <c r="EJH9" s="271"/>
      <c r="EJI9" s="271"/>
      <c r="EJJ9" s="271"/>
      <c r="EJK9" s="271"/>
      <c r="EJL9" s="271"/>
      <c r="EJM9" s="271"/>
      <c r="EJN9" s="271"/>
      <c r="EJO9" s="271"/>
      <c r="EJP9" s="271"/>
      <c r="EJQ9" s="271"/>
      <c r="EJR9" s="271"/>
      <c r="EJS9" s="271"/>
      <c r="EJT9" s="271"/>
      <c r="EJU9" s="271"/>
      <c r="EJV9" s="271"/>
      <c r="EJW9" s="271"/>
      <c r="EJX9" s="271"/>
      <c r="EJY9" s="271"/>
      <c r="EJZ9" s="271"/>
      <c r="EKA9" s="271"/>
      <c r="EKB9" s="271"/>
      <c r="EKC9" s="271"/>
      <c r="EKD9" s="271"/>
      <c r="EKE9" s="271"/>
      <c r="EKF9" s="271"/>
      <c r="EKG9" s="271"/>
      <c r="EKH9" s="271"/>
      <c r="EKI9" s="271"/>
      <c r="EKJ9" s="271"/>
      <c r="EKK9" s="271"/>
      <c r="EKL9" s="271"/>
      <c r="EKM9" s="271"/>
      <c r="EKN9" s="271"/>
      <c r="EKO9" s="271"/>
      <c r="EKP9" s="271"/>
      <c r="EKQ9" s="271"/>
      <c r="EKR9" s="271"/>
      <c r="EKS9" s="271"/>
      <c r="EKT9" s="271"/>
      <c r="EKU9" s="271"/>
      <c r="EKV9" s="271"/>
      <c r="EKW9" s="271"/>
      <c r="EKX9" s="271"/>
      <c r="EKY9" s="271"/>
      <c r="EKZ9" s="271"/>
      <c r="ELA9" s="271"/>
      <c r="ELB9" s="271"/>
      <c r="ELC9" s="271"/>
      <c r="ELD9" s="271"/>
      <c r="ELE9" s="271"/>
      <c r="ELF9" s="271"/>
      <c r="ELG9" s="271"/>
      <c r="ELH9" s="271"/>
      <c r="ELI9" s="271"/>
      <c r="ELJ9" s="271"/>
      <c r="ELK9" s="271"/>
      <c r="ELL9" s="271"/>
      <c r="ELM9" s="271"/>
      <c r="ELN9" s="271"/>
      <c r="ELO9" s="271"/>
      <c r="ELP9" s="271"/>
      <c r="ELQ9" s="271"/>
      <c r="ELR9" s="271"/>
      <c r="ELS9" s="271"/>
      <c r="ELT9" s="271"/>
      <c r="ELU9" s="271"/>
      <c r="ELV9" s="271"/>
      <c r="ELW9" s="271"/>
      <c r="ELX9" s="271"/>
      <c r="ELY9" s="271"/>
      <c r="ELZ9" s="271"/>
      <c r="EMA9" s="271"/>
      <c r="EMB9" s="271"/>
      <c r="EMC9" s="271"/>
      <c r="EMD9" s="271"/>
      <c r="EME9" s="271"/>
      <c r="EMF9" s="271"/>
      <c r="EMG9" s="271"/>
      <c r="EMH9" s="271"/>
      <c r="EMI9" s="271"/>
      <c r="EMJ9" s="271"/>
      <c r="EMK9" s="271"/>
      <c r="EML9" s="271"/>
      <c r="EMM9" s="271"/>
      <c r="EMN9" s="271"/>
      <c r="EMO9" s="271"/>
      <c r="EMP9" s="271"/>
      <c r="EMQ9" s="271"/>
      <c r="EMR9" s="271"/>
      <c r="EMS9" s="271"/>
      <c r="EMT9" s="271"/>
      <c r="EMU9" s="271"/>
      <c r="EMV9" s="271"/>
      <c r="EMW9" s="271"/>
      <c r="EMX9" s="271"/>
      <c r="EMY9" s="271"/>
      <c r="EMZ9" s="271"/>
      <c r="ENA9" s="271"/>
      <c r="ENB9" s="271"/>
      <c r="ENC9" s="271"/>
      <c r="END9" s="271"/>
      <c r="ENE9" s="271"/>
      <c r="ENF9" s="271"/>
      <c r="ENG9" s="271"/>
      <c r="ENH9" s="271"/>
      <c r="ENI9" s="271"/>
      <c r="ENJ9" s="271"/>
      <c r="ENK9" s="271"/>
      <c r="ENL9" s="271"/>
      <c r="ENM9" s="271"/>
      <c r="ENN9" s="271"/>
      <c r="ENO9" s="271"/>
      <c r="ENP9" s="271"/>
      <c r="ENQ9" s="271"/>
      <c r="ENR9" s="271"/>
      <c r="ENS9" s="271"/>
      <c r="ENT9" s="271"/>
      <c r="ENU9" s="271"/>
      <c r="ENV9" s="271"/>
      <c r="ENW9" s="271"/>
      <c r="ENX9" s="271"/>
      <c r="ENY9" s="271"/>
      <c r="ENZ9" s="271"/>
      <c r="EOA9" s="271"/>
      <c r="EOB9" s="271"/>
      <c r="EOC9" s="271"/>
      <c r="EOD9" s="271"/>
      <c r="EOE9" s="271"/>
      <c r="EOF9" s="271"/>
      <c r="EOG9" s="271"/>
      <c r="EOH9" s="271"/>
      <c r="EOI9" s="271"/>
      <c r="EOJ9" s="271"/>
      <c r="EOK9" s="271"/>
      <c r="EOL9" s="271"/>
      <c r="EOM9" s="271"/>
      <c r="EON9" s="271"/>
      <c r="EOO9" s="271"/>
      <c r="EOP9" s="271"/>
      <c r="EOQ9" s="271"/>
      <c r="EOR9" s="271"/>
      <c r="EOS9" s="271"/>
      <c r="EOT9" s="271"/>
      <c r="EOU9" s="271"/>
      <c r="EOV9" s="271"/>
      <c r="EOW9" s="271"/>
      <c r="EOX9" s="271"/>
      <c r="EOY9" s="271"/>
      <c r="EOZ9" s="271"/>
      <c r="EPA9" s="271"/>
      <c r="EPB9" s="271"/>
      <c r="EPC9" s="271"/>
      <c r="EPD9" s="271"/>
      <c r="EPE9" s="271"/>
      <c r="EPF9" s="271"/>
      <c r="EPG9" s="271"/>
      <c r="EPH9" s="271"/>
      <c r="EPI9" s="271"/>
      <c r="EPJ9" s="271"/>
      <c r="EPK9" s="271"/>
      <c r="EPL9" s="271"/>
      <c r="EPM9" s="271"/>
      <c r="EPN9" s="271"/>
      <c r="EPO9" s="271"/>
      <c r="EPP9" s="271"/>
      <c r="EPQ9" s="271"/>
      <c r="EPR9" s="271"/>
      <c r="EPS9" s="271"/>
      <c r="EPT9" s="271"/>
      <c r="EPU9" s="271"/>
      <c r="EPV9" s="271"/>
      <c r="EPW9" s="271"/>
      <c r="EPX9" s="271"/>
      <c r="EPY9" s="271"/>
      <c r="EPZ9" s="271"/>
      <c r="EQA9" s="271"/>
      <c r="EQB9" s="271"/>
      <c r="EQC9" s="271"/>
      <c r="EQD9" s="271"/>
      <c r="EQE9" s="271"/>
      <c r="EQF9" s="271"/>
      <c r="EQG9" s="271"/>
      <c r="EQH9" s="271"/>
      <c r="EQI9" s="271"/>
      <c r="EQJ9" s="271"/>
      <c r="EQK9" s="271"/>
      <c r="EQL9" s="271"/>
      <c r="EQM9" s="271"/>
      <c r="EQN9" s="271"/>
      <c r="EQO9" s="271"/>
      <c r="EQP9" s="271"/>
      <c r="EQQ9" s="271"/>
      <c r="EQR9" s="271"/>
      <c r="EQS9" s="271"/>
      <c r="EQT9" s="271"/>
      <c r="EQU9" s="271"/>
      <c r="EQV9" s="271"/>
      <c r="EQW9" s="271"/>
      <c r="EQX9" s="271"/>
      <c r="EQY9" s="271"/>
      <c r="EQZ9" s="271"/>
      <c r="ERA9" s="271"/>
      <c r="ERB9" s="271"/>
      <c r="ERC9" s="271"/>
      <c r="ERD9" s="271"/>
      <c r="ERE9" s="271"/>
      <c r="ERF9" s="271"/>
      <c r="ERG9" s="271"/>
      <c r="ERH9" s="271"/>
      <c r="ERI9" s="271"/>
      <c r="ERJ9" s="271"/>
      <c r="ERK9" s="271"/>
      <c r="ERL9" s="271"/>
      <c r="ERM9" s="271"/>
      <c r="ERN9" s="271"/>
      <c r="ERO9" s="271"/>
      <c r="ERP9" s="271"/>
      <c r="ERQ9" s="271"/>
      <c r="ERR9" s="271"/>
      <c r="ERS9" s="271"/>
      <c r="ERT9" s="271"/>
      <c r="ERU9" s="271"/>
      <c r="ERV9" s="271"/>
      <c r="ERW9" s="271"/>
      <c r="ERX9" s="271"/>
      <c r="ERY9" s="271"/>
      <c r="ERZ9" s="271"/>
      <c r="ESA9" s="271"/>
      <c r="ESB9" s="271"/>
      <c r="ESC9" s="271"/>
      <c r="ESD9" s="271"/>
      <c r="ESE9" s="271"/>
      <c r="ESF9" s="271"/>
      <c r="ESG9" s="271"/>
      <c r="ESH9" s="271"/>
      <c r="ESI9" s="271"/>
      <c r="ESJ9" s="271"/>
      <c r="ESK9" s="271"/>
      <c r="ESL9" s="271"/>
      <c r="ESM9" s="271"/>
      <c r="ESN9" s="271"/>
      <c r="ESO9" s="271"/>
      <c r="ESP9" s="271"/>
      <c r="ESQ9" s="271"/>
      <c r="ESR9" s="271"/>
      <c r="ESS9" s="271"/>
      <c r="EST9" s="271"/>
      <c r="ESU9" s="271"/>
      <c r="ESV9" s="271"/>
      <c r="ESW9" s="271"/>
      <c r="ESX9" s="271"/>
      <c r="ESY9" s="271"/>
      <c r="ESZ9" s="271"/>
      <c r="ETA9" s="271"/>
      <c r="ETB9" s="271"/>
      <c r="ETC9" s="271"/>
      <c r="ETD9" s="271"/>
      <c r="ETE9" s="271"/>
      <c r="ETF9" s="271"/>
      <c r="ETG9" s="271"/>
      <c r="ETH9" s="271"/>
      <c r="ETI9" s="271"/>
      <c r="ETJ9" s="271"/>
      <c r="ETK9" s="271"/>
      <c r="ETL9" s="271"/>
      <c r="ETM9" s="271"/>
      <c r="ETN9" s="271"/>
      <c r="ETO9" s="271"/>
      <c r="ETP9" s="271"/>
      <c r="ETQ9" s="271"/>
      <c r="ETR9" s="271"/>
      <c r="ETS9" s="271"/>
      <c r="ETT9" s="271"/>
      <c r="ETU9" s="271"/>
      <c r="ETV9" s="271"/>
      <c r="ETW9" s="271"/>
      <c r="ETX9" s="271"/>
      <c r="ETY9" s="271"/>
      <c r="ETZ9" s="271"/>
      <c r="EUA9" s="271"/>
      <c r="EUB9" s="271"/>
      <c r="EUC9" s="271"/>
      <c r="EUD9" s="271"/>
      <c r="EUE9" s="271"/>
      <c r="EUF9" s="271"/>
      <c r="EUG9" s="271"/>
      <c r="EUH9" s="271"/>
      <c r="EUI9" s="271"/>
      <c r="EUJ9" s="271"/>
      <c r="EUK9" s="271"/>
      <c r="EUL9" s="271"/>
      <c r="EUM9" s="271"/>
      <c r="EUN9" s="271"/>
      <c r="EUO9" s="271"/>
      <c r="EUP9" s="271"/>
      <c r="EUQ9" s="271"/>
      <c r="EUR9" s="271"/>
      <c r="EUS9" s="271"/>
      <c r="EUT9" s="271"/>
      <c r="EUU9" s="271"/>
      <c r="EUV9" s="271"/>
      <c r="EUW9" s="271"/>
      <c r="EUX9" s="271"/>
      <c r="EUY9" s="271"/>
      <c r="EUZ9" s="271"/>
      <c r="EVA9" s="271"/>
      <c r="EVB9" s="271"/>
      <c r="EVC9" s="271"/>
      <c r="EVD9" s="271"/>
      <c r="EVE9" s="271"/>
      <c r="EVF9" s="271"/>
      <c r="EVG9" s="271"/>
      <c r="EVH9" s="271"/>
      <c r="EVI9" s="271"/>
      <c r="EVJ9" s="271"/>
      <c r="EVK9" s="271"/>
      <c r="EVL9" s="271"/>
      <c r="EVM9" s="271"/>
      <c r="EVN9" s="271"/>
      <c r="EVO9" s="271"/>
      <c r="EVP9" s="271"/>
      <c r="EVQ9" s="271"/>
      <c r="EVR9" s="271"/>
      <c r="EVS9" s="271"/>
      <c r="EVT9" s="271"/>
      <c r="EVU9" s="271"/>
      <c r="EVV9" s="271"/>
      <c r="EVW9" s="271"/>
      <c r="EVX9" s="271"/>
      <c r="EVY9" s="271"/>
      <c r="EVZ9" s="271"/>
      <c r="EWA9" s="271"/>
      <c r="EWB9" s="271"/>
      <c r="EWC9" s="271"/>
      <c r="EWD9" s="271"/>
      <c r="EWE9" s="271"/>
      <c r="EWF9" s="271"/>
      <c r="EWG9" s="271"/>
      <c r="EWH9" s="271"/>
      <c r="EWI9" s="271"/>
      <c r="EWJ9" s="271"/>
      <c r="EWK9" s="271"/>
      <c r="EWL9" s="271"/>
      <c r="EWM9" s="271"/>
      <c r="EWN9" s="271"/>
      <c r="EWO9" s="271"/>
      <c r="EWP9" s="271"/>
      <c r="EWQ9" s="271"/>
      <c r="EWR9" s="271"/>
      <c r="EWS9" s="271"/>
      <c r="EWT9" s="271"/>
      <c r="EWU9" s="271"/>
      <c r="EWV9" s="271"/>
      <c r="EWW9" s="271"/>
      <c r="EWX9" s="271"/>
      <c r="EWY9" s="271"/>
      <c r="EWZ9" s="271"/>
      <c r="EXA9" s="271"/>
      <c r="EXB9" s="271"/>
      <c r="EXC9" s="271"/>
      <c r="EXD9" s="271"/>
      <c r="EXE9" s="271"/>
      <c r="EXF9" s="271"/>
      <c r="EXG9" s="271"/>
      <c r="EXH9" s="271"/>
      <c r="EXI9" s="271"/>
      <c r="EXJ9" s="271"/>
      <c r="EXK9" s="271"/>
      <c r="EXL9" s="271"/>
      <c r="EXM9" s="271"/>
      <c r="EXN9" s="271"/>
      <c r="EXO9" s="271"/>
      <c r="EXP9" s="271"/>
      <c r="EXQ9" s="271"/>
      <c r="EXR9" s="271"/>
      <c r="EXS9" s="271"/>
      <c r="EXT9" s="271"/>
      <c r="EXU9" s="271"/>
      <c r="EXV9" s="271"/>
      <c r="EXW9" s="271"/>
      <c r="EXX9" s="271"/>
      <c r="EXY9" s="271"/>
      <c r="EXZ9" s="271"/>
      <c r="EYA9" s="271"/>
      <c r="EYB9" s="271"/>
      <c r="EYC9" s="271"/>
      <c r="EYD9" s="271"/>
      <c r="EYE9" s="271"/>
      <c r="EYF9" s="271"/>
      <c r="EYG9" s="271"/>
      <c r="EYH9" s="271"/>
      <c r="EYI9" s="271"/>
      <c r="EYJ9" s="271"/>
      <c r="EYK9" s="271"/>
      <c r="EYL9" s="271"/>
      <c r="EYM9" s="271"/>
      <c r="EYN9" s="271"/>
      <c r="EYO9" s="271"/>
      <c r="EYP9" s="271"/>
      <c r="EYQ9" s="271"/>
      <c r="EYR9" s="271"/>
      <c r="EYS9" s="271"/>
      <c r="EYT9" s="271"/>
      <c r="EYU9" s="271"/>
      <c r="EYV9" s="271"/>
      <c r="EYW9" s="271"/>
      <c r="EYX9" s="271"/>
      <c r="EYY9" s="271"/>
      <c r="EYZ9" s="271"/>
      <c r="EZA9" s="271"/>
      <c r="EZB9" s="271"/>
      <c r="EZC9" s="271"/>
      <c r="EZD9" s="271"/>
      <c r="EZE9" s="271"/>
      <c r="EZF9" s="271"/>
      <c r="EZG9" s="271"/>
      <c r="EZH9" s="271"/>
      <c r="EZI9" s="271"/>
      <c r="EZJ9" s="271"/>
      <c r="EZK9" s="271"/>
      <c r="EZL9" s="271"/>
      <c r="EZM9" s="271"/>
      <c r="EZN9" s="271"/>
      <c r="EZO9" s="271"/>
      <c r="EZP9" s="271"/>
      <c r="EZQ9" s="271"/>
      <c r="EZR9" s="271"/>
      <c r="EZS9" s="271"/>
      <c r="EZT9" s="271"/>
      <c r="EZU9" s="271"/>
      <c r="EZV9" s="271"/>
      <c r="EZW9" s="271"/>
      <c r="EZX9" s="271"/>
      <c r="EZY9" s="271"/>
      <c r="EZZ9" s="271"/>
      <c r="FAA9" s="271"/>
      <c r="FAB9" s="271"/>
      <c r="FAC9" s="271"/>
      <c r="FAD9" s="271"/>
      <c r="FAE9" s="271"/>
      <c r="FAF9" s="271"/>
      <c r="FAG9" s="271"/>
      <c r="FAH9" s="271"/>
      <c r="FAI9" s="271"/>
      <c r="FAJ9" s="271"/>
      <c r="FAK9" s="271"/>
      <c r="FAL9" s="271"/>
      <c r="FAM9" s="271"/>
      <c r="FAN9" s="271"/>
      <c r="FAO9" s="271"/>
      <c r="FAP9" s="271"/>
      <c r="FAQ9" s="271"/>
      <c r="FAR9" s="271"/>
      <c r="FAS9" s="271"/>
      <c r="FAT9" s="271"/>
      <c r="FAU9" s="271"/>
      <c r="FAV9" s="271"/>
      <c r="FAW9" s="271"/>
      <c r="FAX9" s="271"/>
      <c r="FAY9" s="271"/>
      <c r="FAZ9" s="271"/>
      <c r="FBA9" s="271"/>
      <c r="FBB9" s="271"/>
      <c r="FBC9" s="271"/>
      <c r="FBD9" s="271"/>
      <c r="FBE9" s="271"/>
      <c r="FBF9" s="271"/>
      <c r="FBG9" s="271"/>
      <c r="FBH9" s="271"/>
      <c r="FBI9" s="271"/>
      <c r="FBJ9" s="271"/>
      <c r="FBK9" s="271"/>
      <c r="FBL9" s="271"/>
      <c r="FBM9" s="271"/>
      <c r="FBN9" s="271"/>
      <c r="FBO9" s="271"/>
      <c r="FBP9" s="271"/>
      <c r="FBQ9" s="271"/>
      <c r="FBR9" s="271"/>
      <c r="FBS9" s="271"/>
      <c r="FBT9" s="271"/>
      <c r="FBU9" s="271"/>
      <c r="FBV9" s="271"/>
      <c r="FBW9" s="271"/>
      <c r="FBX9" s="271"/>
      <c r="FBY9" s="271"/>
      <c r="FBZ9" s="271"/>
      <c r="FCA9" s="271"/>
      <c r="FCB9" s="271"/>
      <c r="FCC9" s="271"/>
      <c r="FCD9" s="271"/>
      <c r="FCE9" s="271"/>
      <c r="FCF9" s="271"/>
      <c r="FCG9" s="271"/>
      <c r="FCH9" s="271"/>
      <c r="FCI9" s="271"/>
      <c r="FCJ9" s="271"/>
      <c r="FCK9" s="271"/>
      <c r="FCL9" s="271"/>
      <c r="FCM9" s="271"/>
      <c r="FCN9" s="271"/>
      <c r="FCO9" s="271"/>
      <c r="FCP9" s="271"/>
      <c r="FCQ9" s="271"/>
      <c r="FCR9" s="271"/>
      <c r="FCS9" s="271"/>
      <c r="FCT9" s="271"/>
      <c r="FCU9" s="271"/>
      <c r="FCV9" s="271"/>
      <c r="FCW9" s="271"/>
      <c r="FCX9" s="271"/>
      <c r="FCY9" s="271"/>
      <c r="FCZ9" s="271"/>
      <c r="FDA9" s="271"/>
      <c r="FDB9" s="271"/>
      <c r="FDC9" s="271"/>
      <c r="FDD9" s="271"/>
      <c r="FDE9" s="271"/>
      <c r="FDF9" s="271"/>
      <c r="FDG9" s="271"/>
      <c r="FDH9" s="271"/>
      <c r="FDI9" s="271"/>
      <c r="FDJ9" s="271"/>
      <c r="FDK9" s="271"/>
      <c r="FDL9" s="271"/>
      <c r="FDM9" s="271"/>
      <c r="FDN9" s="271"/>
      <c r="FDO9" s="271"/>
      <c r="FDP9" s="271"/>
      <c r="FDQ9" s="271"/>
      <c r="FDR9" s="271"/>
      <c r="FDS9" s="271"/>
      <c r="FDT9" s="271"/>
      <c r="FDU9" s="271"/>
      <c r="FDV9" s="271"/>
      <c r="FDW9" s="271"/>
      <c r="FDX9" s="271"/>
      <c r="FDY9" s="271"/>
      <c r="FDZ9" s="271"/>
      <c r="FEA9" s="271"/>
      <c r="FEB9" s="271"/>
      <c r="FEC9" s="271"/>
      <c r="FED9" s="271"/>
      <c r="FEE9" s="271"/>
      <c r="FEF9" s="271"/>
      <c r="FEG9" s="271"/>
      <c r="FEH9" s="271"/>
      <c r="FEI9" s="271"/>
      <c r="FEJ9" s="271"/>
      <c r="FEK9" s="271"/>
      <c r="FEL9" s="271"/>
      <c r="FEM9" s="271"/>
      <c r="FEN9" s="271"/>
      <c r="FEO9" s="271"/>
      <c r="FEP9" s="271"/>
      <c r="FEQ9" s="271"/>
      <c r="FER9" s="271"/>
      <c r="FES9" s="271"/>
      <c r="FET9" s="271"/>
      <c r="FEU9" s="271"/>
      <c r="FEV9" s="271"/>
      <c r="FEW9" s="271"/>
      <c r="FEX9" s="271"/>
      <c r="FEY9" s="271"/>
      <c r="FEZ9" s="271"/>
      <c r="FFA9" s="271"/>
      <c r="FFB9" s="271"/>
      <c r="FFC9" s="271"/>
      <c r="FFD9" s="271"/>
      <c r="FFE9" s="271"/>
      <c r="FFF9" s="271"/>
      <c r="FFG9" s="271"/>
      <c r="FFH9" s="271"/>
      <c r="FFI9" s="271"/>
      <c r="FFJ9" s="271"/>
      <c r="FFK9" s="271"/>
      <c r="FFL9" s="271"/>
      <c r="FFM9" s="271"/>
      <c r="FFN9" s="271"/>
      <c r="FFO9" s="271"/>
      <c r="FFP9" s="271"/>
      <c r="FFQ9" s="271"/>
      <c r="FFR9" s="271"/>
      <c r="FFS9" s="271"/>
      <c r="FFT9" s="271"/>
      <c r="FFU9" s="271"/>
      <c r="FFV9" s="271"/>
      <c r="FFW9" s="271"/>
      <c r="FFX9" s="271"/>
      <c r="FFY9" s="271"/>
      <c r="FFZ9" s="271"/>
      <c r="FGA9" s="271"/>
      <c r="FGB9" s="271"/>
      <c r="FGC9" s="271"/>
      <c r="FGD9" s="271"/>
      <c r="FGE9" s="271"/>
      <c r="FGF9" s="271"/>
      <c r="FGG9" s="271"/>
      <c r="FGH9" s="271"/>
      <c r="FGI9" s="271"/>
      <c r="FGJ9" s="271"/>
      <c r="FGK9" s="271"/>
      <c r="FGL9" s="271"/>
      <c r="FGM9" s="271"/>
      <c r="FGN9" s="271"/>
      <c r="FGO9" s="271"/>
      <c r="FGP9" s="271"/>
      <c r="FGQ9" s="271"/>
      <c r="FGR9" s="271"/>
      <c r="FGS9" s="271"/>
      <c r="FGT9" s="271"/>
      <c r="FGU9" s="271"/>
      <c r="FGV9" s="271"/>
      <c r="FGW9" s="271"/>
      <c r="FGX9" s="271"/>
      <c r="FGY9" s="271"/>
      <c r="FGZ9" s="271"/>
      <c r="FHA9" s="271"/>
      <c r="FHB9" s="271"/>
      <c r="FHC9" s="271"/>
      <c r="FHD9" s="271"/>
      <c r="FHE9" s="271"/>
      <c r="FHF9" s="271"/>
      <c r="FHG9" s="271"/>
      <c r="FHH9" s="271"/>
      <c r="FHI9" s="271"/>
      <c r="FHJ9" s="271"/>
      <c r="FHK9" s="271"/>
      <c r="FHL9" s="271"/>
      <c r="FHM9" s="271"/>
      <c r="FHN9" s="271"/>
      <c r="FHO9" s="271"/>
      <c r="FHP9" s="271"/>
      <c r="FHQ9" s="271"/>
      <c r="FHR9" s="271"/>
      <c r="FHS9" s="271"/>
      <c r="FHT9" s="271"/>
      <c r="FHU9" s="271"/>
      <c r="FHV9" s="271"/>
      <c r="FHW9" s="271"/>
      <c r="FHX9" s="271"/>
      <c r="FHY9" s="271"/>
      <c r="FHZ9" s="271"/>
      <c r="FIA9" s="271"/>
      <c r="FIB9" s="271"/>
      <c r="FIC9" s="271"/>
      <c r="FID9" s="271"/>
      <c r="FIE9" s="271"/>
      <c r="FIF9" s="271"/>
      <c r="FIG9" s="271"/>
      <c r="FIH9" s="271"/>
      <c r="FII9" s="271"/>
      <c r="FIJ9" s="271"/>
      <c r="FIK9" s="271"/>
      <c r="FIL9" s="271"/>
      <c r="FIM9" s="271"/>
      <c r="FIN9" s="271"/>
      <c r="FIO9" s="271"/>
      <c r="FIP9" s="271"/>
      <c r="FIQ9" s="271"/>
      <c r="FIR9" s="271"/>
      <c r="FIS9" s="271"/>
      <c r="FIT9" s="271"/>
      <c r="FIU9" s="271"/>
      <c r="FIV9" s="271"/>
      <c r="FIW9" s="271"/>
      <c r="FIX9" s="271"/>
      <c r="FIY9" s="271"/>
      <c r="FIZ9" s="271"/>
      <c r="FJA9" s="271"/>
      <c r="FJB9" s="271"/>
      <c r="FJC9" s="271"/>
      <c r="FJD9" s="271"/>
      <c r="FJE9" s="271"/>
      <c r="FJF9" s="271"/>
      <c r="FJG9" s="271"/>
      <c r="FJH9" s="271"/>
      <c r="FJI9" s="271"/>
      <c r="FJJ9" s="271"/>
      <c r="FJK9" s="271"/>
      <c r="FJL9" s="271"/>
      <c r="FJM9" s="271"/>
      <c r="FJN9" s="271"/>
      <c r="FJO9" s="271"/>
      <c r="FJP9" s="271"/>
      <c r="FJQ9" s="271"/>
      <c r="FJR9" s="271"/>
      <c r="FJS9" s="271"/>
      <c r="FJT9" s="271"/>
      <c r="FJU9" s="271"/>
      <c r="FJV9" s="271"/>
      <c r="FJW9" s="271"/>
      <c r="FJX9" s="271"/>
      <c r="FJY9" s="271"/>
      <c r="FJZ9" s="271"/>
      <c r="FKA9" s="271"/>
      <c r="FKB9" s="271"/>
      <c r="FKC9" s="271"/>
      <c r="FKD9" s="271"/>
      <c r="FKE9" s="271"/>
      <c r="FKF9" s="271"/>
      <c r="FKG9" s="271"/>
      <c r="FKH9" s="271"/>
      <c r="FKI9" s="271"/>
      <c r="FKJ9" s="271"/>
      <c r="FKK9" s="271"/>
      <c r="FKL9" s="271"/>
      <c r="FKM9" s="271"/>
      <c r="FKN9" s="271"/>
      <c r="FKO9" s="271"/>
      <c r="FKP9" s="271"/>
      <c r="FKQ9" s="271"/>
      <c r="FKR9" s="271"/>
      <c r="FKS9" s="271"/>
      <c r="FKT9" s="271"/>
      <c r="FKU9" s="271"/>
      <c r="FKV9" s="271"/>
      <c r="FKW9" s="271"/>
      <c r="FKX9" s="271"/>
      <c r="FKY9" s="271"/>
      <c r="FKZ9" s="271"/>
      <c r="FLA9" s="271"/>
      <c r="FLB9" s="271"/>
      <c r="FLC9" s="271"/>
      <c r="FLD9" s="271"/>
      <c r="FLE9" s="271"/>
      <c r="FLF9" s="271"/>
      <c r="FLG9" s="271"/>
      <c r="FLH9" s="271"/>
      <c r="FLI9" s="271"/>
      <c r="FLJ9" s="271"/>
      <c r="FLK9" s="271"/>
      <c r="FLL9" s="271"/>
      <c r="FLM9" s="271"/>
      <c r="FLN9" s="271"/>
      <c r="FLO9" s="271"/>
      <c r="FLP9" s="271"/>
      <c r="FLQ9" s="271"/>
      <c r="FLR9" s="271"/>
      <c r="FLS9" s="271"/>
      <c r="FLT9" s="271"/>
      <c r="FLU9" s="271"/>
      <c r="FLV9" s="271"/>
      <c r="FLW9" s="271"/>
      <c r="FLX9" s="271"/>
      <c r="FLY9" s="271"/>
      <c r="FLZ9" s="271"/>
      <c r="FMA9" s="271"/>
      <c r="FMB9" s="271"/>
      <c r="FMC9" s="271"/>
      <c r="FMD9" s="271"/>
      <c r="FME9" s="271"/>
      <c r="FMF9" s="271"/>
      <c r="FMG9" s="271"/>
      <c r="FMH9" s="271"/>
      <c r="FMI9" s="271"/>
      <c r="FMJ9" s="271"/>
      <c r="FMK9" s="271"/>
      <c r="FML9" s="271"/>
      <c r="FMM9" s="271"/>
      <c r="FMN9" s="271"/>
      <c r="FMO9" s="271"/>
      <c r="FMP9" s="271"/>
      <c r="FMQ9" s="271"/>
      <c r="FMR9" s="271"/>
      <c r="FMS9" s="271"/>
      <c r="FMT9" s="271"/>
      <c r="FMU9" s="271"/>
      <c r="FMV9" s="271"/>
      <c r="FMW9" s="271"/>
      <c r="FMX9" s="271"/>
      <c r="FMY9" s="271"/>
      <c r="FMZ9" s="271"/>
      <c r="FNA9" s="271"/>
      <c r="FNB9" s="271"/>
      <c r="FNC9" s="271"/>
      <c r="FND9" s="271"/>
      <c r="FNE9" s="271"/>
      <c r="FNF9" s="271"/>
      <c r="FNG9" s="271"/>
      <c r="FNH9" s="271"/>
      <c r="FNI9" s="271"/>
      <c r="FNJ9" s="271"/>
      <c r="FNK9" s="271"/>
      <c r="FNL9" s="271"/>
      <c r="FNM9" s="271"/>
      <c r="FNN9" s="271"/>
      <c r="FNO9" s="271"/>
      <c r="FNP9" s="271"/>
      <c r="FNQ9" s="271"/>
      <c r="FNR9" s="271"/>
      <c r="FNS9" s="271"/>
      <c r="FNT9" s="271"/>
      <c r="FNU9" s="271"/>
      <c r="FNV9" s="271"/>
      <c r="FNW9" s="271"/>
      <c r="FNX9" s="271"/>
      <c r="FNY9" s="271"/>
      <c r="FNZ9" s="271"/>
      <c r="FOA9" s="271"/>
      <c r="FOB9" s="271"/>
      <c r="FOC9" s="271"/>
      <c r="FOD9" s="271"/>
      <c r="FOE9" s="271"/>
      <c r="FOF9" s="271"/>
      <c r="FOG9" s="271"/>
      <c r="FOH9" s="271"/>
      <c r="FOI9" s="271"/>
      <c r="FOJ9" s="271"/>
      <c r="FOK9" s="271"/>
      <c r="FOL9" s="271"/>
      <c r="FOM9" s="271"/>
      <c r="FON9" s="271"/>
      <c r="FOO9" s="271"/>
      <c r="FOP9" s="271"/>
      <c r="FOQ9" s="271"/>
      <c r="FOR9" s="271"/>
      <c r="FOS9" s="271"/>
      <c r="FOT9" s="271"/>
      <c r="FOU9" s="271"/>
      <c r="FOV9" s="271"/>
      <c r="FOW9" s="271"/>
      <c r="FOX9" s="271"/>
      <c r="FOY9" s="271"/>
      <c r="FOZ9" s="271"/>
      <c r="FPA9" s="271"/>
      <c r="FPB9" s="271"/>
      <c r="FPC9" s="271"/>
      <c r="FPD9" s="271"/>
      <c r="FPE9" s="271"/>
      <c r="FPF9" s="271"/>
      <c r="FPG9" s="271"/>
      <c r="FPH9" s="271"/>
      <c r="FPI9" s="271"/>
      <c r="FPJ9" s="271"/>
      <c r="FPK9" s="271"/>
      <c r="FPL9" s="271"/>
      <c r="FPM9" s="271"/>
      <c r="FPN9" s="271"/>
      <c r="FPO9" s="271"/>
      <c r="FPP9" s="271"/>
      <c r="FPQ9" s="271"/>
      <c r="FPR9" s="271"/>
      <c r="FPS9" s="271"/>
      <c r="FPT9" s="271"/>
      <c r="FPU9" s="271"/>
      <c r="FPV9" s="271"/>
      <c r="FPW9" s="271"/>
      <c r="FPX9" s="271"/>
      <c r="FPY9" s="271"/>
      <c r="FPZ9" s="271"/>
      <c r="FQA9" s="271"/>
      <c r="FQB9" s="271"/>
      <c r="FQC9" s="271"/>
      <c r="FQD9" s="271"/>
      <c r="FQE9" s="271"/>
      <c r="FQF9" s="271"/>
      <c r="FQG9" s="271"/>
      <c r="FQH9" s="271"/>
      <c r="FQI9" s="271"/>
      <c r="FQJ9" s="271"/>
      <c r="FQK9" s="271"/>
      <c r="FQL9" s="271"/>
      <c r="FQM9" s="271"/>
      <c r="FQN9" s="271"/>
      <c r="FQO9" s="271"/>
      <c r="FQP9" s="271"/>
      <c r="FQQ9" s="271"/>
      <c r="FQR9" s="271"/>
      <c r="FQS9" s="271"/>
      <c r="FQT9" s="271"/>
      <c r="FQU9" s="271"/>
      <c r="FQV9" s="271"/>
      <c r="FQW9" s="271"/>
      <c r="FQX9" s="271"/>
      <c r="FQY9" s="271"/>
      <c r="FQZ9" s="271"/>
      <c r="FRA9" s="271"/>
      <c r="FRB9" s="271"/>
      <c r="FRC9" s="271"/>
      <c r="FRD9" s="271"/>
      <c r="FRE9" s="271"/>
      <c r="FRF9" s="271"/>
      <c r="FRG9" s="271"/>
      <c r="FRH9" s="271"/>
      <c r="FRI9" s="271"/>
      <c r="FRJ9" s="271"/>
      <c r="FRK9" s="271"/>
      <c r="FRL9" s="271"/>
      <c r="FRM9" s="271"/>
      <c r="FRN9" s="271"/>
      <c r="FRO9" s="271"/>
      <c r="FRP9" s="271"/>
      <c r="FRQ9" s="271"/>
      <c r="FRR9" s="271"/>
      <c r="FRS9" s="271"/>
      <c r="FRT9" s="271"/>
      <c r="FRU9" s="271"/>
      <c r="FRV9" s="271"/>
      <c r="FRW9" s="271"/>
      <c r="FRX9" s="271"/>
      <c r="FRY9" s="271"/>
      <c r="FRZ9" s="271"/>
      <c r="FSA9" s="271"/>
      <c r="FSB9" s="271"/>
      <c r="FSC9" s="271"/>
      <c r="FSD9" s="271"/>
      <c r="FSE9" s="271"/>
      <c r="FSF9" s="271"/>
      <c r="FSG9" s="271"/>
      <c r="FSH9" s="271"/>
      <c r="FSI9" s="271"/>
      <c r="FSJ9" s="271"/>
      <c r="FSK9" s="271"/>
      <c r="FSL9" s="271"/>
      <c r="FSM9" s="271"/>
      <c r="FSN9" s="271"/>
      <c r="FSO9" s="271"/>
      <c r="FSP9" s="271"/>
      <c r="FSQ9" s="271"/>
      <c r="FSR9" s="271"/>
      <c r="FSS9" s="271"/>
      <c r="FST9" s="271"/>
      <c r="FSU9" s="271"/>
      <c r="FSV9" s="271"/>
      <c r="FSW9" s="271"/>
      <c r="FSX9" s="271"/>
      <c r="FSY9" s="271"/>
      <c r="FSZ9" s="271"/>
      <c r="FTA9" s="271"/>
      <c r="FTB9" s="271"/>
      <c r="FTC9" s="271"/>
      <c r="FTD9" s="271"/>
      <c r="FTE9" s="271"/>
      <c r="FTF9" s="271"/>
      <c r="FTG9" s="271"/>
      <c r="FTH9" s="271"/>
      <c r="FTI9" s="271"/>
      <c r="FTJ9" s="271"/>
      <c r="FTK9" s="271"/>
      <c r="FTL9" s="271"/>
      <c r="FTM9" s="271"/>
      <c r="FTN9" s="271"/>
      <c r="FTO9" s="271"/>
      <c r="FTP9" s="271"/>
      <c r="FTQ9" s="271"/>
      <c r="FTR9" s="271"/>
      <c r="FTS9" s="271"/>
      <c r="FTT9" s="271"/>
      <c r="FTU9" s="271"/>
      <c r="FTV9" s="271"/>
      <c r="FTW9" s="271"/>
      <c r="FTX9" s="271"/>
      <c r="FTY9" s="271"/>
      <c r="FTZ9" s="271"/>
      <c r="FUA9" s="271"/>
      <c r="FUB9" s="271"/>
      <c r="FUC9" s="271"/>
      <c r="FUD9" s="271"/>
      <c r="FUE9" s="271"/>
      <c r="FUF9" s="271"/>
      <c r="FUG9" s="271"/>
      <c r="FUH9" s="271"/>
      <c r="FUI9" s="271"/>
      <c r="FUJ9" s="271"/>
      <c r="FUK9" s="271"/>
      <c r="FUL9" s="271"/>
      <c r="FUM9" s="271"/>
      <c r="FUN9" s="271"/>
      <c r="FUO9" s="271"/>
      <c r="FUP9" s="271"/>
      <c r="FUQ9" s="271"/>
      <c r="FUR9" s="271"/>
      <c r="FUS9" s="271"/>
      <c r="FUT9" s="271"/>
      <c r="FUU9" s="271"/>
      <c r="FUV9" s="271"/>
      <c r="FUW9" s="271"/>
      <c r="FUX9" s="271"/>
      <c r="FUY9" s="271"/>
      <c r="FUZ9" s="271"/>
      <c r="FVA9" s="271"/>
      <c r="FVB9" s="271"/>
      <c r="FVC9" s="271"/>
      <c r="FVD9" s="271"/>
      <c r="FVE9" s="271"/>
      <c r="FVF9" s="271"/>
      <c r="FVG9" s="271"/>
      <c r="FVH9" s="271"/>
      <c r="FVI9" s="271"/>
      <c r="FVJ9" s="271"/>
      <c r="FVK9" s="271"/>
      <c r="FVL9" s="271"/>
      <c r="FVM9" s="271"/>
      <c r="FVN9" s="271"/>
      <c r="FVO9" s="271"/>
      <c r="FVP9" s="271"/>
      <c r="FVQ9" s="271"/>
      <c r="FVR9" s="271"/>
      <c r="FVS9" s="271"/>
      <c r="FVT9" s="271"/>
      <c r="FVU9" s="271"/>
      <c r="FVV9" s="271"/>
      <c r="FVW9" s="271"/>
      <c r="FVX9" s="271"/>
      <c r="FVY9" s="271"/>
      <c r="FVZ9" s="271"/>
      <c r="FWA9" s="271"/>
      <c r="FWB9" s="271"/>
      <c r="FWC9" s="271"/>
      <c r="FWD9" s="271"/>
      <c r="FWE9" s="271"/>
      <c r="FWF9" s="271"/>
      <c r="FWG9" s="271"/>
      <c r="FWH9" s="271"/>
      <c r="FWI9" s="271"/>
      <c r="FWJ9" s="271"/>
      <c r="FWK9" s="271"/>
      <c r="FWL9" s="271"/>
      <c r="FWM9" s="271"/>
      <c r="FWN9" s="271"/>
      <c r="FWO9" s="271"/>
      <c r="FWP9" s="271"/>
      <c r="FWQ9" s="271"/>
      <c r="FWR9" s="271"/>
      <c r="FWS9" s="271"/>
      <c r="FWT9" s="271"/>
      <c r="FWU9" s="271"/>
      <c r="FWV9" s="271"/>
      <c r="FWW9" s="271"/>
      <c r="FWX9" s="271"/>
      <c r="FWY9" s="271"/>
      <c r="FWZ9" s="271"/>
      <c r="FXA9" s="271"/>
      <c r="FXB9" s="271"/>
      <c r="FXC9" s="271"/>
      <c r="FXD9" s="271"/>
      <c r="FXE9" s="271"/>
      <c r="FXF9" s="271"/>
      <c r="FXG9" s="271"/>
      <c r="FXH9" s="271"/>
      <c r="FXI9" s="271"/>
      <c r="FXJ9" s="271"/>
      <c r="FXK9" s="271"/>
      <c r="FXL9" s="271"/>
      <c r="FXM9" s="271"/>
      <c r="FXN9" s="271"/>
      <c r="FXO9" s="271"/>
      <c r="FXP9" s="271"/>
      <c r="FXQ9" s="271"/>
      <c r="FXR9" s="271"/>
      <c r="FXS9" s="271"/>
      <c r="FXT9" s="271"/>
      <c r="FXU9" s="271"/>
      <c r="FXV9" s="271"/>
      <c r="FXW9" s="271"/>
      <c r="FXX9" s="271"/>
      <c r="FXY9" s="271"/>
      <c r="FXZ9" s="271"/>
      <c r="FYA9" s="271"/>
      <c r="FYB9" s="271"/>
      <c r="FYC9" s="271"/>
      <c r="FYD9" s="271"/>
      <c r="FYE9" s="271"/>
      <c r="FYF9" s="271"/>
      <c r="FYG9" s="271"/>
      <c r="FYH9" s="271"/>
      <c r="FYI9" s="271"/>
      <c r="FYJ9" s="271"/>
      <c r="FYK9" s="271"/>
      <c r="FYL9" s="271"/>
      <c r="FYM9" s="271"/>
      <c r="FYN9" s="271"/>
      <c r="FYO9" s="271"/>
      <c r="FYP9" s="271"/>
      <c r="FYQ9" s="271"/>
      <c r="FYR9" s="271"/>
      <c r="FYS9" s="271"/>
      <c r="FYT9" s="271"/>
      <c r="FYU9" s="271"/>
      <c r="FYV9" s="271"/>
      <c r="FYW9" s="271"/>
      <c r="FYX9" s="271"/>
      <c r="FYY9" s="271"/>
      <c r="FYZ9" s="271"/>
      <c r="FZA9" s="271"/>
      <c r="FZB9" s="271"/>
      <c r="FZC9" s="271"/>
      <c r="FZD9" s="271"/>
      <c r="FZE9" s="271"/>
      <c r="FZF9" s="271"/>
      <c r="FZG9" s="271"/>
      <c r="FZH9" s="271"/>
      <c r="FZI9" s="271"/>
      <c r="FZJ9" s="271"/>
      <c r="FZK9" s="271"/>
      <c r="FZL9" s="271"/>
      <c r="FZM9" s="271"/>
      <c r="FZN9" s="271"/>
      <c r="FZO9" s="271"/>
      <c r="FZP9" s="271"/>
      <c r="FZQ9" s="271"/>
      <c r="FZR9" s="271"/>
      <c r="FZS9" s="271"/>
      <c r="FZT9" s="271"/>
      <c r="FZU9" s="271"/>
      <c r="FZV9" s="271"/>
      <c r="FZW9" s="271"/>
      <c r="FZX9" s="271"/>
      <c r="FZY9" s="271"/>
      <c r="FZZ9" s="271"/>
      <c r="GAA9" s="271"/>
      <c r="GAB9" s="271"/>
      <c r="GAC9" s="271"/>
      <c r="GAD9" s="271"/>
      <c r="GAE9" s="271"/>
      <c r="GAF9" s="271"/>
      <c r="GAG9" s="271"/>
      <c r="GAH9" s="271"/>
      <c r="GAI9" s="271"/>
      <c r="GAJ9" s="271"/>
      <c r="GAK9" s="271"/>
      <c r="GAL9" s="271"/>
      <c r="GAM9" s="271"/>
      <c r="GAN9" s="271"/>
      <c r="GAO9" s="271"/>
      <c r="GAP9" s="271"/>
      <c r="GAQ9" s="271"/>
      <c r="GAR9" s="271"/>
      <c r="GAS9" s="271"/>
      <c r="GAT9" s="271"/>
      <c r="GAU9" s="271"/>
      <c r="GAV9" s="271"/>
      <c r="GAW9" s="271"/>
      <c r="GAX9" s="271"/>
      <c r="GAY9" s="271"/>
      <c r="GAZ9" s="271"/>
      <c r="GBA9" s="271"/>
      <c r="GBB9" s="271"/>
      <c r="GBC9" s="271"/>
      <c r="GBD9" s="271"/>
      <c r="GBE9" s="271"/>
      <c r="GBF9" s="271"/>
      <c r="GBG9" s="271"/>
      <c r="GBH9" s="271"/>
      <c r="GBI9" s="271"/>
      <c r="GBJ9" s="271"/>
      <c r="GBK9" s="271"/>
      <c r="GBL9" s="271"/>
      <c r="GBM9" s="271"/>
      <c r="GBN9" s="271"/>
      <c r="GBO9" s="271"/>
      <c r="GBP9" s="271"/>
      <c r="GBQ9" s="271"/>
      <c r="GBR9" s="271"/>
      <c r="GBS9" s="271"/>
      <c r="GBT9" s="271"/>
      <c r="GBU9" s="271"/>
      <c r="GBV9" s="271"/>
      <c r="GBW9" s="271"/>
      <c r="GBX9" s="271"/>
      <c r="GBY9" s="271"/>
      <c r="GBZ9" s="271"/>
      <c r="GCA9" s="271"/>
      <c r="GCB9" s="271"/>
      <c r="GCC9" s="271"/>
      <c r="GCD9" s="271"/>
      <c r="GCE9" s="271"/>
      <c r="GCF9" s="271"/>
      <c r="GCG9" s="271"/>
      <c r="GCH9" s="271"/>
      <c r="GCI9" s="271"/>
      <c r="GCJ9" s="271"/>
      <c r="GCK9" s="271"/>
      <c r="GCL9" s="271"/>
      <c r="GCM9" s="271"/>
      <c r="GCN9" s="271"/>
      <c r="GCO9" s="271"/>
      <c r="GCP9" s="271"/>
      <c r="GCQ9" s="271"/>
      <c r="GCR9" s="271"/>
      <c r="GCS9" s="271"/>
      <c r="GCT9" s="271"/>
      <c r="GCU9" s="271"/>
      <c r="GCV9" s="271"/>
      <c r="GCW9" s="271"/>
      <c r="GCX9" s="271"/>
      <c r="GCY9" s="271"/>
      <c r="GCZ9" s="271"/>
      <c r="GDA9" s="271"/>
      <c r="GDB9" s="271"/>
      <c r="GDC9" s="271"/>
      <c r="GDD9" s="271"/>
      <c r="GDE9" s="271"/>
      <c r="GDF9" s="271"/>
      <c r="GDG9" s="271"/>
      <c r="GDH9" s="271"/>
      <c r="GDI9" s="271"/>
      <c r="GDJ9" s="271"/>
      <c r="GDK9" s="271"/>
      <c r="GDL9" s="271"/>
      <c r="GDM9" s="271"/>
      <c r="GDN9" s="271"/>
      <c r="GDO9" s="271"/>
      <c r="GDP9" s="271"/>
      <c r="GDQ9" s="271"/>
      <c r="GDR9" s="271"/>
      <c r="GDS9" s="271"/>
      <c r="GDT9" s="271"/>
      <c r="GDU9" s="271"/>
      <c r="GDV9" s="271"/>
      <c r="GDW9" s="271"/>
      <c r="GDX9" s="271"/>
      <c r="GDY9" s="271"/>
      <c r="GDZ9" s="271"/>
      <c r="GEA9" s="271"/>
      <c r="GEB9" s="271"/>
      <c r="GEC9" s="271"/>
      <c r="GED9" s="271"/>
      <c r="GEE9" s="271"/>
      <c r="GEF9" s="271"/>
      <c r="GEG9" s="271"/>
      <c r="GEH9" s="271"/>
      <c r="GEI9" s="271"/>
      <c r="GEJ9" s="271"/>
      <c r="GEK9" s="271"/>
      <c r="GEL9" s="271"/>
      <c r="GEM9" s="271"/>
      <c r="GEN9" s="271"/>
      <c r="GEO9" s="271"/>
      <c r="GEP9" s="271"/>
      <c r="GEQ9" s="271"/>
      <c r="GER9" s="271"/>
      <c r="GES9" s="271"/>
      <c r="GET9" s="271"/>
      <c r="GEU9" s="271"/>
      <c r="GEV9" s="271"/>
      <c r="GEW9" s="271"/>
      <c r="GEX9" s="271"/>
      <c r="GEY9" s="271"/>
      <c r="GEZ9" s="271"/>
      <c r="GFA9" s="271"/>
      <c r="GFB9" s="271"/>
      <c r="GFC9" s="271"/>
      <c r="GFD9" s="271"/>
      <c r="GFE9" s="271"/>
      <c r="GFF9" s="271"/>
      <c r="GFG9" s="271"/>
      <c r="GFH9" s="271"/>
      <c r="GFI9" s="271"/>
      <c r="GFJ9" s="271"/>
      <c r="GFK9" s="271"/>
      <c r="GFL9" s="271"/>
      <c r="GFM9" s="271"/>
      <c r="GFN9" s="271"/>
      <c r="GFO9" s="271"/>
      <c r="GFP9" s="271"/>
      <c r="GFQ9" s="271"/>
      <c r="GFR9" s="271"/>
      <c r="GFS9" s="271"/>
      <c r="GFT9" s="271"/>
      <c r="GFU9" s="271"/>
      <c r="GFV9" s="271"/>
      <c r="GFW9" s="271"/>
      <c r="GFX9" s="271"/>
      <c r="GFY9" s="271"/>
      <c r="GFZ9" s="271"/>
      <c r="GGA9" s="271"/>
      <c r="GGB9" s="271"/>
      <c r="GGC9" s="271"/>
      <c r="GGD9" s="271"/>
      <c r="GGE9" s="271"/>
      <c r="GGF9" s="271"/>
      <c r="GGG9" s="271"/>
      <c r="GGH9" s="271"/>
      <c r="GGI9" s="271"/>
      <c r="GGJ9" s="271"/>
      <c r="GGK9" s="271"/>
      <c r="GGL9" s="271"/>
      <c r="GGM9" s="271"/>
      <c r="GGN9" s="271"/>
      <c r="GGO9" s="271"/>
      <c r="GGP9" s="271"/>
      <c r="GGQ9" s="271"/>
      <c r="GGR9" s="271"/>
      <c r="GGS9" s="271"/>
      <c r="GGT9" s="271"/>
      <c r="GGU9" s="271"/>
      <c r="GGV9" s="271"/>
      <c r="GGW9" s="271"/>
      <c r="GGX9" s="271"/>
      <c r="GGY9" s="271"/>
      <c r="GGZ9" s="271"/>
      <c r="GHA9" s="271"/>
      <c r="GHB9" s="271"/>
      <c r="GHC9" s="271"/>
      <c r="GHD9" s="271"/>
      <c r="GHE9" s="271"/>
      <c r="GHF9" s="271"/>
      <c r="GHG9" s="271"/>
      <c r="GHH9" s="271"/>
      <c r="GHI9" s="271"/>
      <c r="GHJ9" s="271"/>
      <c r="GHK9" s="271"/>
      <c r="GHL9" s="271"/>
      <c r="GHM9" s="271"/>
      <c r="GHN9" s="271"/>
      <c r="GHO9" s="271"/>
      <c r="GHP9" s="271"/>
      <c r="GHQ9" s="271"/>
      <c r="GHR9" s="271"/>
      <c r="GHS9" s="271"/>
      <c r="GHT9" s="271"/>
      <c r="GHU9" s="271"/>
      <c r="GHV9" s="271"/>
      <c r="GHW9" s="271"/>
      <c r="GHX9" s="271"/>
      <c r="GHY9" s="271"/>
      <c r="GHZ9" s="271"/>
      <c r="GIA9" s="271"/>
      <c r="GIB9" s="271"/>
      <c r="GIC9" s="271"/>
      <c r="GID9" s="271"/>
      <c r="GIE9" s="271"/>
      <c r="GIF9" s="271"/>
      <c r="GIG9" s="271"/>
      <c r="GIH9" s="271"/>
      <c r="GII9" s="271"/>
      <c r="GIJ9" s="271"/>
      <c r="GIK9" s="271"/>
      <c r="GIL9" s="271"/>
      <c r="GIM9" s="271"/>
      <c r="GIN9" s="271"/>
      <c r="GIO9" s="271"/>
      <c r="GIP9" s="271"/>
      <c r="GIQ9" s="271"/>
      <c r="GIR9" s="271"/>
      <c r="GIS9" s="271"/>
      <c r="GIT9" s="271"/>
      <c r="GIU9" s="271"/>
      <c r="GIV9" s="271"/>
      <c r="GIW9" s="271"/>
      <c r="GIX9" s="271"/>
      <c r="GIY9" s="271"/>
      <c r="GIZ9" s="271"/>
      <c r="GJA9" s="271"/>
      <c r="GJB9" s="271"/>
      <c r="GJC9" s="271"/>
      <c r="GJD9" s="271"/>
      <c r="GJE9" s="271"/>
      <c r="GJF9" s="271"/>
      <c r="GJG9" s="271"/>
      <c r="GJH9" s="271"/>
      <c r="GJI9" s="271"/>
      <c r="GJJ9" s="271"/>
      <c r="GJK9" s="271"/>
      <c r="GJL9" s="271"/>
      <c r="GJM9" s="271"/>
      <c r="GJN9" s="271"/>
      <c r="GJO9" s="271"/>
      <c r="GJP9" s="271"/>
      <c r="GJQ9" s="271"/>
      <c r="GJR9" s="271"/>
      <c r="GJS9" s="271"/>
      <c r="GJT9" s="271"/>
      <c r="GJU9" s="271"/>
      <c r="GJV9" s="271"/>
      <c r="GJW9" s="271"/>
      <c r="GJX9" s="271"/>
      <c r="GJY9" s="271"/>
      <c r="GJZ9" s="271"/>
      <c r="GKA9" s="271"/>
      <c r="GKB9" s="271"/>
      <c r="GKC9" s="271"/>
      <c r="GKD9" s="271"/>
      <c r="GKE9" s="271"/>
      <c r="GKF9" s="271"/>
      <c r="GKG9" s="271"/>
      <c r="GKH9" s="271"/>
      <c r="GKI9" s="271"/>
      <c r="GKJ9" s="271"/>
      <c r="GKK9" s="271"/>
      <c r="GKL9" s="271"/>
      <c r="GKM9" s="271"/>
      <c r="GKN9" s="271"/>
      <c r="GKO9" s="271"/>
      <c r="GKP9" s="271"/>
      <c r="GKQ9" s="271"/>
      <c r="GKR9" s="271"/>
      <c r="GKS9" s="271"/>
      <c r="GKT9" s="271"/>
      <c r="GKU9" s="271"/>
      <c r="GKV9" s="271"/>
      <c r="GKW9" s="271"/>
      <c r="GKX9" s="271"/>
      <c r="GKY9" s="271"/>
      <c r="GKZ9" s="271"/>
      <c r="GLA9" s="271"/>
      <c r="GLB9" s="271"/>
      <c r="GLC9" s="271"/>
      <c r="GLD9" s="271"/>
      <c r="GLE9" s="271"/>
      <c r="GLF9" s="271"/>
      <c r="GLG9" s="271"/>
      <c r="GLH9" s="271"/>
      <c r="GLI9" s="271"/>
      <c r="GLJ9" s="271"/>
      <c r="GLK9" s="271"/>
      <c r="GLL9" s="271"/>
      <c r="GLM9" s="271"/>
      <c r="GLN9" s="271"/>
      <c r="GLO9" s="271"/>
      <c r="GLP9" s="271"/>
      <c r="GLQ9" s="271"/>
      <c r="GLR9" s="271"/>
      <c r="GLS9" s="271"/>
      <c r="GLT9" s="271"/>
      <c r="GLU9" s="271"/>
      <c r="GLV9" s="271"/>
      <c r="GLW9" s="271"/>
      <c r="GLX9" s="271"/>
      <c r="GLY9" s="271"/>
      <c r="GLZ9" s="271"/>
      <c r="GMA9" s="271"/>
      <c r="GMB9" s="271"/>
      <c r="GMC9" s="271"/>
      <c r="GMD9" s="271"/>
      <c r="GME9" s="271"/>
      <c r="GMF9" s="271"/>
      <c r="GMG9" s="271"/>
      <c r="GMH9" s="271"/>
      <c r="GMI9" s="271"/>
      <c r="GMJ9" s="271"/>
      <c r="GMK9" s="271"/>
      <c r="GML9" s="271"/>
      <c r="GMM9" s="271"/>
      <c r="GMN9" s="271"/>
      <c r="GMO9" s="271"/>
      <c r="GMP9" s="271"/>
      <c r="GMQ9" s="271"/>
      <c r="GMR9" s="271"/>
      <c r="GMS9" s="271"/>
      <c r="GMT9" s="271"/>
      <c r="GMU9" s="271"/>
      <c r="GMV9" s="271"/>
      <c r="GMW9" s="271"/>
      <c r="GMX9" s="271"/>
      <c r="GMY9" s="271"/>
      <c r="GMZ9" s="271"/>
      <c r="GNA9" s="271"/>
      <c r="GNB9" s="271"/>
      <c r="GNC9" s="271"/>
      <c r="GND9" s="271"/>
      <c r="GNE9" s="271"/>
      <c r="GNF9" s="271"/>
      <c r="GNG9" s="271"/>
      <c r="GNH9" s="271"/>
      <c r="GNI9" s="271"/>
      <c r="GNJ9" s="271"/>
      <c r="GNK9" s="271"/>
      <c r="GNL9" s="271"/>
      <c r="GNM9" s="271"/>
      <c r="GNN9" s="271"/>
      <c r="GNO9" s="271"/>
      <c r="GNP9" s="271"/>
      <c r="GNQ9" s="271"/>
      <c r="GNR9" s="271"/>
      <c r="GNS9" s="271"/>
      <c r="GNT9" s="271"/>
      <c r="GNU9" s="271"/>
      <c r="GNV9" s="271"/>
      <c r="GNW9" s="271"/>
      <c r="GNX9" s="271"/>
      <c r="GNY9" s="271"/>
      <c r="GNZ9" s="271"/>
      <c r="GOA9" s="271"/>
      <c r="GOB9" s="271"/>
      <c r="GOC9" s="271"/>
      <c r="GOD9" s="271"/>
      <c r="GOE9" s="271"/>
      <c r="GOF9" s="271"/>
      <c r="GOG9" s="271"/>
      <c r="GOH9" s="271"/>
      <c r="GOI9" s="271"/>
      <c r="GOJ9" s="271"/>
      <c r="GOK9" s="271"/>
      <c r="GOL9" s="271"/>
      <c r="GOM9" s="271"/>
      <c r="GON9" s="271"/>
      <c r="GOO9" s="271"/>
      <c r="GOP9" s="271"/>
      <c r="GOQ9" s="271"/>
      <c r="GOR9" s="271"/>
      <c r="GOS9" s="271"/>
      <c r="GOT9" s="271"/>
      <c r="GOU9" s="271"/>
      <c r="GOV9" s="271"/>
      <c r="GOW9" s="271"/>
      <c r="GOX9" s="271"/>
      <c r="GOY9" s="271"/>
      <c r="GOZ9" s="271"/>
      <c r="GPA9" s="271"/>
      <c r="GPB9" s="271"/>
      <c r="GPC9" s="271"/>
      <c r="GPD9" s="271"/>
      <c r="GPE9" s="271"/>
      <c r="GPF9" s="271"/>
      <c r="GPG9" s="271"/>
      <c r="GPH9" s="271"/>
      <c r="GPI9" s="271"/>
      <c r="GPJ9" s="271"/>
      <c r="GPK9" s="271"/>
      <c r="GPL9" s="271"/>
      <c r="GPM9" s="271"/>
      <c r="GPN9" s="271"/>
      <c r="GPO9" s="271"/>
      <c r="GPP9" s="271"/>
      <c r="GPQ9" s="271"/>
      <c r="GPR9" s="271"/>
      <c r="GPS9" s="271"/>
      <c r="GPT9" s="271"/>
      <c r="GPU9" s="271"/>
      <c r="GPV9" s="271"/>
      <c r="GPW9" s="271"/>
      <c r="GPX9" s="271"/>
      <c r="GPY9" s="271"/>
      <c r="GPZ9" s="271"/>
      <c r="GQA9" s="271"/>
      <c r="GQB9" s="271"/>
      <c r="GQC9" s="271"/>
      <c r="GQD9" s="271"/>
      <c r="GQE9" s="271"/>
      <c r="GQF9" s="271"/>
      <c r="GQG9" s="271"/>
      <c r="GQH9" s="271"/>
      <c r="GQI9" s="271"/>
      <c r="GQJ9" s="271"/>
      <c r="GQK9" s="271"/>
      <c r="GQL9" s="271"/>
      <c r="GQM9" s="271"/>
      <c r="GQN9" s="271"/>
      <c r="GQO9" s="271"/>
      <c r="GQP9" s="271"/>
      <c r="GQQ9" s="271"/>
      <c r="GQR9" s="271"/>
      <c r="GQS9" s="271"/>
      <c r="GQT9" s="271"/>
      <c r="GQU9" s="271"/>
      <c r="GQV9" s="271"/>
      <c r="GQW9" s="271"/>
      <c r="GQX9" s="271"/>
      <c r="GQY9" s="271"/>
      <c r="GQZ9" s="271"/>
      <c r="GRA9" s="271"/>
      <c r="GRB9" s="271"/>
      <c r="GRC9" s="271"/>
      <c r="GRD9" s="271"/>
      <c r="GRE9" s="271"/>
      <c r="GRF9" s="271"/>
      <c r="GRG9" s="271"/>
      <c r="GRH9" s="271"/>
      <c r="GRI9" s="271"/>
      <c r="GRJ9" s="271"/>
      <c r="GRK9" s="271"/>
      <c r="GRL9" s="271"/>
      <c r="GRM9" s="271"/>
      <c r="GRN9" s="271"/>
      <c r="GRO9" s="271"/>
      <c r="GRP9" s="271"/>
      <c r="GRQ9" s="271"/>
      <c r="GRR9" s="271"/>
      <c r="GRS9" s="271"/>
      <c r="GRT9" s="271"/>
      <c r="GRU9" s="271"/>
      <c r="GRV9" s="271"/>
      <c r="GRW9" s="271"/>
      <c r="GRX9" s="271"/>
      <c r="GRY9" s="271"/>
      <c r="GRZ9" s="271"/>
      <c r="GSA9" s="271"/>
      <c r="GSB9" s="271"/>
      <c r="GSC9" s="271"/>
      <c r="GSD9" s="271"/>
      <c r="GSE9" s="271"/>
      <c r="GSF9" s="271"/>
      <c r="GSG9" s="271"/>
      <c r="GSH9" s="271"/>
      <c r="GSI9" s="271"/>
      <c r="GSJ9" s="271"/>
      <c r="GSK9" s="271"/>
      <c r="GSL9" s="271"/>
      <c r="GSM9" s="271"/>
      <c r="GSN9" s="271"/>
      <c r="GSO9" s="271"/>
      <c r="GSP9" s="271"/>
      <c r="GSQ9" s="271"/>
      <c r="GSR9" s="271"/>
      <c r="GSS9" s="271"/>
      <c r="GST9" s="271"/>
      <c r="GSU9" s="271"/>
      <c r="GSV9" s="271"/>
      <c r="GSW9" s="271"/>
      <c r="GSX9" s="271"/>
      <c r="GSY9" s="271"/>
      <c r="GSZ9" s="271"/>
      <c r="GTA9" s="271"/>
      <c r="GTB9" s="271"/>
      <c r="GTC9" s="271"/>
      <c r="GTD9" s="271"/>
      <c r="GTE9" s="271"/>
      <c r="GTF9" s="271"/>
      <c r="GTG9" s="271"/>
      <c r="GTH9" s="271"/>
      <c r="GTI9" s="271"/>
      <c r="GTJ9" s="271"/>
      <c r="GTK9" s="271"/>
      <c r="GTL9" s="271"/>
      <c r="GTM9" s="271"/>
      <c r="GTN9" s="271"/>
      <c r="GTO9" s="271"/>
      <c r="GTP9" s="271"/>
      <c r="GTQ9" s="271"/>
      <c r="GTR9" s="271"/>
      <c r="GTS9" s="271"/>
      <c r="GTT9" s="271"/>
      <c r="GTU9" s="271"/>
      <c r="GTV9" s="271"/>
      <c r="GTW9" s="271"/>
      <c r="GTX9" s="271"/>
      <c r="GTY9" s="271"/>
      <c r="GTZ9" s="271"/>
      <c r="GUA9" s="271"/>
      <c r="GUB9" s="271"/>
      <c r="GUC9" s="271"/>
      <c r="GUD9" s="271"/>
      <c r="GUE9" s="271"/>
      <c r="GUF9" s="271"/>
      <c r="GUG9" s="271"/>
      <c r="GUH9" s="271"/>
      <c r="GUI9" s="271"/>
      <c r="GUJ9" s="271"/>
      <c r="GUK9" s="271"/>
      <c r="GUL9" s="271"/>
      <c r="GUM9" s="271"/>
      <c r="GUN9" s="271"/>
      <c r="GUO9" s="271"/>
      <c r="GUP9" s="271"/>
      <c r="GUQ9" s="271"/>
      <c r="GUR9" s="271"/>
      <c r="GUS9" s="271"/>
      <c r="GUT9" s="271"/>
      <c r="GUU9" s="271"/>
      <c r="GUV9" s="271"/>
      <c r="GUW9" s="271"/>
      <c r="GUX9" s="271"/>
      <c r="GUY9" s="271"/>
      <c r="GUZ9" s="271"/>
      <c r="GVA9" s="271"/>
      <c r="GVB9" s="271"/>
      <c r="GVC9" s="271"/>
      <c r="GVD9" s="271"/>
      <c r="GVE9" s="271"/>
      <c r="GVF9" s="271"/>
      <c r="GVG9" s="271"/>
      <c r="GVH9" s="271"/>
      <c r="GVI9" s="271"/>
      <c r="GVJ9" s="271"/>
      <c r="GVK9" s="271"/>
      <c r="GVL9" s="271"/>
      <c r="GVM9" s="271"/>
      <c r="GVN9" s="271"/>
      <c r="GVO9" s="271"/>
      <c r="GVP9" s="271"/>
      <c r="GVQ9" s="271"/>
      <c r="GVR9" s="271"/>
      <c r="GVS9" s="271"/>
      <c r="GVT9" s="271"/>
      <c r="GVU9" s="271"/>
      <c r="GVV9" s="271"/>
      <c r="GVW9" s="271"/>
      <c r="GVX9" s="271"/>
      <c r="GVY9" s="271"/>
      <c r="GVZ9" s="271"/>
      <c r="GWA9" s="271"/>
      <c r="GWB9" s="271"/>
      <c r="GWC9" s="271"/>
      <c r="GWD9" s="271"/>
      <c r="GWE9" s="271"/>
      <c r="GWF9" s="271"/>
      <c r="GWG9" s="271"/>
      <c r="GWH9" s="271"/>
      <c r="GWI9" s="271"/>
      <c r="GWJ9" s="271"/>
      <c r="GWK9" s="271"/>
      <c r="GWL9" s="271"/>
      <c r="GWM9" s="271"/>
      <c r="GWN9" s="271"/>
      <c r="GWO9" s="271"/>
      <c r="GWP9" s="271"/>
      <c r="GWQ9" s="271"/>
      <c r="GWR9" s="271"/>
      <c r="GWS9" s="271"/>
      <c r="GWT9" s="271"/>
      <c r="GWU9" s="271"/>
      <c r="GWV9" s="271"/>
      <c r="GWW9" s="271"/>
      <c r="GWX9" s="271"/>
      <c r="GWY9" s="271"/>
      <c r="GWZ9" s="271"/>
      <c r="GXA9" s="271"/>
      <c r="GXB9" s="271"/>
      <c r="GXC9" s="271"/>
      <c r="GXD9" s="271"/>
      <c r="GXE9" s="271"/>
      <c r="GXF9" s="271"/>
      <c r="GXG9" s="271"/>
      <c r="GXH9" s="271"/>
      <c r="GXI9" s="271"/>
      <c r="GXJ9" s="271"/>
      <c r="GXK9" s="271"/>
      <c r="GXL9" s="271"/>
      <c r="GXM9" s="271"/>
      <c r="GXN9" s="271"/>
      <c r="GXO9" s="271"/>
      <c r="GXP9" s="271"/>
      <c r="GXQ9" s="271"/>
      <c r="GXR9" s="271"/>
      <c r="GXS9" s="271"/>
      <c r="GXT9" s="271"/>
      <c r="GXU9" s="271"/>
      <c r="GXV9" s="271"/>
      <c r="GXW9" s="271"/>
      <c r="GXX9" s="271"/>
      <c r="GXY9" s="271"/>
      <c r="GXZ9" s="271"/>
      <c r="GYA9" s="271"/>
      <c r="GYB9" s="271"/>
      <c r="GYC9" s="271"/>
      <c r="GYD9" s="271"/>
      <c r="GYE9" s="271"/>
      <c r="GYF9" s="271"/>
      <c r="GYG9" s="271"/>
      <c r="GYH9" s="271"/>
      <c r="GYI9" s="271"/>
      <c r="GYJ9" s="271"/>
      <c r="GYK9" s="271"/>
      <c r="GYL9" s="271"/>
      <c r="GYM9" s="271"/>
      <c r="GYN9" s="271"/>
      <c r="GYO9" s="271"/>
      <c r="GYP9" s="271"/>
      <c r="GYQ9" s="271"/>
      <c r="GYR9" s="271"/>
      <c r="GYS9" s="271"/>
      <c r="GYT9" s="271"/>
      <c r="GYU9" s="271"/>
      <c r="GYV9" s="271"/>
      <c r="GYW9" s="271"/>
      <c r="GYX9" s="271"/>
      <c r="GYY9" s="271"/>
      <c r="GYZ9" s="271"/>
      <c r="GZA9" s="271"/>
      <c r="GZB9" s="271"/>
      <c r="GZC9" s="271"/>
      <c r="GZD9" s="271"/>
      <c r="GZE9" s="271"/>
      <c r="GZF9" s="271"/>
      <c r="GZG9" s="271"/>
      <c r="GZH9" s="271"/>
      <c r="GZI9" s="271"/>
      <c r="GZJ9" s="271"/>
      <c r="GZK9" s="271"/>
      <c r="GZL9" s="271"/>
      <c r="GZM9" s="271"/>
      <c r="GZN9" s="271"/>
      <c r="GZO9" s="271"/>
      <c r="GZP9" s="271"/>
      <c r="GZQ9" s="271"/>
      <c r="GZR9" s="271"/>
      <c r="GZS9" s="271"/>
      <c r="GZT9" s="271"/>
      <c r="GZU9" s="271"/>
      <c r="GZV9" s="271"/>
      <c r="GZW9" s="271"/>
      <c r="GZX9" s="271"/>
      <c r="GZY9" s="271"/>
      <c r="GZZ9" s="271"/>
      <c r="HAA9" s="271"/>
      <c r="HAB9" s="271"/>
      <c r="HAC9" s="271"/>
      <c r="HAD9" s="271"/>
      <c r="HAE9" s="271"/>
      <c r="HAF9" s="271"/>
      <c r="HAG9" s="271"/>
      <c r="HAH9" s="271"/>
      <c r="HAI9" s="271"/>
      <c r="HAJ9" s="271"/>
      <c r="HAK9" s="271"/>
      <c r="HAL9" s="271"/>
      <c r="HAM9" s="271"/>
      <c r="HAN9" s="271"/>
      <c r="HAO9" s="271"/>
      <c r="HAP9" s="271"/>
      <c r="HAQ9" s="271"/>
      <c r="HAR9" s="271"/>
      <c r="HAS9" s="271"/>
      <c r="HAT9" s="271"/>
      <c r="HAU9" s="271"/>
      <c r="HAV9" s="271"/>
      <c r="HAW9" s="271"/>
      <c r="HAX9" s="271"/>
      <c r="HAY9" s="271"/>
      <c r="HAZ9" s="271"/>
      <c r="HBA9" s="271"/>
      <c r="HBB9" s="271"/>
      <c r="HBC9" s="271"/>
      <c r="HBD9" s="271"/>
      <c r="HBE9" s="271"/>
      <c r="HBF9" s="271"/>
      <c r="HBG9" s="271"/>
      <c r="HBH9" s="271"/>
      <c r="HBI9" s="271"/>
      <c r="HBJ9" s="271"/>
      <c r="HBK9" s="271"/>
      <c r="HBL9" s="271"/>
      <c r="HBM9" s="271"/>
      <c r="HBN9" s="271"/>
      <c r="HBO9" s="271"/>
      <c r="HBP9" s="271"/>
      <c r="HBQ9" s="271"/>
      <c r="HBR9" s="271"/>
      <c r="HBS9" s="271"/>
      <c r="HBT9" s="271"/>
      <c r="HBU9" s="271"/>
      <c r="HBV9" s="271"/>
      <c r="HBW9" s="271"/>
      <c r="HBX9" s="271"/>
      <c r="HBY9" s="271"/>
      <c r="HBZ9" s="271"/>
      <c r="HCA9" s="271"/>
      <c r="HCB9" s="271"/>
      <c r="HCC9" s="271"/>
      <c r="HCD9" s="271"/>
      <c r="HCE9" s="271"/>
      <c r="HCF9" s="271"/>
      <c r="HCG9" s="271"/>
      <c r="HCH9" s="271"/>
      <c r="HCI9" s="271"/>
      <c r="HCJ9" s="271"/>
      <c r="HCK9" s="271"/>
      <c r="HCL9" s="271"/>
      <c r="HCM9" s="271"/>
      <c r="HCN9" s="271"/>
      <c r="HCO9" s="271"/>
      <c r="HCP9" s="271"/>
      <c r="HCQ9" s="271"/>
      <c r="HCR9" s="271"/>
      <c r="HCS9" s="271"/>
      <c r="HCT9" s="271"/>
      <c r="HCU9" s="271"/>
      <c r="HCV9" s="271"/>
      <c r="HCW9" s="271"/>
      <c r="HCX9" s="271"/>
      <c r="HCY9" s="271"/>
      <c r="HCZ9" s="271"/>
      <c r="HDA9" s="271"/>
      <c r="HDB9" s="271"/>
      <c r="HDC9" s="271"/>
      <c r="HDD9" s="271"/>
      <c r="HDE9" s="271"/>
      <c r="HDF9" s="271"/>
      <c r="HDG9" s="271"/>
      <c r="HDH9" s="271"/>
      <c r="HDI9" s="271"/>
      <c r="HDJ9" s="271"/>
      <c r="HDK9" s="271"/>
      <c r="HDL9" s="271"/>
      <c r="HDM9" s="271"/>
      <c r="HDN9" s="271"/>
      <c r="HDO9" s="271"/>
      <c r="HDP9" s="271"/>
      <c r="HDQ9" s="271"/>
      <c r="HDR9" s="271"/>
      <c r="HDS9" s="271"/>
      <c r="HDT9" s="271"/>
      <c r="HDU9" s="271"/>
      <c r="HDV9" s="271"/>
      <c r="HDW9" s="271"/>
      <c r="HDX9" s="271"/>
      <c r="HDY9" s="271"/>
      <c r="HDZ9" s="271"/>
      <c r="HEA9" s="271"/>
      <c r="HEB9" s="271"/>
      <c r="HEC9" s="271"/>
      <c r="HED9" s="271"/>
      <c r="HEE9" s="271"/>
      <c r="HEF9" s="271"/>
      <c r="HEG9" s="271"/>
      <c r="HEH9" s="271"/>
      <c r="HEI9" s="271"/>
      <c r="HEJ9" s="271"/>
      <c r="HEK9" s="271"/>
      <c r="HEL9" s="271"/>
      <c r="HEM9" s="271"/>
      <c r="HEN9" s="271"/>
      <c r="HEO9" s="271"/>
      <c r="HEP9" s="271"/>
      <c r="HEQ9" s="271"/>
      <c r="HER9" s="271"/>
      <c r="HES9" s="271"/>
      <c r="HET9" s="271"/>
      <c r="HEU9" s="271"/>
      <c r="HEV9" s="271"/>
      <c r="HEW9" s="271"/>
      <c r="HEX9" s="271"/>
      <c r="HEY9" s="271"/>
      <c r="HEZ9" s="271"/>
      <c r="HFA9" s="271"/>
      <c r="HFB9" s="271"/>
      <c r="HFC9" s="271"/>
      <c r="HFD9" s="271"/>
      <c r="HFE9" s="271"/>
      <c r="HFF9" s="271"/>
      <c r="HFG9" s="271"/>
      <c r="HFH9" s="271"/>
      <c r="HFI9" s="271"/>
      <c r="HFJ9" s="271"/>
      <c r="HFK9" s="271"/>
      <c r="HFL9" s="271"/>
      <c r="HFM9" s="271"/>
      <c r="HFN9" s="271"/>
      <c r="HFO9" s="271"/>
      <c r="HFP9" s="271"/>
      <c r="HFQ9" s="271"/>
      <c r="HFR9" s="271"/>
      <c r="HFS9" s="271"/>
      <c r="HFT9" s="271"/>
      <c r="HFU9" s="271"/>
      <c r="HFV9" s="271"/>
      <c r="HFW9" s="271"/>
      <c r="HFX9" s="271"/>
      <c r="HFY9" s="271"/>
      <c r="HFZ9" s="271"/>
      <c r="HGA9" s="271"/>
      <c r="HGB9" s="271"/>
      <c r="HGC9" s="271"/>
      <c r="HGD9" s="271"/>
      <c r="HGE9" s="271"/>
      <c r="HGF9" s="271"/>
      <c r="HGG9" s="271"/>
      <c r="HGH9" s="271"/>
      <c r="HGI9" s="271"/>
      <c r="HGJ9" s="271"/>
      <c r="HGK9" s="271"/>
      <c r="HGL9" s="271"/>
      <c r="HGM9" s="271"/>
      <c r="HGN9" s="271"/>
      <c r="HGO9" s="271"/>
      <c r="HGP9" s="271"/>
      <c r="HGQ9" s="271"/>
      <c r="HGR9" s="271"/>
      <c r="HGS9" s="271"/>
      <c r="HGT9" s="271"/>
      <c r="HGU9" s="271"/>
      <c r="HGV9" s="271"/>
      <c r="HGW9" s="271"/>
      <c r="HGX9" s="271"/>
      <c r="HGY9" s="271"/>
      <c r="HGZ9" s="271"/>
      <c r="HHA9" s="271"/>
      <c r="HHB9" s="271"/>
      <c r="HHC9" s="271"/>
      <c r="HHD9" s="271"/>
      <c r="HHE9" s="271"/>
      <c r="HHF9" s="271"/>
      <c r="HHG9" s="271"/>
      <c r="HHH9" s="271"/>
      <c r="HHI9" s="271"/>
      <c r="HHJ9" s="271"/>
      <c r="HHK9" s="271"/>
      <c r="HHL9" s="271"/>
      <c r="HHM9" s="271"/>
      <c r="HHN9" s="271"/>
      <c r="HHO9" s="271"/>
      <c r="HHP9" s="271"/>
      <c r="HHQ9" s="271"/>
      <c r="HHR9" s="271"/>
      <c r="HHS9" s="271"/>
      <c r="HHT9" s="271"/>
      <c r="HHU9" s="271"/>
      <c r="HHV9" s="271"/>
      <c r="HHW9" s="271"/>
      <c r="HHX9" s="271"/>
      <c r="HHY9" s="271"/>
      <c r="HHZ9" s="271"/>
      <c r="HIA9" s="271"/>
      <c r="HIB9" s="271"/>
      <c r="HIC9" s="271"/>
      <c r="HID9" s="271"/>
      <c r="HIE9" s="271"/>
      <c r="HIF9" s="271"/>
      <c r="HIG9" s="271"/>
      <c r="HIH9" s="271"/>
      <c r="HII9" s="271"/>
      <c r="HIJ9" s="271"/>
      <c r="HIK9" s="271"/>
      <c r="HIL9" s="271"/>
      <c r="HIM9" s="271"/>
      <c r="HIN9" s="271"/>
      <c r="HIO9" s="271"/>
      <c r="HIP9" s="271"/>
      <c r="HIQ9" s="271"/>
      <c r="HIR9" s="271"/>
      <c r="HIS9" s="271"/>
      <c r="HIT9" s="271"/>
      <c r="HIU9" s="271"/>
      <c r="HIV9" s="271"/>
      <c r="HIW9" s="271"/>
      <c r="HIX9" s="271"/>
      <c r="HIY9" s="271"/>
      <c r="HIZ9" s="271"/>
      <c r="HJA9" s="271"/>
      <c r="HJB9" s="271"/>
      <c r="HJC9" s="271"/>
      <c r="HJD9" s="271"/>
      <c r="HJE9" s="271"/>
      <c r="HJF9" s="271"/>
      <c r="HJG9" s="271"/>
      <c r="HJH9" s="271"/>
      <c r="HJI9" s="271"/>
      <c r="HJJ9" s="271"/>
      <c r="HJK9" s="271"/>
      <c r="HJL9" s="271"/>
      <c r="HJM9" s="271"/>
      <c r="HJN9" s="271"/>
      <c r="HJO9" s="271"/>
      <c r="HJP9" s="271"/>
      <c r="HJQ9" s="271"/>
      <c r="HJR9" s="271"/>
      <c r="HJS9" s="271"/>
      <c r="HJT9" s="271"/>
      <c r="HJU9" s="271"/>
      <c r="HJV9" s="271"/>
      <c r="HJW9" s="271"/>
      <c r="HJX9" s="271"/>
      <c r="HJY9" s="271"/>
      <c r="HJZ9" s="271"/>
      <c r="HKA9" s="271"/>
      <c r="HKB9" s="271"/>
      <c r="HKC9" s="271"/>
      <c r="HKD9" s="271"/>
      <c r="HKE9" s="271"/>
      <c r="HKF9" s="271"/>
      <c r="HKG9" s="271"/>
      <c r="HKH9" s="271"/>
      <c r="HKI9" s="271"/>
      <c r="HKJ9" s="271"/>
      <c r="HKK9" s="271"/>
      <c r="HKL9" s="271"/>
      <c r="HKM9" s="271"/>
      <c r="HKN9" s="271"/>
      <c r="HKO9" s="271"/>
      <c r="HKP9" s="271"/>
      <c r="HKQ9" s="271"/>
      <c r="HKR9" s="271"/>
      <c r="HKS9" s="271"/>
      <c r="HKT9" s="271"/>
      <c r="HKU9" s="271"/>
      <c r="HKV9" s="271"/>
      <c r="HKW9" s="271"/>
      <c r="HKX9" s="271"/>
      <c r="HKY9" s="271"/>
      <c r="HKZ9" s="271"/>
      <c r="HLA9" s="271"/>
      <c r="HLB9" s="271"/>
      <c r="HLC9" s="271"/>
      <c r="HLD9" s="271"/>
      <c r="HLE9" s="271"/>
      <c r="HLF9" s="271"/>
      <c r="HLG9" s="271"/>
      <c r="HLH9" s="271"/>
      <c r="HLI9" s="271"/>
      <c r="HLJ9" s="271"/>
      <c r="HLK9" s="271"/>
      <c r="HLL9" s="271"/>
      <c r="HLM9" s="271"/>
      <c r="HLN9" s="271"/>
      <c r="HLO9" s="271"/>
      <c r="HLP9" s="271"/>
      <c r="HLQ9" s="271"/>
      <c r="HLR9" s="271"/>
      <c r="HLS9" s="271"/>
      <c r="HLT9" s="271"/>
      <c r="HLU9" s="271"/>
      <c r="HLV9" s="271"/>
      <c r="HLW9" s="271"/>
      <c r="HLX9" s="271"/>
      <c r="HLY9" s="271"/>
      <c r="HLZ9" s="271"/>
      <c r="HMA9" s="271"/>
      <c r="HMB9" s="271"/>
      <c r="HMC9" s="271"/>
      <c r="HMD9" s="271"/>
      <c r="HME9" s="271"/>
      <c r="HMF9" s="271"/>
      <c r="HMG9" s="271"/>
      <c r="HMH9" s="271"/>
      <c r="HMI9" s="271"/>
      <c r="HMJ9" s="271"/>
      <c r="HMK9" s="271"/>
      <c r="HML9" s="271"/>
      <c r="HMM9" s="271"/>
      <c r="HMN9" s="271"/>
      <c r="HMO9" s="271"/>
      <c r="HMP9" s="271"/>
      <c r="HMQ9" s="271"/>
      <c r="HMR9" s="271"/>
      <c r="HMS9" s="271"/>
      <c r="HMT9" s="271"/>
      <c r="HMU9" s="271"/>
      <c r="HMV9" s="271"/>
      <c r="HMW9" s="271"/>
      <c r="HMX9" s="271"/>
      <c r="HMY9" s="271"/>
      <c r="HMZ9" s="271"/>
      <c r="HNA9" s="271"/>
      <c r="HNB9" s="271"/>
      <c r="HNC9" s="271"/>
      <c r="HND9" s="271"/>
      <c r="HNE9" s="271"/>
      <c r="HNF9" s="271"/>
      <c r="HNG9" s="271"/>
      <c r="HNH9" s="271"/>
      <c r="HNI9" s="271"/>
      <c r="HNJ9" s="271"/>
      <c r="HNK9" s="271"/>
      <c r="HNL9" s="271"/>
      <c r="HNM9" s="271"/>
      <c r="HNN9" s="271"/>
      <c r="HNO9" s="271"/>
      <c r="HNP9" s="271"/>
      <c r="HNQ9" s="271"/>
      <c r="HNR9" s="271"/>
      <c r="HNS9" s="271"/>
      <c r="HNT9" s="271"/>
      <c r="HNU9" s="271"/>
      <c r="HNV9" s="271"/>
      <c r="HNW9" s="271"/>
      <c r="HNX9" s="271"/>
      <c r="HNY9" s="271"/>
      <c r="HNZ9" s="271"/>
      <c r="HOA9" s="271"/>
      <c r="HOB9" s="271"/>
      <c r="HOC9" s="271"/>
      <c r="HOD9" s="271"/>
      <c r="HOE9" s="271"/>
      <c r="HOF9" s="271"/>
      <c r="HOG9" s="271"/>
      <c r="HOH9" s="271"/>
      <c r="HOI9" s="271"/>
      <c r="HOJ9" s="271"/>
      <c r="HOK9" s="271"/>
      <c r="HOL9" s="271"/>
      <c r="HOM9" s="271"/>
      <c r="HON9" s="271"/>
      <c r="HOO9" s="271"/>
      <c r="HOP9" s="271"/>
      <c r="HOQ9" s="271"/>
      <c r="HOR9" s="271"/>
      <c r="HOS9" s="271"/>
      <c r="HOT9" s="271"/>
      <c r="HOU9" s="271"/>
      <c r="HOV9" s="271"/>
      <c r="HOW9" s="271"/>
      <c r="HOX9" s="271"/>
      <c r="HOY9" s="271"/>
      <c r="HOZ9" s="271"/>
      <c r="HPA9" s="271"/>
      <c r="HPB9" s="271"/>
      <c r="HPC9" s="271"/>
      <c r="HPD9" s="271"/>
      <c r="HPE9" s="271"/>
      <c r="HPF9" s="271"/>
      <c r="HPG9" s="271"/>
      <c r="HPH9" s="271"/>
      <c r="HPI9" s="271"/>
      <c r="HPJ9" s="271"/>
      <c r="HPK9" s="271"/>
      <c r="HPL9" s="271"/>
      <c r="HPM9" s="271"/>
      <c r="HPN9" s="271"/>
      <c r="HPO9" s="271"/>
      <c r="HPP9" s="271"/>
      <c r="HPQ9" s="271"/>
      <c r="HPR9" s="271"/>
      <c r="HPS9" s="271"/>
      <c r="HPT9" s="271"/>
      <c r="HPU9" s="271"/>
      <c r="HPV9" s="271"/>
      <c r="HPW9" s="271"/>
      <c r="HPX9" s="271"/>
      <c r="HPY9" s="271"/>
      <c r="HPZ9" s="271"/>
      <c r="HQA9" s="271"/>
      <c r="HQB9" s="271"/>
      <c r="HQC9" s="271"/>
      <c r="HQD9" s="271"/>
      <c r="HQE9" s="271"/>
      <c r="HQF9" s="271"/>
      <c r="HQG9" s="271"/>
      <c r="HQH9" s="271"/>
      <c r="HQI9" s="271"/>
      <c r="HQJ9" s="271"/>
      <c r="HQK9" s="271"/>
      <c r="HQL9" s="271"/>
      <c r="HQM9" s="271"/>
      <c r="HQN9" s="271"/>
      <c r="HQO9" s="271"/>
      <c r="HQP9" s="271"/>
      <c r="HQQ9" s="271"/>
      <c r="HQR9" s="271"/>
      <c r="HQS9" s="271"/>
      <c r="HQT9" s="271"/>
      <c r="HQU9" s="271"/>
      <c r="HQV9" s="271"/>
      <c r="HQW9" s="271"/>
      <c r="HQX9" s="271"/>
      <c r="HQY9" s="271"/>
      <c r="HQZ9" s="271"/>
      <c r="HRA9" s="271"/>
      <c r="HRB9" s="271"/>
      <c r="HRC9" s="271"/>
      <c r="HRD9" s="271"/>
      <c r="HRE9" s="271"/>
      <c r="HRF9" s="271"/>
      <c r="HRG9" s="271"/>
      <c r="HRH9" s="271"/>
      <c r="HRI9" s="271"/>
      <c r="HRJ9" s="271"/>
      <c r="HRK9" s="271"/>
      <c r="HRL9" s="271"/>
      <c r="HRM9" s="271"/>
      <c r="HRN9" s="271"/>
      <c r="HRO9" s="271"/>
      <c r="HRP9" s="271"/>
      <c r="HRQ9" s="271"/>
      <c r="HRR9" s="271"/>
      <c r="HRS9" s="271"/>
      <c r="HRT9" s="271"/>
      <c r="HRU9" s="271"/>
      <c r="HRV9" s="271"/>
      <c r="HRW9" s="271"/>
      <c r="HRX9" s="271"/>
      <c r="HRY9" s="271"/>
      <c r="HRZ9" s="271"/>
      <c r="HSA9" s="271"/>
      <c r="HSB9" s="271"/>
      <c r="HSC9" s="271"/>
      <c r="HSD9" s="271"/>
      <c r="HSE9" s="271"/>
      <c r="HSF9" s="271"/>
      <c r="HSG9" s="271"/>
      <c r="HSH9" s="271"/>
      <c r="HSI9" s="271"/>
      <c r="HSJ9" s="271"/>
      <c r="HSK9" s="271"/>
      <c r="HSL9" s="271"/>
      <c r="HSM9" s="271"/>
      <c r="HSN9" s="271"/>
      <c r="HSO9" s="271"/>
      <c r="HSP9" s="271"/>
      <c r="HSQ9" s="271"/>
      <c r="HSR9" s="271"/>
      <c r="HSS9" s="271"/>
      <c r="HST9" s="271"/>
      <c r="HSU9" s="271"/>
      <c r="HSV9" s="271"/>
      <c r="HSW9" s="271"/>
      <c r="HSX9" s="271"/>
      <c r="HSY9" s="271"/>
      <c r="HSZ9" s="271"/>
      <c r="HTA9" s="271"/>
      <c r="HTB9" s="271"/>
      <c r="HTC9" s="271"/>
      <c r="HTD9" s="271"/>
      <c r="HTE9" s="271"/>
      <c r="HTF9" s="271"/>
      <c r="HTG9" s="271"/>
      <c r="HTH9" s="271"/>
      <c r="HTI9" s="271"/>
      <c r="HTJ9" s="271"/>
      <c r="HTK9" s="271"/>
      <c r="HTL9" s="271"/>
      <c r="HTM9" s="271"/>
      <c r="HTN9" s="271"/>
      <c r="HTO9" s="271"/>
      <c r="HTP9" s="271"/>
      <c r="HTQ9" s="271"/>
      <c r="HTR9" s="271"/>
      <c r="HTS9" s="271"/>
      <c r="HTT9" s="271"/>
      <c r="HTU9" s="271"/>
      <c r="HTV9" s="271"/>
      <c r="HTW9" s="271"/>
      <c r="HTX9" s="271"/>
      <c r="HTY9" s="271"/>
      <c r="HTZ9" s="271"/>
      <c r="HUA9" s="271"/>
      <c r="HUB9" s="271"/>
      <c r="HUC9" s="271"/>
      <c r="HUD9" s="271"/>
      <c r="HUE9" s="271"/>
      <c r="HUF9" s="271"/>
      <c r="HUG9" s="271"/>
      <c r="HUH9" s="271"/>
      <c r="HUI9" s="271"/>
      <c r="HUJ9" s="271"/>
      <c r="HUK9" s="271"/>
      <c r="HUL9" s="271"/>
      <c r="HUM9" s="271"/>
      <c r="HUN9" s="271"/>
      <c r="HUO9" s="271"/>
      <c r="HUP9" s="271"/>
      <c r="HUQ9" s="271"/>
      <c r="HUR9" s="271"/>
      <c r="HUS9" s="271"/>
      <c r="HUT9" s="271"/>
      <c r="HUU9" s="271"/>
      <c r="HUV9" s="271"/>
      <c r="HUW9" s="271"/>
      <c r="HUX9" s="271"/>
      <c r="HUY9" s="271"/>
      <c r="HUZ9" s="271"/>
      <c r="HVA9" s="271"/>
      <c r="HVB9" s="271"/>
      <c r="HVC9" s="271"/>
      <c r="HVD9" s="271"/>
      <c r="HVE9" s="271"/>
      <c r="HVF9" s="271"/>
      <c r="HVG9" s="271"/>
      <c r="HVH9" s="271"/>
      <c r="HVI9" s="271"/>
      <c r="HVJ9" s="271"/>
      <c r="HVK9" s="271"/>
      <c r="HVL9" s="271"/>
      <c r="HVM9" s="271"/>
      <c r="HVN9" s="271"/>
      <c r="HVO9" s="271"/>
      <c r="HVP9" s="271"/>
      <c r="HVQ9" s="271"/>
      <c r="HVR9" s="271"/>
      <c r="HVS9" s="271"/>
      <c r="HVT9" s="271"/>
      <c r="HVU9" s="271"/>
      <c r="HVV9" s="271"/>
      <c r="HVW9" s="271"/>
      <c r="HVX9" s="271"/>
      <c r="HVY9" s="271"/>
      <c r="HVZ9" s="271"/>
      <c r="HWA9" s="271"/>
      <c r="HWB9" s="271"/>
      <c r="HWC9" s="271"/>
      <c r="HWD9" s="271"/>
      <c r="HWE9" s="271"/>
      <c r="HWF9" s="271"/>
      <c r="HWG9" s="271"/>
      <c r="HWH9" s="271"/>
      <c r="HWI9" s="271"/>
      <c r="HWJ9" s="271"/>
      <c r="HWK9" s="271"/>
      <c r="HWL9" s="271"/>
      <c r="HWM9" s="271"/>
      <c r="HWN9" s="271"/>
      <c r="HWO9" s="271"/>
      <c r="HWP9" s="271"/>
      <c r="HWQ9" s="271"/>
      <c r="HWR9" s="271"/>
      <c r="HWS9" s="271"/>
      <c r="HWT9" s="271"/>
      <c r="HWU9" s="271"/>
      <c r="HWV9" s="271"/>
      <c r="HWW9" s="271"/>
      <c r="HWX9" s="271"/>
      <c r="HWY9" s="271"/>
      <c r="HWZ9" s="271"/>
      <c r="HXA9" s="271"/>
      <c r="HXB9" s="271"/>
      <c r="HXC9" s="271"/>
      <c r="HXD9" s="271"/>
      <c r="HXE9" s="271"/>
      <c r="HXF9" s="271"/>
      <c r="HXG9" s="271"/>
      <c r="HXH9" s="271"/>
      <c r="HXI9" s="271"/>
      <c r="HXJ9" s="271"/>
      <c r="HXK9" s="271"/>
      <c r="HXL9" s="271"/>
      <c r="HXM9" s="271"/>
      <c r="HXN9" s="271"/>
      <c r="HXO9" s="271"/>
      <c r="HXP9" s="271"/>
      <c r="HXQ9" s="271"/>
      <c r="HXR9" s="271"/>
      <c r="HXS9" s="271"/>
      <c r="HXT9" s="271"/>
      <c r="HXU9" s="271"/>
      <c r="HXV9" s="271"/>
      <c r="HXW9" s="271"/>
      <c r="HXX9" s="271"/>
      <c r="HXY9" s="271"/>
      <c r="HXZ9" s="271"/>
      <c r="HYA9" s="271"/>
      <c r="HYB9" s="271"/>
      <c r="HYC9" s="271"/>
      <c r="HYD9" s="271"/>
      <c r="HYE9" s="271"/>
      <c r="HYF9" s="271"/>
      <c r="HYG9" s="271"/>
      <c r="HYH9" s="271"/>
      <c r="HYI9" s="271"/>
      <c r="HYJ9" s="271"/>
      <c r="HYK9" s="271"/>
      <c r="HYL9" s="271"/>
      <c r="HYM9" s="271"/>
      <c r="HYN9" s="271"/>
      <c r="HYO9" s="271"/>
      <c r="HYP9" s="271"/>
      <c r="HYQ9" s="271"/>
      <c r="HYR9" s="271"/>
      <c r="HYS9" s="271"/>
      <c r="HYT9" s="271"/>
      <c r="HYU9" s="271"/>
      <c r="HYV9" s="271"/>
      <c r="HYW9" s="271"/>
      <c r="HYX9" s="271"/>
      <c r="HYY9" s="271"/>
      <c r="HYZ9" s="271"/>
      <c r="HZA9" s="271"/>
      <c r="HZB9" s="271"/>
      <c r="HZC9" s="271"/>
      <c r="HZD9" s="271"/>
      <c r="HZE9" s="271"/>
      <c r="HZF9" s="271"/>
      <c r="HZG9" s="271"/>
      <c r="HZH9" s="271"/>
      <c r="HZI9" s="271"/>
      <c r="HZJ9" s="271"/>
      <c r="HZK9" s="271"/>
      <c r="HZL9" s="271"/>
      <c r="HZM9" s="271"/>
      <c r="HZN9" s="271"/>
      <c r="HZO9" s="271"/>
      <c r="HZP9" s="271"/>
      <c r="HZQ9" s="271"/>
      <c r="HZR9" s="271"/>
      <c r="HZS9" s="271"/>
      <c r="HZT9" s="271"/>
      <c r="HZU9" s="271"/>
      <c r="HZV9" s="271"/>
      <c r="HZW9" s="271"/>
      <c r="HZX9" s="271"/>
      <c r="HZY9" s="271"/>
      <c r="HZZ9" s="271"/>
      <c r="IAA9" s="271"/>
      <c r="IAB9" s="271"/>
      <c r="IAC9" s="271"/>
      <c r="IAD9" s="271"/>
      <c r="IAE9" s="271"/>
      <c r="IAF9" s="271"/>
      <c r="IAG9" s="271"/>
      <c r="IAH9" s="271"/>
      <c r="IAI9" s="271"/>
      <c r="IAJ9" s="271"/>
      <c r="IAK9" s="271"/>
      <c r="IAL9" s="271"/>
      <c r="IAM9" s="271"/>
      <c r="IAN9" s="271"/>
      <c r="IAO9" s="271"/>
      <c r="IAP9" s="271"/>
      <c r="IAQ9" s="271"/>
      <c r="IAR9" s="271"/>
      <c r="IAS9" s="271"/>
      <c r="IAT9" s="271"/>
      <c r="IAU9" s="271"/>
      <c r="IAV9" s="271"/>
      <c r="IAW9" s="271"/>
      <c r="IAX9" s="271"/>
      <c r="IAY9" s="271"/>
      <c r="IAZ9" s="271"/>
      <c r="IBA9" s="271"/>
      <c r="IBB9" s="271"/>
      <c r="IBC9" s="271"/>
      <c r="IBD9" s="271"/>
      <c r="IBE9" s="271"/>
      <c r="IBF9" s="271"/>
      <c r="IBG9" s="271"/>
      <c r="IBH9" s="271"/>
      <c r="IBI9" s="271"/>
      <c r="IBJ9" s="271"/>
      <c r="IBK9" s="271"/>
      <c r="IBL9" s="271"/>
      <c r="IBM9" s="271"/>
      <c r="IBN9" s="271"/>
      <c r="IBO9" s="271"/>
      <c r="IBP9" s="271"/>
      <c r="IBQ9" s="271"/>
      <c r="IBR9" s="271"/>
      <c r="IBS9" s="271"/>
      <c r="IBT9" s="271"/>
      <c r="IBU9" s="271"/>
      <c r="IBV9" s="271"/>
      <c r="IBW9" s="271"/>
      <c r="IBX9" s="271"/>
      <c r="IBY9" s="271"/>
      <c r="IBZ9" s="271"/>
      <c r="ICA9" s="271"/>
      <c r="ICB9" s="271"/>
      <c r="ICC9" s="271"/>
      <c r="ICD9" s="271"/>
      <c r="ICE9" s="271"/>
      <c r="ICF9" s="271"/>
      <c r="ICG9" s="271"/>
      <c r="ICH9" s="271"/>
      <c r="ICI9" s="271"/>
      <c r="ICJ9" s="271"/>
      <c r="ICK9" s="271"/>
      <c r="ICL9" s="271"/>
      <c r="ICM9" s="271"/>
      <c r="ICN9" s="271"/>
      <c r="ICO9" s="271"/>
      <c r="ICP9" s="271"/>
      <c r="ICQ9" s="271"/>
      <c r="ICR9" s="271"/>
      <c r="ICS9" s="271"/>
      <c r="ICT9" s="271"/>
      <c r="ICU9" s="271"/>
      <c r="ICV9" s="271"/>
      <c r="ICW9" s="271"/>
      <c r="ICX9" s="271"/>
      <c r="ICY9" s="271"/>
      <c r="ICZ9" s="271"/>
      <c r="IDA9" s="271"/>
      <c r="IDB9" s="271"/>
      <c r="IDC9" s="271"/>
      <c r="IDD9" s="271"/>
      <c r="IDE9" s="271"/>
      <c r="IDF9" s="271"/>
      <c r="IDG9" s="271"/>
      <c r="IDH9" s="271"/>
      <c r="IDI9" s="271"/>
      <c r="IDJ9" s="271"/>
      <c r="IDK9" s="271"/>
      <c r="IDL9" s="271"/>
      <c r="IDM9" s="271"/>
      <c r="IDN9" s="271"/>
      <c r="IDO9" s="271"/>
      <c r="IDP9" s="271"/>
      <c r="IDQ9" s="271"/>
      <c r="IDR9" s="271"/>
      <c r="IDS9" s="271"/>
      <c r="IDT9" s="271"/>
      <c r="IDU9" s="271"/>
      <c r="IDV9" s="271"/>
      <c r="IDW9" s="271"/>
      <c r="IDX9" s="271"/>
      <c r="IDY9" s="271"/>
      <c r="IDZ9" s="271"/>
      <c r="IEA9" s="271"/>
      <c r="IEB9" s="271"/>
      <c r="IEC9" s="271"/>
      <c r="IED9" s="271"/>
      <c r="IEE9" s="271"/>
      <c r="IEF9" s="271"/>
      <c r="IEG9" s="271"/>
      <c r="IEH9" s="271"/>
      <c r="IEI9" s="271"/>
      <c r="IEJ9" s="271"/>
      <c r="IEK9" s="271"/>
      <c r="IEL9" s="271"/>
      <c r="IEM9" s="271"/>
      <c r="IEN9" s="271"/>
      <c r="IEO9" s="271"/>
      <c r="IEP9" s="271"/>
      <c r="IEQ9" s="271"/>
      <c r="IER9" s="271"/>
      <c r="IES9" s="271"/>
      <c r="IET9" s="271"/>
      <c r="IEU9" s="271"/>
      <c r="IEV9" s="271"/>
      <c r="IEW9" s="271"/>
      <c r="IEX9" s="271"/>
      <c r="IEY9" s="271"/>
      <c r="IEZ9" s="271"/>
      <c r="IFA9" s="271"/>
      <c r="IFB9" s="271"/>
      <c r="IFC9" s="271"/>
      <c r="IFD9" s="271"/>
      <c r="IFE9" s="271"/>
      <c r="IFF9" s="271"/>
      <c r="IFG9" s="271"/>
      <c r="IFH9" s="271"/>
      <c r="IFI9" s="271"/>
      <c r="IFJ9" s="271"/>
      <c r="IFK9" s="271"/>
      <c r="IFL9" s="271"/>
      <c r="IFM9" s="271"/>
      <c r="IFN9" s="271"/>
      <c r="IFO9" s="271"/>
      <c r="IFP9" s="271"/>
      <c r="IFQ9" s="271"/>
      <c r="IFR9" s="271"/>
      <c r="IFS9" s="271"/>
      <c r="IFT9" s="271"/>
      <c r="IFU9" s="271"/>
      <c r="IFV9" s="271"/>
      <c r="IFW9" s="271"/>
      <c r="IFX9" s="271"/>
      <c r="IFY9" s="271"/>
      <c r="IFZ9" s="271"/>
      <c r="IGA9" s="271"/>
      <c r="IGB9" s="271"/>
      <c r="IGC9" s="271"/>
      <c r="IGD9" s="271"/>
      <c r="IGE9" s="271"/>
      <c r="IGF9" s="271"/>
      <c r="IGG9" s="271"/>
      <c r="IGH9" s="271"/>
      <c r="IGI9" s="271"/>
      <c r="IGJ9" s="271"/>
      <c r="IGK9" s="271"/>
      <c r="IGL9" s="271"/>
      <c r="IGM9" s="271"/>
      <c r="IGN9" s="271"/>
      <c r="IGO9" s="271"/>
      <c r="IGP9" s="271"/>
      <c r="IGQ9" s="271"/>
      <c r="IGR9" s="271"/>
      <c r="IGS9" s="271"/>
      <c r="IGT9" s="271"/>
      <c r="IGU9" s="271"/>
      <c r="IGV9" s="271"/>
      <c r="IGW9" s="271"/>
      <c r="IGX9" s="271"/>
      <c r="IGY9" s="271"/>
      <c r="IGZ9" s="271"/>
      <c r="IHA9" s="271"/>
      <c r="IHB9" s="271"/>
      <c r="IHC9" s="271"/>
      <c r="IHD9" s="271"/>
      <c r="IHE9" s="271"/>
      <c r="IHF9" s="271"/>
      <c r="IHG9" s="271"/>
      <c r="IHH9" s="271"/>
      <c r="IHI9" s="271"/>
      <c r="IHJ9" s="271"/>
      <c r="IHK9" s="271"/>
      <c r="IHL9" s="271"/>
      <c r="IHM9" s="271"/>
      <c r="IHN9" s="271"/>
      <c r="IHO9" s="271"/>
      <c r="IHP9" s="271"/>
      <c r="IHQ9" s="271"/>
      <c r="IHR9" s="271"/>
      <c r="IHS9" s="271"/>
      <c r="IHT9" s="271"/>
      <c r="IHU9" s="271"/>
      <c r="IHV9" s="271"/>
      <c r="IHW9" s="271"/>
      <c r="IHX9" s="271"/>
      <c r="IHY9" s="271"/>
      <c r="IHZ9" s="271"/>
      <c r="IIA9" s="271"/>
      <c r="IIB9" s="271"/>
      <c r="IIC9" s="271"/>
      <c r="IID9" s="271"/>
      <c r="IIE9" s="271"/>
      <c r="IIF9" s="271"/>
      <c r="IIG9" s="271"/>
      <c r="IIH9" s="271"/>
      <c r="III9" s="271"/>
      <c r="IIJ9" s="271"/>
      <c r="IIK9" s="271"/>
      <c r="IIL9" s="271"/>
      <c r="IIM9" s="271"/>
      <c r="IIN9" s="271"/>
      <c r="IIO9" s="271"/>
      <c r="IIP9" s="271"/>
      <c r="IIQ9" s="271"/>
      <c r="IIR9" s="271"/>
      <c r="IIS9" s="271"/>
      <c r="IIT9" s="271"/>
      <c r="IIU9" s="271"/>
      <c r="IIV9" s="271"/>
      <c r="IIW9" s="271"/>
      <c r="IIX9" s="271"/>
      <c r="IIY9" s="271"/>
      <c r="IIZ9" s="271"/>
      <c r="IJA9" s="271"/>
      <c r="IJB9" s="271"/>
      <c r="IJC9" s="271"/>
      <c r="IJD9" s="271"/>
      <c r="IJE9" s="271"/>
      <c r="IJF9" s="271"/>
      <c r="IJG9" s="271"/>
      <c r="IJH9" s="271"/>
      <c r="IJI9" s="271"/>
      <c r="IJJ9" s="271"/>
      <c r="IJK9" s="271"/>
      <c r="IJL9" s="271"/>
      <c r="IJM9" s="271"/>
      <c r="IJN9" s="271"/>
      <c r="IJO9" s="271"/>
      <c r="IJP9" s="271"/>
      <c r="IJQ9" s="271"/>
      <c r="IJR9" s="271"/>
      <c r="IJS9" s="271"/>
      <c r="IJT9" s="271"/>
      <c r="IJU9" s="271"/>
      <c r="IJV9" s="271"/>
      <c r="IJW9" s="271"/>
      <c r="IJX9" s="271"/>
      <c r="IJY9" s="271"/>
      <c r="IJZ9" s="271"/>
      <c r="IKA9" s="271"/>
      <c r="IKB9" s="271"/>
      <c r="IKC9" s="271"/>
      <c r="IKD9" s="271"/>
      <c r="IKE9" s="271"/>
      <c r="IKF9" s="271"/>
      <c r="IKG9" s="271"/>
      <c r="IKH9" s="271"/>
      <c r="IKI9" s="271"/>
      <c r="IKJ9" s="271"/>
      <c r="IKK9" s="271"/>
      <c r="IKL9" s="271"/>
      <c r="IKM9" s="271"/>
      <c r="IKN9" s="271"/>
      <c r="IKO9" s="271"/>
      <c r="IKP9" s="271"/>
      <c r="IKQ9" s="271"/>
      <c r="IKR9" s="271"/>
      <c r="IKS9" s="271"/>
      <c r="IKT9" s="271"/>
      <c r="IKU9" s="271"/>
      <c r="IKV9" s="271"/>
      <c r="IKW9" s="271"/>
      <c r="IKX9" s="271"/>
      <c r="IKY9" s="271"/>
      <c r="IKZ9" s="271"/>
      <c r="ILA9" s="271"/>
      <c r="ILB9" s="271"/>
      <c r="ILC9" s="271"/>
      <c r="ILD9" s="271"/>
      <c r="ILE9" s="271"/>
      <c r="ILF9" s="271"/>
      <c r="ILG9" s="271"/>
      <c r="ILH9" s="271"/>
      <c r="ILI9" s="271"/>
      <c r="ILJ9" s="271"/>
      <c r="ILK9" s="271"/>
      <c r="ILL9" s="271"/>
      <c r="ILM9" s="271"/>
      <c r="ILN9" s="271"/>
      <c r="ILO9" s="271"/>
      <c r="ILP9" s="271"/>
      <c r="ILQ9" s="271"/>
      <c r="ILR9" s="271"/>
      <c r="ILS9" s="271"/>
      <c r="ILT9" s="271"/>
      <c r="ILU9" s="271"/>
      <c r="ILV9" s="271"/>
      <c r="ILW9" s="271"/>
      <c r="ILX9" s="271"/>
      <c r="ILY9" s="271"/>
      <c r="ILZ9" s="271"/>
      <c r="IMA9" s="271"/>
      <c r="IMB9" s="271"/>
      <c r="IMC9" s="271"/>
      <c r="IMD9" s="271"/>
      <c r="IME9" s="271"/>
      <c r="IMF9" s="271"/>
      <c r="IMG9" s="271"/>
      <c r="IMH9" s="271"/>
      <c r="IMI9" s="271"/>
      <c r="IMJ9" s="271"/>
      <c r="IMK9" s="271"/>
      <c r="IML9" s="271"/>
      <c r="IMM9" s="271"/>
      <c r="IMN9" s="271"/>
      <c r="IMO9" s="271"/>
      <c r="IMP9" s="271"/>
      <c r="IMQ9" s="271"/>
      <c r="IMR9" s="271"/>
      <c r="IMS9" s="271"/>
      <c r="IMT9" s="271"/>
      <c r="IMU9" s="271"/>
      <c r="IMV9" s="271"/>
      <c r="IMW9" s="271"/>
      <c r="IMX9" s="271"/>
      <c r="IMY9" s="271"/>
      <c r="IMZ9" s="271"/>
      <c r="INA9" s="271"/>
      <c r="INB9" s="271"/>
      <c r="INC9" s="271"/>
      <c r="IND9" s="271"/>
      <c r="INE9" s="271"/>
      <c r="INF9" s="271"/>
      <c r="ING9" s="271"/>
      <c r="INH9" s="271"/>
      <c r="INI9" s="271"/>
      <c r="INJ9" s="271"/>
      <c r="INK9" s="271"/>
      <c r="INL9" s="271"/>
      <c r="INM9" s="271"/>
      <c r="INN9" s="271"/>
      <c r="INO9" s="271"/>
      <c r="INP9" s="271"/>
      <c r="INQ9" s="271"/>
      <c r="INR9" s="271"/>
      <c r="INS9" s="271"/>
      <c r="INT9" s="271"/>
      <c r="INU9" s="271"/>
      <c r="INV9" s="271"/>
      <c r="INW9" s="271"/>
      <c r="INX9" s="271"/>
      <c r="INY9" s="271"/>
      <c r="INZ9" s="271"/>
      <c r="IOA9" s="271"/>
      <c r="IOB9" s="271"/>
      <c r="IOC9" s="271"/>
      <c r="IOD9" s="271"/>
      <c r="IOE9" s="271"/>
      <c r="IOF9" s="271"/>
      <c r="IOG9" s="271"/>
      <c r="IOH9" s="271"/>
      <c r="IOI9" s="271"/>
      <c r="IOJ9" s="271"/>
      <c r="IOK9" s="271"/>
      <c r="IOL9" s="271"/>
      <c r="IOM9" s="271"/>
      <c r="ION9" s="271"/>
      <c r="IOO9" s="271"/>
      <c r="IOP9" s="271"/>
      <c r="IOQ9" s="271"/>
      <c r="IOR9" s="271"/>
      <c r="IOS9" s="271"/>
      <c r="IOT9" s="271"/>
      <c r="IOU9" s="271"/>
      <c r="IOV9" s="271"/>
      <c r="IOW9" s="271"/>
      <c r="IOX9" s="271"/>
      <c r="IOY9" s="271"/>
      <c r="IOZ9" s="271"/>
      <c r="IPA9" s="271"/>
      <c r="IPB9" s="271"/>
      <c r="IPC9" s="271"/>
      <c r="IPD9" s="271"/>
      <c r="IPE9" s="271"/>
      <c r="IPF9" s="271"/>
      <c r="IPG9" s="271"/>
      <c r="IPH9" s="271"/>
      <c r="IPI9" s="271"/>
      <c r="IPJ9" s="271"/>
      <c r="IPK9" s="271"/>
      <c r="IPL9" s="271"/>
      <c r="IPM9" s="271"/>
      <c r="IPN9" s="271"/>
      <c r="IPO9" s="271"/>
      <c r="IPP9" s="271"/>
      <c r="IPQ9" s="271"/>
      <c r="IPR9" s="271"/>
      <c r="IPS9" s="271"/>
      <c r="IPT9" s="271"/>
      <c r="IPU9" s="271"/>
      <c r="IPV9" s="271"/>
      <c r="IPW9" s="271"/>
      <c r="IPX9" s="271"/>
      <c r="IPY9" s="271"/>
      <c r="IPZ9" s="271"/>
      <c r="IQA9" s="271"/>
      <c r="IQB9" s="271"/>
      <c r="IQC9" s="271"/>
      <c r="IQD9" s="271"/>
      <c r="IQE9" s="271"/>
      <c r="IQF9" s="271"/>
      <c r="IQG9" s="271"/>
      <c r="IQH9" s="271"/>
      <c r="IQI9" s="271"/>
      <c r="IQJ9" s="271"/>
      <c r="IQK9" s="271"/>
      <c r="IQL9" s="271"/>
      <c r="IQM9" s="271"/>
      <c r="IQN9" s="271"/>
      <c r="IQO9" s="271"/>
      <c r="IQP9" s="271"/>
      <c r="IQQ9" s="271"/>
      <c r="IQR9" s="271"/>
      <c r="IQS9" s="271"/>
      <c r="IQT9" s="271"/>
      <c r="IQU9" s="271"/>
      <c r="IQV9" s="271"/>
      <c r="IQW9" s="271"/>
      <c r="IQX9" s="271"/>
      <c r="IQY9" s="271"/>
      <c r="IQZ9" s="271"/>
      <c r="IRA9" s="271"/>
      <c r="IRB9" s="271"/>
      <c r="IRC9" s="271"/>
      <c r="IRD9" s="271"/>
      <c r="IRE9" s="271"/>
      <c r="IRF9" s="271"/>
      <c r="IRG9" s="271"/>
      <c r="IRH9" s="271"/>
      <c r="IRI9" s="271"/>
      <c r="IRJ9" s="271"/>
      <c r="IRK9" s="271"/>
      <c r="IRL9" s="271"/>
      <c r="IRM9" s="271"/>
      <c r="IRN9" s="271"/>
      <c r="IRO9" s="271"/>
      <c r="IRP9" s="271"/>
      <c r="IRQ9" s="271"/>
      <c r="IRR9" s="271"/>
      <c r="IRS9" s="271"/>
      <c r="IRT9" s="271"/>
      <c r="IRU9" s="271"/>
      <c r="IRV9" s="271"/>
      <c r="IRW9" s="271"/>
      <c r="IRX9" s="271"/>
      <c r="IRY9" s="271"/>
      <c r="IRZ9" s="271"/>
      <c r="ISA9" s="271"/>
      <c r="ISB9" s="271"/>
      <c r="ISC9" s="271"/>
      <c r="ISD9" s="271"/>
      <c r="ISE9" s="271"/>
      <c r="ISF9" s="271"/>
      <c r="ISG9" s="271"/>
      <c r="ISH9" s="271"/>
      <c r="ISI9" s="271"/>
      <c r="ISJ9" s="271"/>
      <c r="ISK9" s="271"/>
      <c r="ISL9" s="271"/>
      <c r="ISM9" s="271"/>
      <c r="ISN9" s="271"/>
      <c r="ISO9" s="271"/>
      <c r="ISP9" s="271"/>
      <c r="ISQ9" s="271"/>
      <c r="ISR9" s="271"/>
      <c r="ISS9" s="271"/>
      <c r="IST9" s="271"/>
      <c r="ISU9" s="271"/>
      <c r="ISV9" s="271"/>
      <c r="ISW9" s="271"/>
      <c r="ISX9" s="271"/>
      <c r="ISY9" s="271"/>
      <c r="ISZ9" s="271"/>
      <c r="ITA9" s="271"/>
      <c r="ITB9" s="271"/>
      <c r="ITC9" s="271"/>
      <c r="ITD9" s="271"/>
      <c r="ITE9" s="271"/>
      <c r="ITF9" s="271"/>
      <c r="ITG9" s="271"/>
      <c r="ITH9" s="271"/>
      <c r="ITI9" s="271"/>
      <c r="ITJ9" s="271"/>
      <c r="ITK9" s="271"/>
      <c r="ITL9" s="271"/>
      <c r="ITM9" s="271"/>
      <c r="ITN9" s="271"/>
      <c r="ITO9" s="271"/>
      <c r="ITP9" s="271"/>
      <c r="ITQ9" s="271"/>
      <c r="ITR9" s="271"/>
      <c r="ITS9" s="271"/>
      <c r="ITT9" s="271"/>
      <c r="ITU9" s="271"/>
      <c r="ITV9" s="271"/>
      <c r="ITW9" s="271"/>
      <c r="ITX9" s="271"/>
      <c r="ITY9" s="271"/>
      <c r="ITZ9" s="271"/>
      <c r="IUA9" s="271"/>
      <c r="IUB9" s="271"/>
      <c r="IUC9" s="271"/>
      <c r="IUD9" s="271"/>
      <c r="IUE9" s="271"/>
      <c r="IUF9" s="271"/>
      <c r="IUG9" s="271"/>
      <c r="IUH9" s="271"/>
      <c r="IUI9" s="271"/>
      <c r="IUJ9" s="271"/>
      <c r="IUK9" s="271"/>
      <c r="IUL9" s="271"/>
      <c r="IUM9" s="271"/>
      <c r="IUN9" s="271"/>
      <c r="IUO9" s="271"/>
      <c r="IUP9" s="271"/>
      <c r="IUQ9" s="271"/>
      <c r="IUR9" s="271"/>
      <c r="IUS9" s="271"/>
      <c r="IUT9" s="271"/>
      <c r="IUU9" s="271"/>
      <c r="IUV9" s="271"/>
      <c r="IUW9" s="271"/>
      <c r="IUX9" s="271"/>
      <c r="IUY9" s="271"/>
      <c r="IUZ9" s="271"/>
      <c r="IVA9" s="271"/>
      <c r="IVB9" s="271"/>
      <c r="IVC9" s="271"/>
      <c r="IVD9" s="271"/>
      <c r="IVE9" s="271"/>
      <c r="IVF9" s="271"/>
      <c r="IVG9" s="271"/>
      <c r="IVH9" s="271"/>
      <c r="IVI9" s="271"/>
      <c r="IVJ9" s="271"/>
      <c r="IVK9" s="271"/>
      <c r="IVL9" s="271"/>
      <c r="IVM9" s="271"/>
      <c r="IVN9" s="271"/>
      <c r="IVO9" s="271"/>
      <c r="IVP9" s="271"/>
      <c r="IVQ9" s="271"/>
      <c r="IVR9" s="271"/>
      <c r="IVS9" s="271"/>
      <c r="IVT9" s="271"/>
      <c r="IVU9" s="271"/>
      <c r="IVV9" s="271"/>
      <c r="IVW9" s="271"/>
      <c r="IVX9" s="271"/>
      <c r="IVY9" s="271"/>
      <c r="IVZ9" s="271"/>
      <c r="IWA9" s="271"/>
      <c r="IWB9" s="271"/>
      <c r="IWC9" s="271"/>
      <c r="IWD9" s="271"/>
      <c r="IWE9" s="271"/>
      <c r="IWF9" s="271"/>
      <c r="IWG9" s="271"/>
      <c r="IWH9" s="271"/>
      <c r="IWI9" s="271"/>
      <c r="IWJ9" s="271"/>
      <c r="IWK9" s="271"/>
      <c r="IWL9" s="271"/>
      <c r="IWM9" s="271"/>
      <c r="IWN9" s="271"/>
      <c r="IWO9" s="271"/>
      <c r="IWP9" s="271"/>
      <c r="IWQ9" s="271"/>
      <c r="IWR9" s="271"/>
      <c r="IWS9" s="271"/>
      <c r="IWT9" s="271"/>
      <c r="IWU9" s="271"/>
      <c r="IWV9" s="271"/>
      <c r="IWW9" s="271"/>
      <c r="IWX9" s="271"/>
      <c r="IWY9" s="271"/>
      <c r="IWZ9" s="271"/>
      <c r="IXA9" s="271"/>
      <c r="IXB9" s="271"/>
      <c r="IXC9" s="271"/>
      <c r="IXD9" s="271"/>
      <c r="IXE9" s="271"/>
      <c r="IXF9" s="271"/>
      <c r="IXG9" s="271"/>
      <c r="IXH9" s="271"/>
      <c r="IXI9" s="271"/>
      <c r="IXJ9" s="271"/>
      <c r="IXK9" s="271"/>
      <c r="IXL9" s="271"/>
      <c r="IXM9" s="271"/>
      <c r="IXN9" s="271"/>
      <c r="IXO9" s="271"/>
      <c r="IXP9" s="271"/>
      <c r="IXQ9" s="271"/>
      <c r="IXR9" s="271"/>
      <c r="IXS9" s="271"/>
      <c r="IXT9" s="271"/>
      <c r="IXU9" s="271"/>
      <c r="IXV9" s="271"/>
      <c r="IXW9" s="271"/>
      <c r="IXX9" s="271"/>
      <c r="IXY9" s="271"/>
      <c r="IXZ9" s="271"/>
      <c r="IYA9" s="271"/>
      <c r="IYB9" s="271"/>
      <c r="IYC9" s="271"/>
      <c r="IYD9" s="271"/>
      <c r="IYE9" s="271"/>
      <c r="IYF9" s="271"/>
      <c r="IYG9" s="271"/>
      <c r="IYH9" s="271"/>
      <c r="IYI9" s="271"/>
      <c r="IYJ9" s="271"/>
      <c r="IYK9" s="271"/>
      <c r="IYL9" s="271"/>
      <c r="IYM9" s="271"/>
      <c r="IYN9" s="271"/>
      <c r="IYO9" s="271"/>
      <c r="IYP9" s="271"/>
      <c r="IYQ9" s="271"/>
      <c r="IYR9" s="271"/>
      <c r="IYS9" s="271"/>
      <c r="IYT9" s="271"/>
      <c r="IYU9" s="271"/>
      <c r="IYV9" s="271"/>
      <c r="IYW9" s="271"/>
      <c r="IYX9" s="271"/>
      <c r="IYY9" s="271"/>
      <c r="IYZ9" s="271"/>
      <c r="IZA9" s="271"/>
      <c r="IZB9" s="271"/>
      <c r="IZC9" s="271"/>
      <c r="IZD9" s="271"/>
      <c r="IZE9" s="271"/>
      <c r="IZF9" s="271"/>
      <c r="IZG9" s="271"/>
      <c r="IZH9" s="271"/>
      <c r="IZI9" s="271"/>
      <c r="IZJ9" s="271"/>
      <c r="IZK9" s="271"/>
      <c r="IZL9" s="271"/>
      <c r="IZM9" s="271"/>
      <c r="IZN9" s="271"/>
      <c r="IZO9" s="271"/>
      <c r="IZP9" s="271"/>
      <c r="IZQ9" s="271"/>
      <c r="IZR9" s="271"/>
      <c r="IZS9" s="271"/>
      <c r="IZT9" s="271"/>
      <c r="IZU9" s="271"/>
      <c r="IZV9" s="271"/>
      <c r="IZW9" s="271"/>
      <c r="IZX9" s="271"/>
      <c r="IZY9" s="271"/>
      <c r="IZZ9" s="271"/>
      <c r="JAA9" s="271"/>
      <c r="JAB9" s="271"/>
      <c r="JAC9" s="271"/>
      <c r="JAD9" s="271"/>
      <c r="JAE9" s="271"/>
      <c r="JAF9" s="271"/>
      <c r="JAG9" s="271"/>
      <c r="JAH9" s="271"/>
      <c r="JAI9" s="271"/>
      <c r="JAJ9" s="271"/>
      <c r="JAK9" s="271"/>
      <c r="JAL9" s="271"/>
      <c r="JAM9" s="271"/>
      <c r="JAN9" s="271"/>
      <c r="JAO9" s="271"/>
      <c r="JAP9" s="271"/>
      <c r="JAQ9" s="271"/>
      <c r="JAR9" s="271"/>
      <c r="JAS9" s="271"/>
      <c r="JAT9" s="271"/>
      <c r="JAU9" s="271"/>
      <c r="JAV9" s="271"/>
      <c r="JAW9" s="271"/>
      <c r="JAX9" s="271"/>
      <c r="JAY9" s="271"/>
      <c r="JAZ9" s="271"/>
      <c r="JBA9" s="271"/>
      <c r="JBB9" s="271"/>
      <c r="JBC9" s="271"/>
      <c r="JBD9" s="271"/>
      <c r="JBE9" s="271"/>
      <c r="JBF9" s="271"/>
      <c r="JBG9" s="271"/>
      <c r="JBH9" s="271"/>
      <c r="JBI9" s="271"/>
      <c r="JBJ9" s="271"/>
      <c r="JBK9" s="271"/>
      <c r="JBL9" s="271"/>
      <c r="JBM9" s="271"/>
      <c r="JBN9" s="271"/>
      <c r="JBO9" s="271"/>
      <c r="JBP9" s="271"/>
      <c r="JBQ9" s="271"/>
      <c r="JBR9" s="271"/>
      <c r="JBS9" s="271"/>
      <c r="JBT9" s="271"/>
      <c r="JBU9" s="271"/>
      <c r="JBV9" s="271"/>
      <c r="JBW9" s="271"/>
      <c r="JBX9" s="271"/>
      <c r="JBY9" s="271"/>
      <c r="JBZ9" s="271"/>
      <c r="JCA9" s="271"/>
      <c r="JCB9" s="271"/>
      <c r="JCC9" s="271"/>
      <c r="JCD9" s="271"/>
      <c r="JCE9" s="271"/>
      <c r="JCF9" s="271"/>
      <c r="JCG9" s="271"/>
      <c r="JCH9" s="271"/>
      <c r="JCI9" s="271"/>
      <c r="JCJ9" s="271"/>
      <c r="JCK9" s="271"/>
      <c r="JCL9" s="271"/>
      <c r="JCM9" s="271"/>
      <c r="JCN9" s="271"/>
      <c r="JCO9" s="271"/>
      <c r="JCP9" s="271"/>
      <c r="JCQ9" s="271"/>
      <c r="JCR9" s="271"/>
      <c r="JCS9" s="271"/>
      <c r="JCT9" s="271"/>
      <c r="JCU9" s="271"/>
      <c r="JCV9" s="271"/>
      <c r="JCW9" s="271"/>
      <c r="JCX9" s="271"/>
      <c r="JCY9" s="271"/>
      <c r="JCZ9" s="271"/>
      <c r="JDA9" s="271"/>
      <c r="JDB9" s="271"/>
      <c r="JDC9" s="271"/>
      <c r="JDD9" s="271"/>
      <c r="JDE9" s="271"/>
      <c r="JDF9" s="271"/>
      <c r="JDG9" s="271"/>
      <c r="JDH9" s="271"/>
      <c r="JDI9" s="271"/>
      <c r="JDJ9" s="271"/>
      <c r="JDK9" s="271"/>
      <c r="JDL9" s="271"/>
      <c r="JDM9" s="271"/>
      <c r="JDN9" s="271"/>
      <c r="JDO9" s="271"/>
      <c r="JDP9" s="271"/>
      <c r="JDQ9" s="271"/>
      <c r="JDR9" s="271"/>
      <c r="JDS9" s="271"/>
      <c r="JDT9" s="271"/>
      <c r="JDU9" s="271"/>
      <c r="JDV9" s="271"/>
      <c r="JDW9" s="271"/>
      <c r="JDX9" s="271"/>
      <c r="JDY9" s="271"/>
      <c r="JDZ9" s="271"/>
      <c r="JEA9" s="271"/>
      <c r="JEB9" s="271"/>
      <c r="JEC9" s="271"/>
      <c r="JED9" s="271"/>
      <c r="JEE9" s="271"/>
      <c r="JEF9" s="271"/>
      <c r="JEG9" s="271"/>
      <c r="JEH9" s="271"/>
      <c r="JEI9" s="271"/>
      <c r="JEJ9" s="271"/>
      <c r="JEK9" s="271"/>
      <c r="JEL9" s="271"/>
      <c r="JEM9" s="271"/>
      <c r="JEN9" s="271"/>
      <c r="JEO9" s="271"/>
      <c r="JEP9" s="271"/>
      <c r="JEQ9" s="271"/>
      <c r="JER9" s="271"/>
      <c r="JES9" s="271"/>
      <c r="JET9" s="271"/>
      <c r="JEU9" s="271"/>
      <c r="JEV9" s="271"/>
      <c r="JEW9" s="271"/>
      <c r="JEX9" s="271"/>
      <c r="JEY9" s="271"/>
      <c r="JEZ9" s="271"/>
      <c r="JFA9" s="271"/>
      <c r="JFB9" s="271"/>
      <c r="JFC9" s="271"/>
      <c r="JFD9" s="271"/>
      <c r="JFE9" s="271"/>
      <c r="JFF9" s="271"/>
      <c r="JFG9" s="271"/>
      <c r="JFH9" s="271"/>
      <c r="JFI9" s="271"/>
      <c r="JFJ9" s="271"/>
      <c r="JFK9" s="271"/>
      <c r="JFL9" s="271"/>
      <c r="JFM9" s="271"/>
      <c r="JFN9" s="271"/>
      <c r="JFO9" s="271"/>
      <c r="JFP9" s="271"/>
      <c r="JFQ9" s="271"/>
      <c r="JFR9" s="271"/>
      <c r="JFS9" s="271"/>
      <c r="JFT9" s="271"/>
      <c r="JFU9" s="271"/>
      <c r="JFV9" s="271"/>
      <c r="JFW9" s="271"/>
      <c r="JFX9" s="271"/>
      <c r="JFY9" s="271"/>
      <c r="JFZ9" s="271"/>
      <c r="JGA9" s="271"/>
      <c r="JGB9" s="271"/>
      <c r="JGC9" s="271"/>
      <c r="JGD9" s="271"/>
      <c r="JGE9" s="271"/>
      <c r="JGF9" s="271"/>
      <c r="JGG9" s="271"/>
      <c r="JGH9" s="271"/>
      <c r="JGI9" s="271"/>
      <c r="JGJ9" s="271"/>
      <c r="JGK9" s="271"/>
      <c r="JGL9" s="271"/>
      <c r="JGM9" s="271"/>
      <c r="JGN9" s="271"/>
      <c r="JGO9" s="271"/>
      <c r="JGP9" s="271"/>
      <c r="JGQ9" s="271"/>
      <c r="JGR9" s="271"/>
      <c r="JGS9" s="271"/>
      <c r="JGT9" s="271"/>
      <c r="JGU9" s="271"/>
      <c r="JGV9" s="271"/>
      <c r="JGW9" s="271"/>
      <c r="JGX9" s="271"/>
      <c r="JGY9" s="271"/>
      <c r="JGZ9" s="271"/>
      <c r="JHA9" s="271"/>
      <c r="JHB9" s="271"/>
      <c r="JHC9" s="271"/>
      <c r="JHD9" s="271"/>
      <c r="JHE9" s="271"/>
      <c r="JHF9" s="271"/>
      <c r="JHG9" s="271"/>
      <c r="JHH9" s="271"/>
      <c r="JHI9" s="271"/>
      <c r="JHJ9" s="271"/>
      <c r="JHK9" s="271"/>
      <c r="JHL9" s="271"/>
      <c r="JHM9" s="271"/>
      <c r="JHN9" s="271"/>
      <c r="JHO9" s="271"/>
      <c r="JHP9" s="271"/>
      <c r="JHQ9" s="271"/>
      <c r="JHR9" s="271"/>
      <c r="JHS9" s="271"/>
      <c r="JHT9" s="271"/>
      <c r="JHU9" s="271"/>
      <c r="JHV9" s="271"/>
      <c r="JHW9" s="271"/>
      <c r="JHX9" s="271"/>
      <c r="JHY9" s="271"/>
      <c r="JHZ9" s="271"/>
      <c r="JIA9" s="271"/>
      <c r="JIB9" s="271"/>
      <c r="JIC9" s="271"/>
      <c r="JID9" s="271"/>
      <c r="JIE9" s="271"/>
      <c r="JIF9" s="271"/>
      <c r="JIG9" s="271"/>
      <c r="JIH9" s="271"/>
      <c r="JII9" s="271"/>
      <c r="JIJ9" s="271"/>
      <c r="JIK9" s="271"/>
      <c r="JIL9" s="271"/>
      <c r="JIM9" s="271"/>
      <c r="JIN9" s="271"/>
      <c r="JIO9" s="271"/>
      <c r="JIP9" s="271"/>
      <c r="JIQ9" s="271"/>
      <c r="JIR9" s="271"/>
      <c r="JIS9" s="271"/>
      <c r="JIT9" s="271"/>
      <c r="JIU9" s="271"/>
      <c r="JIV9" s="271"/>
      <c r="JIW9" s="271"/>
      <c r="JIX9" s="271"/>
      <c r="JIY9" s="271"/>
      <c r="JIZ9" s="271"/>
      <c r="JJA9" s="271"/>
      <c r="JJB9" s="271"/>
      <c r="JJC9" s="271"/>
      <c r="JJD9" s="271"/>
      <c r="JJE9" s="271"/>
      <c r="JJF9" s="271"/>
      <c r="JJG9" s="271"/>
      <c r="JJH9" s="271"/>
      <c r="JJI9" s="271"/>
      <c r="JJJ9" s="271"/>
      <c r="JJK9" s="271"/>
      <c r="JJL9" s="271"/>
      <c r="JJM9" s="271"/>
      <c r="JJN9" s="271"/>
      <c r="JJO9" s="271"/>
      <c r="JJP9" s="271"/>
      <c r="JJQ9" s="271"/>
      <c r="JJR9" s="271"/>
      <c r="JJS9" s="271"/>
      <c r="JJT9" s="271"/>
      <c r="JJU9" s="271"/>
      <c r="JJV9" s="271"/>
      <c r="JJW9" s="271"/>
      <c r="JJX9" s="271"/>
      <c r="JJY9" s="271"/>
      <c r="JJZ9" s="271"/>
      <c r="JKA9" s="271"/>
      <c r="JKB9" s="271"/>
      <c r="JKC9" s="271"/>
      <c r="JKD9" s="271"/>
      <c r="JKE9" s="271"/>
      <c r="JKF9" s="271"/>
      <c r="JKG9" s="271"/>
      <c r="JKH9" s="271"/>
      <c r="JKI9" s="271"/>
      <c r="JKJ9" s="271"/>
      <c r="JKK9" s="271"/>
      <c r="JKL9" s="271"/>
      <c r="JKM9" s="271"/>
      <c r="JKN9" s="271"/>
      <c r="JKO9" s="271"/>
      <c r="JKP9" s="271"/>
      <c r="JKQ9" s="271"/>
      <c r="JKR9" s="271"/>
      <c r="JKS9" s="271"/>
      <c r="JKT9" s="271"/>
      <c r="JKU9" s="271"/>
      <c r="JKV9" s="271"/>
      <c r="JKW9" s="271"/>
      <c r="JKX9" s="271"/>
      <c r="JKY9" s="271"/>
      <c r="JKZ9" s="271"/>
      <c r="JLA9" s="271"/>
      <c r="JLB9" s="271"/>
      <c r="JLC9" s="271"/>
      <c r="JLD9" s="271"/>
      <c r="JLE9" s="271"/>
      <c r="JLF9" s="271"/>
      <c r="JLG9" s="271"/>
      <c r="JLH9" s="271"/>
      <c r="JLI9" s="271"/>
      <c r="JLJ9" s="271"/>
      <c r="JLK9" s="271"/>
      <c r="JLL9" s="271"/>
      <c r="JLM9" s="271"/>
      <c r="JLN9" s="271"/>
      <c r="JLO9" s="271"/>
      <c r="JLP9" s="271"/>
      <c r="JLQ9" s="271"/>
      <c r="JLR9" s="271"/>
      <c r="JLS9" s="271"/>
      <c r="JLT9" s="271"/>
      <c r="JLU9" s="271"/>
      <c r="JLV9" s="271"/>
      <c r="JLW9" s="271"/>
      <c r="JLX9" s="271"/>
      <c r="JLY9" s="271"/>
      <c r="JLZ9" s="271"/>
      <c r="JMA9" s="271"/>
      <c r="JMB9" s="271"/>
      <c r="JMC9" s="271"/>
      <c r="JMD9" s="271"/>
      <c r="JME9" s="271"/>
      <c r="JMF9" s="271"/>
      <c r="JMG9" s="271"/>
      <c r="JMH9" s="271"/>
      <c r="JMI9" s="271"/>
      <c r="JMJ9" s="271"/>
      <c r="JMK9" s="271"/>
      <c r="JML9" s="271"/>
      <c r="JMM9" s="271"/>
      <c r="JMN9" s="271"/>
      <c r="JMO9" s="271"/>
      <c r="JMP9" s="271"/>
      <c r="JMQ9" s="271"/>
      <c r="JMR9" s="271"/>
      <c r="JMS9" s="271"/>
      <c r="JMT9" s="271"/>
      <c r="JMU9" s="271"/>
      <c r="JMV9" s="271"/>
      <c r="JMW9" s="271"/>
      <c r="JMX9" s="271"/>
      <c r="JMY9" s="271"/>
      <c r="JMZ9" s="271"/>
      <c r="JNA9" s="271"/>
      <c r="JNB9" s="271"/>
      <c r="JNC9" s="271"/>
      <c r="JND9" s="271"/>
      <c r="JNE9" s="271"/>
      <c r="JNF9" s="271"/>
      <c r="JNG9" s="271"/>
      <c r="JNH9" s="271"/>
      <c r="JNI9" s="271"/>
      <c r="JNJ9" s="271"/>
      <c r="JNK9" s="271"/>
      <c r="JNL9" s="271"/>
      <c r="JNM9" s="271"/>
      <c r="JNN9" s="271"/>
      <c r="JNO9" s="271"/>
      <c r="JNP9" s="271"/>
      <c r="JNQ9" s="271"/>
      <c r="JNR9" s="271"/>
      <c r="JNS9" s="271"/>
      <c r="JNT9" s="271"/>
      <c r="JNU9" s="271"/>
      <c r="JNV9" s="271"/>
      <c r="JNW9" s="271"/>
      <c r="JNX9" s="271"/>
      <c r="JNY9" s="271"/>
      <c r="JNZ9" s="271"/>
      <c r="JOA9" s="271"/>
      <c r="JOB9" s="271"/>
      <c r="JOC9" s="271"/>
      <c r="JOD9" s="271"/>
      <c r="JOE9" s="271"/>
      <c r="JOF9" s="271"/>
      <c r="JOG9" s="271"/>
      <c r="JOH9" s="271"/>
      <c r="JOI9" s="271"/>
      <c r="JOJ9" s="271"/>
      <c r="JOK9" s="271"/>
      <c r="JOL9" s="271"/>
      <c r="JOM9" s="271"/>
      <c r="JON9" s="271"/>
      <c r="JOO9" s="271"/>
      <c r="JOP9" s="271"/>
      <c r="JOQ9" s="271"/>
      <c r="JOR9" s="271"/>
      <c r="JOS9" s="271"/>
      <c r="JOT9" s="271"/>
      <c r="JOU9" s="271"/>
      <c r="JOV9" s="271"/>
      <c r="JOW9" s="271"/>
      <c r="JOX9" s="271"/>
      <c r="JOY9" s="271"/>
      <c r="JOZ9" s="271"/>
      <c r="JPA9" s="271"/>
      <c r="JPB9" s="271"/>
      <c r="JPC9" s="271"/>
      <c r="JPD9" s="271"/>
      <c r="JPE9" s="271"/>
      <c r="JPF9" s="271"/>
      <c r="JPG9" s="271"/>
      <c r="JPH9" s="271"/>
      <c r="JPI9" s="271"/>
      <c r="JPJ9" s="271"/>
      <c r="JPK9" s="271"/>
      <c r="JPL9" s="271"/>
      <c r="JPM9" s="271"/>
      <c r="JPN9" s="271"/>
      <c r="JPO9" s="271"/>
      <c r="JPP9" s="271"/>
      <c r="JPQ9" s="271"/>
      <c r="JPR9" s="271"/>
      <c r="JPS9" s="271"/>
      <c r="JPT9" s="271"/>
      <c r="JPU9" s="271"/>
      <c r="JPV9" s="271"/>
      <c r="JPW9" s="271"/>
      <c r="JPX9" s="271"/>
      <c r="JPY9" s="271"/>
      <c r="JPZ9" s="271"/>
      <c r="JQA9" s="271"/>
      <c r="JQB9" s="271"/>
      <c r="JQC9" s="271"/>
      <c r="JQD9" s="271"/>
      <c r="JQE9" s="271"/>
      <c r="JQF9" s="271"/>
      <c r="JQG9" s="271"/>
      <c r="JQH9" s="271"/>
      <c r="JQI9" s="271"/>
      <c r="JQJ9" s="271"/>
      <c r="JQK9" s="271"/>
      <c r="JQL9" s="271"/>
      <c r="JQM9" s="271"/>
      <c r="JQN9" s="271"/>
      <c r="JQO9" s="271"/>
      <c r="JQP9" s="271"/>
      <c r="JQQ9" s="271"/>
      <c r="JQR9" s="271"/>
      <c r="JQS9" s="271"/>
      <c r="JQT9" s="271"/>
      <c r="JQU9" s="271"/>
      <c r="JQV9" s="271"/>
      <c r="JQW9" s="271"/>
      <c r="JQX9" s="271"/>
      <c r="JQY9" s="271"/>
      <c r="JQZ9" s="271"/>
      <c r="JRA9" s="271"/>
      <c r="JRB9" s="271"/>
      <c r="JRC9" s="271"/>
      <c r="JRD9" s="271"/>
      <c r="JRE9" s="271"/>
      <c r="JRF9" s="271"/>
      <c r="JRG9" s="271"/>
      <c r="JRH9" s="271"/>
      <c r="JRI9" s="271"/>
      <c r="JRJ9" s="271"/>
      <c r="JRK9" s="271"/>
      <c r="JRL9" s="271"/>
      <c r="JRM9" s="271"/>
      <c r="JRN9" s="271"/>
      <c r="JRO9" s="271"/>
      <c r="JRP9" s="271"/>
      <c r="JRQ9" s="271"/>
      <c r="JRR9" s="271"/>
      <c r="JRS9" s="271"/>
      <c r="JRT9" s="271"/>
      <c r="JRU9" s="271"/>
      <c r="JRV9" s="271"/>
      <c r="JRW9" s="271"/>
      <c r="JRX9" s="271"/>
      <c r="JRY9" s="271"/>
      <c r="JRZ9" s="271"/>
      <c r="JSA9" s="271"/>
      <c r="JSB9" s="271"/>
      <c r="JSC9" s="271"/>
      <c r="JSD9" s="271"/>
      <c r="JSE9" s="271"/>
      <c r="JSF9" s="271"/>
      <c r="JSG9" s="271"/>
      <c r="JSH9" s="271"/>
      <c r="JSI9" s="271"/>
      <c r="JSJ9" s="271"/>
      <c r="JSK9" s="271"/>
      <c r="JSL9" s="271"/>
      <c r="JSM9" s="271"/>
      <c r="JSN9" s="271"/>
      <c r="JSO9" s="271"/>
      <c r="JSP9" s="271"/>
      <c r="JSQ9" s="271"/>
      <c r="JSR9" s="271"/>
      <c r="JSS9" s="271"/>
      <c r="JST9" s="271"/>
      <c r="JSU9" s="271"/>
      <c r="JSV9" s="271"/>
      <c r="JSW9" s="271"/>
      <c r="JSX9" s="271"/>
      <c r="JSY9" s="271"/>
      <c r="JSZ9" s="271"/>
      <c r="JTA9" s="271"/>
      <c r="JTB9" s="271"/>
      <c r="JTC9" s="271"/>
      <c r="JTD9" s="271"/>
      <c r="JTE9" s="271"/>
      <c r="JTF9" s="271"/>
      <c r="JTG9" s="271"/>
      <c r="JTH9" s="271"/>
      <c r="JTI9" s="271"/>
      <c r="JTJ9" s="271"/>
      <c r="JTK9" s="271"/>
      <c r="JTL9" s="271"/>
      <c r="JTM9" s="271"/>
      <c r="JTN9" s="271"/>
      <c r="JTO9" s="271"/>
      <c r="JTP9" s="271"/>
      <c r="JTQ9" s="271"/>
      <c r="JTR9" s="271"/>
      <c r="JTS9" s="271"/>
      <c r="JTT9" s="271"/>
      <c r="JTU9" s="271"/>
      <c r="JTV9" s="271"/>
      <c r="JTW9" s="271"/>
      <c r="JTX9" s="271"/>
      <c r="JTY9" s="271"/>
      <c r="JTZ9" s="271"/>
      <c r="JUA9" s="271"/>
      <c r="JUB9" s="271"/>
      <c r="JUC9" s="271"/>
      <c r="JUD9" s="271"/>
      <c r="JUE9" s="271"/>
      <c r="JUF9" s="271"/>
      <c r="JUG9" s="271"/>
      <c r="JUH9" s="271"/>
      <c r="JUI9" s="271"/>
      <c r="JUJ9" s="271"/>
      <c r="JUK9" s="271"/>
      <c r="JUL9" s="271"/>
      <c r="JUM9" s="271"/>
      <c r="JUN9" s="271"/>
      <c r="JUO9" s="271"/>
      <c r="JUP9" s="271"/>
      <c r="JUQ9" s="271"/>
      <c r="JUR9" s="271"/>
      <c r="JUS9" s="271"/>
      <c r="JUT9" s="271"/>
      <c r="JUU9" s="271"/>
      <c r="JUV9" s="271"/>
      <c r="JUW9" s="271"/>
      <c r="JUX9" s="271"/>
      <c r="JUY9" s="271"/>
      <c r="JUZ9" s="271"/>
      <c r="JVA9" s="271"/>
      <c r="JVB9" s="271"/>
      <c r="JVC9" s="271"/>
      <c r="JVD9" s="271"/>
      <c r="JVE9" s="271"/>
      <c r="JVF9" s="271"/>
      <c r="JVG9" s="271"/>
      <c r="JVH9" s="271"/>
      <c r="JVI9" s="271"/>
      <c r="JVJ9" s="271"/>
      <c r="JVK9" s="271"/>
      <c r="JVL9" s="271"/>
      <c r="JVM9" s="271"/>
      <c r="JVN9" s="271"/>
      <c r="JVO9" s="271"/>
      <c r="JVP9" s="271"/>
      <c r="JVQ9" s="271"/>
      <c r="JVR9" s="271"/>
      <c r="JVS9" s="271"/>
      <c r="JVT9" s="271"/>
      <c r="JVU9" s="271"/>
      <c r="JVV9" s="271"/>
      <c r="JVW9" s="271"/>
      <c r="JVX9" s="271"/>
      <c r="JVY9" s="271"/>
      <c r="JVZ9" s="271"/>
      <c r="JWA9" s="271"/>
      <c r="JWB9" s="271"/>
      <c r="JWC9" s="271"/>
      <c r="JWD9" s="271"/>
      <c r="JWE9" s="271"/>
      <c r="JWF9" s="271"/>
      <c r="JWG9" s="271"/>
      <c r="JWH9" s="271"/>
      <c r="JWI9" s="271"/>
      <c r="JWJ9" s="271"/>
      <c r="JWK9" s="271"/>
      <c r="JWL9" s="271"/>
      <c r="JWM9" s="271"/>
      <c r="JWN9" s="271"/>
      <c r="JWO9" s="271"/>
      <c r="JWP9" s="271"/>
      <c r="JWQ9" s="271"/>
      <c r="JWR9" s="271"/>
      <c r="JWS9" s="271"/>
      <c r="JWT9" s="271"/>
      <c r="JWU9" s="271"/>
      <c r="JWV9" s="271"/>
      <c r="JWW9" s="271"/>
      <c r="JWX9" s="271"/>
      <c r="JWY9" s="271"/>
      <c r="JWZ9" s="271"/>
      <c r="JXA9" s="271"/>
      <c r="JXB9" s="271"/>
      <c r="JXC9" s="271"/>
      <c r="JXD9" s="271"/>
      <c r="JXE9" s="271"/>
      <c r="JXF9" s="271"/>
      <c r="JXG9" s="271"/>
      <c r="JXH9" s="271"/>
      <c r="JXI9" s="271"/>
      <c r="JXJ9" s="271"/>
      <c r="JXK9" s="271"/>
      <c r="JXL9" s="271"/>
      <c r="JXM9" s="271"/>
      <c r="JXN9" s="271"/>
      <c r="JXO9" s="271"/>
      <c r="JXP9" s="271"/>
      <c r="JXQ9" s="271"/>
      <c r="JXR9" s="271"/>
      <c r="JXS9" s="271"/>
      <c r="JXT9" s="271"/>
      <c r="JXU9" s="271"/>
      <c r="JXV9" s="271"/>
      <c r="JXW9" s="271"/>
      <c r="JXX9" s="271"/>
      <c r="JXY9" s="271"/>
      <c r="JXZ9" s="271"/>
      <c r="JYA9" s="271"/>
      <c r="JYB9" s="271"/>
      <c r="JYC9" s="271"/>
      <c r="JYD9" s="271"/>
      <c r="JYE9" s="271"/>
      <c r="JYF9" s="271"/>
      <c r="JYG9" s="271"/>
      <c r="JYH9" s="271"/>
      <c r="JYI9" s="271"/>
      <c r="JYJ9" s="271"/>
      <c r="JYK9" s="271"/>
      <c r="JYL9" s="271"/>
      <c r="JYM9" s="271"/>
      <c r="JYN9" s="271"/>
      <c r="JYO9" s="271"/>
      <c r="JYP9" s="271"/>
      <c r="JYQ9" s="271"/>
      <c r="JYR9" s="271"/>
      <c r="JYS9" s="271"/>
      <c r="JYT9" s="271"/>
      <c r="JYU9" s="271"/>
      <c r="JYV9" s="271"/>
      <c r="JYW9" s="271"/>
      <c r="JYX9" s="271"/>
      <c r="JYY9" s="271"/>
      <c r="JYZ9" s="271"/>
      <c r="JZA9" s="271"/>
      <c r="JZB9" s="271"/>
      <c r="JZC9" s="271"/>
      <c r="JZD9" s="271"/>
      <c r="JZE9" s="271"/>
      <c r="JZF9" s="271"/>
      <c r="JZG9" s="271"/>
      <c r="JZH9" s="271"/>
      <c r="JZI9" s="271"/>
      <c r="JZJ9" s="271"/>
      <c r="JZK9" s="271"/>
      <c r="JZL9" s="271"/>
      <c r="JZM9" s="271"/>
      <c r="JZN9" s="271"/>
      <c r="JZO9" s="271"/>
      <c r="JZP9" s="271"/>
      <c r="JZQ9" s="271"/>
      <c r="JZR9" s="271"/>
      <c r="JZS9" s="271"/>
      <c r="JZT9" s="271"/>
      <c r="JZU9" s="271"/>
      <c r="JZV9" s="271"/>
      <c r="JZW9" s="271"/>
      <c r="JZX9" s="271"/>
      <c r="JZY9" s="271"/>
      <c r="JZZ9" s="271"/>
      <c r="KAA9" s="271"/>
      <c r="KAB9" s="271"/>
      <c r="KAC9" s="271"/>
      <c r="KAD9" s="271"/>
      <c r="KAE9" s="271"/>
      <c r="KAF9" s="271"/>
      <c r="KAG9" s="271"/>
      <c r="KAH9" s="271"/>
      <c r="KAI9" s="271"/>
      <c r="KAJ9" s="271"/>
      <c r="KAK9" s="271"/>
      <c r="KAL9" s="271"/>
      <c r="KAM9" s="271"/>
      <c r="KAN9" s="271"/>
      <c r="KAO9" s="271"/>
      <c r="KAP9" s="271"/>
      <c r="KAQ9" s="271"/>
      <c r="KAR9" s="271"/>
      <c r="KAS9" s="271"/>
      <c r="KAT9" s="271"/>
      <c r="KAU9" s="271"/>
      <c r="KAV9" s="271"/>
      <c r="KAW9" s="271"/>
      <c r="KAX9" s="271"/>
      <c r="KAY9" s="271"/>
      <c r="KAZ9" s="271"/>
      <c r="KBA9" s="271"/>
      <c r="KBB9" s="271"/>
      <c r="KBC9" s="271"/>
      <c r="KBD9" s="271"/>
      <c r="KBE9" s="271"/>
      <c r="KBF9" s="271"/>
      <c r="KBG9" s="271"/>
      <c r="KBH9" s="271"/>
      <c r="KBI9" s="271"/>
      <c r="KBJ9" s="271"/>
      <c r="KBK9" s="271"/>
      <c r="KBL9" s="271"/>
      <c r="KBM9" s="271"/>
      <c r="KBN9" s="271"/>
      <c r="KBO9" s="271"/>
      <c r="KBP9" s="271"/>
      <c r="KBQ9" s="271"/>
      <c r="KBR9" s="271"/>
      <c r="KBS9" s="271"/>
      <c r="KBT9" s="271"/>
      <c r="KBU9" s="271"/>
      <c r="KBV9" s="271"/>
      <c r="KBW9" s="271"/>
      <c r="KBX9" s="271"/>
      <c r="KBY9" s="271"/>
      <c r="KBZ9" s="271"/>
      <c r="KCA9" s="271"/>
      <c r="KCB9" s="271"/>
      <c r="KCC9" s="271"/>
      <c r="KCD9" s="271"/>
      <c r="KCE9" s="271"/>
      <c r="KCF9" s="271"/>
      <c r="KCG9" s="271"/>
      <c r="KCH9" s="271"/>
      <c r="KCI9" s="271"/>
      <c r="KCJ9" s="271"/>
      <c r="KCK9" s="271"/>
      <c r="KCL9" s="271"/>
      <c r="KCM9" s="271"/>
      <c r="KCN9" s="271"/>
      <c r="KCO9" s="271"/>
      <c r="KCP9" s="271"/>
      <c r="KCQ9" s="271"/>
      <c r="KCR9" s="271"/>
      <c r="KCS9" s="271"/>
      <c r="KCT9" s="271"/>
      <c r="KCU9" s="271"/>
      <c r="KCV9" s="271"/>
      <c r="KCW9" s="271"/>
      <c r="KCX9" s="271"/>
      <c r="KCY9" s="271"/>
      <c r="KCZ9" s="271"/>
      <c r="KDA9" s="271"/>
      <c r="KDB9" s="271"/>
      <c r="KDC9" s="271"/>
      <c r="KDD9" s="271"/>
      <c r="KDE9" s="271"/>
      <c r="KDF9" s="271"/>
      <c r="KDG9" s="271"/>
      <c r="KDH9" s="271"/>
      <c r="KDI9" s="271"/>
      <c r="KDJ9" s="271"/>
      <c r="KDK9" s="271"/>
      <c r="KDL9" s="271"/>
      <c r="KDM9" s="271"/>
      <c r="KDN9" s="271"/>
      <c r="KDO9" s="271"/>
      <c r="KDP9" s="271"/>
      <c r="KDQ9" s="271"/>
      <c r="KDR9" s="271"/>
      <c r="KDS9" s="271"/>
      <c r="KDT9" s="271"/>
      <c r="KDU9" s="271"/>
      <c r="KDV9" s="271"/>
      <c r="KDW9" s="271"/>
      <c r="KDX9" s="271"/>
      <c r="KDY9" s="271"/>
      <c r="KDZ9" s="271"/>
      <c r="KEA9" s="271"/>
      <c r="KEB9" s="271"/>
      <c r="KEC9" s="271"/>
      <c r="KED9" s="271"/>
      <c r="KEE9" s="271"/>
      <c r="KEF9" s="271"/>
      <c r="KEG9" s="271"/>
      <c r="KEH9" s="271"/>
      <c r="KEI9" s="271"/>
      <c r="KEJ9" s="271"/>
      <c r="KEK9" s="271"/>
      <c r="KEL9" s="271"/>
      <c r="KEM9" s="271"/>
      <c r="KEN9" s="271"/>
      <c r="KEO9" s="271"/>
      <c r="KEP9" s="271"/>
      <c r="KEQ9" s="271"/>
      <c r="KER9" s="271"/>
      <c r="KES9" s="271"/>
      <c r="KET9" s="271"/>
      <c r="KEU9" s="271"/>
      <c r="KEV9" s="271"/>
      <c r="KEW9" s="271"/>
      <c r="KEX9" s="271"/>
      <c r="KEY9" s="271"/>
      <c r="KEZ9" s="271"/>
      <c r="KFA9" s="271"/>
      <c r="KFB9" s="271"/>
      <c r="KFC9" s="271"/>
      <c r="KFD9" s="271"/>
      <c r="KFE9" s="271"/>
      <c r="KFF9" s="271"/>
      <c r="KFG9" s="271"/>
      <c r="KFH9" s="271"/>
      <c r="KFI9" s="271"/>
      <c r="KFJ9" s="271"/>
      <c r="KFK9" s="271"/>
      <c r="KFL9" s="271"/>
      <c r="KFM9" s="271"/>
      <c r="KFN9" s="271"/>
      <c r="KFO9" s="271"/>
      <c r="KFP9" s="271"/>
      <c r="KFQ9" s="271"/>
      <c r="KFR9" s="271"/>
      <c r="KFS9" s="271"/>
      <c r="KFT9" s="271"/>
      <c r="KFU9" s="271"/>
      <c r="KFV9" s="271"/>
      <c r="KFW9" s="271"/>
      <c r="KFX9" s="271"/>
      <c r="KFY9" s="271"/>
      <c r="KFZ9" s="271"/>
      <c r="KGA9" s="271"/>
      <c r="KGB9" s="271"/>
      <c r="KGC9" s="271"/>
      <c r="KGD9" s="271"/>
      <c r="KGE9" s="271"/>
      <c r="KGF9" s="271"/>
      <c r="KGG9" s="271"/>
      <c r="KGH9" s="271"/>
      <c r="KGI9" s="271"/>
      <c r="KGJ9" s="271"/>
      <c r="KGK9" s="271"/>
      <c r="KGL9" s="271"/>
      <c r="KGM9" s="271"/>
      <c r="KGN9" s="271"/>
      <c r="KGO9" s="271"/>
      <c r="KGP9" s="271"/>
      <c r="KGQ9" s="271"/>
      <c r="KGR9" s="271"/>
      <c r="KGS9" s="271"/>
      <c r="KGT9" s="271"/>
      <c r="KGU9" s="271"/>
      <c r="KGV9" s="271"/>
      <c r="KGW9" s="271"/>
      <c r="KGX9" s="271"/>
      <c r="KGY9" s="271"/>
      <c r="KGZ9" s="271"/>
      <c r="KHA9" s="271"/>
      <c r="KHB9" s="271"/>
      <c r="KHC9" s="271"/>
      <c r="KHD9" s="271"/>
      <c r="KHE9" s="271"/>
      <c r="KHF9" s="271"/>
      <c r="KHG9" s="271"/>
      <c r="KHH9" s="271"/>
      <c r="KHI9" s="271"/>
      <c r="KHJ9" s="271"/>
      <c r="KHK9" s="271"/>
      <c r="KHL9" s="271"/>
      <c r="KHM9" s="271"/>
      <c r="KHN9" s="271"/>
      <c r="KHO9" s="271"/>
      <c r="KHP9" s="271"/>
      <c r="KHQ9" s="271"/>
      <c r="KHR9" s="271"/>
      <c r="KHS9" s="271"/>
      <c r="KHT9" s="271"/>
      <c r="KHU9" s="271"/>
      <c r="KHV9" s="271"/>
      <c r="KHW9" s="271"/>
      <c r="KHX9" s="271"/>
      <c r="KHY9" s="271"/>
      <c r="KHZ9" s="271"/>
      <c r="KIA9" s="271"/>
      <c r="KIB9" s="271"/>
      <c r="KIC9" s="271"/>
      <c r="KID9" s="271"/>
      <c r="KIE9" s="271"/>
      <c r="KIF9" s="271"/>
      <c r="KIG9" s="271"/>
      <c r="KIH9" s="271"/>
      <c r="KII9" s="271"/>
      <c r="KIJ9" s="271"/>
      <c r="KIK9" s="271"/>
      <c r="KIL9" s="271"/>
      <c r="KIM9" s="271"/>
      <c r="KIN9" s="271"/>
      <c r="KIO9" s="271"/>
      <c r="KIP9" s="271"/>
      <c r="KIQ9" s="271"/>
      <c r="KIR9" s="271"/>
      <c r="KIS9" s="271"/>
      <c r="KIT9" s="271"/>
      <c r="KIU9" s="271"/>
      <c r="KIV9" s="271"/>
      <c r="KIW9" s="271"/>
      <c r="KIX9" s="271"/>
      <c r="KIY9" s="271"/>
      <c r="KIZ9" s="271"/>
      <c r="KJA9" s="271"/>
      <c r="KJB9" s="271"/>
      <c r="KJC9" s="271"/>
      <c r="KJD9" s="271"/>
      <c r="KJE9" s="271"/>
      <c r="KJF9" s="271"/>
      <c r="KJG9" s="271"/>
      <c r="KJH9" s="271"/>
      <c r="KJI9" s="271"/>
      <c r="KJJ9" s="271"/>
      <c r="KJK9" s="271"/>
      <c r="KJL9" s="271"/>
      <c r="KJM9" s="271"/>
      <c r="KJN9" s="271"/>
      <c r="KJO9" s="271"/>
      <c r="KJP9" s="271"/>
      <c r="KJQ9" s="271"/>
      <c r="KJR9" s="271"/>
      <c r="KJS9" s="271"/>
      <c r="KJT9" s="271"/>
      <c r="KJU9" s="271"/>
      <c r="KJV9" s="271"/>
      <c r="KJW9" s="271"/>
      <c r="KJX9" s="271"/>
      <c r="KJY9" s="271"/>
      <c r="KJZ9" s="271"/>
      <c r="KKA9" s="271"/>
      <c r="KKB9" s="271"/>
      <c r="KKC9" s="271"/>
      <c r="KKD9" s="271"/>
      <c r="KKE9" s="271"/>
      <c r="KKF9" s="271"/>
      <c r="KKG9" s="271"/>
      <c r="KKH9" s="271"/>
      <c r="KKI9" s="271"/>
      <c r="KKJ9" s="271"/>
      <c r="KKK9" s="271"/>
      <c r="KKL9" s="271"/>
      <c r="KKM9" s="271"/>
      <c r="KKN9" s="271"/>
      <c r="KKO9" s="271"/>
      <c r="KKP9" s="271"/>
      <c r="KKQ9" s="271"/>
      <c r="KKR9" s="271"/>
      <c r="KKS9" s="271"/>
      <c r="KKT9" s="271"/>
      <c r="KKU9" s="271"/>
      <c r="KKV9" s="271"/>
      <c r="KKW9" s="271"/>
      <c r="KKX9" s="271"/>
      <c r="KKY9" s="271"/>
      <c r="KKZ9" s="271"/>
      <c r="KLA9" s="271"/>
      <c r="KLB9" s="271"/>
      <c r="KLC9" s="271"/>
      <c r="KLD9" s="271"/>
      <c r="KLE9" s="271"/>
      <c r="KLF9" s="271"/>
      <c r="KLG9" s="271"/>
      <c r="KLH9" s="271"/>
      <c r="KLI9" s="271"/>
      <c r="KLJ9" s="271"/>
      <c r="KLK9" s="271"/>
      <c r="KLL9" s="271"/>
      <c r="KLM9" s="271"/>
      <c r="KLN9" s="271"/>
      <c r="KLO9" s="271"/>
      <c r="KLP9" s="271"/>
      <c r="KLQ9" s="271"/>
      <c r="KLR9" s="271"/>
      <c r="KLS9" s="271"/>
      <c r="KLT9" s="271"/>
      <c r="KLU9" s="271"/>
      <c r="KLV9" s="271"/>
      <c r="KLW9" s="271"/>
      <c r="KLX9" s="271"/>
      <c r="KLY9" s="271"/>
      <c r="KLZ9" s="271"/>
      <c r="KMA9" s="271"/>
      <c r="KMB9" s="271"/>
      <c r="KMC9" s="271"/>
      <c r="KMD9" s="271"/>
      <c r="KME9" s="271"/>
      <c r="KMF9" s="271"/>
      <c r="KMG9" s="271"/>
      <c r="KMH9" s="271"/>
      <c r="KMI9" s="271"/>
      <c r="KMJ9" s="271"/>
      <c r="KMK9" s="271"/>
      <c r="KML9" s="271"/>
      <c r="KMM9" s="271"/>
      <c r="KMN9" s="271"/>
      <c r="KMO9" s="271"/>
      <c r="KMP9" s="271"/>
      <c r="KMQ9" s="271"/>
      <c r="KMR9" s="271"/>
      <c r="KMS9" s="271"/>
      <c r="KMT9" s="271"/>
      <c r="KMU9" s="271"/>
      <c r="KMV9" s="271"/>
      <c r="KMW9" s="271"/>
      <c r="KMX9" s="271"/>
      <c r="KMY9" s="271"/>
      <c r="KMZ9" s="271"/>
      <c r="KNA9" s="271"/>
      <c r="KNB9" s="271"/>
      <c r="KNC9" s="271"/>
      <c r="KND9" s="271"/>
      <c r="KNE9" s="271"/>
      <c r="KNF9" s="271"/>
      <c r="KNG9" s="271"/>
      <c r="KNH9" s="271"/>
      <c r="KNI9" s="271"/>
      <c r="KNJ9" s="271"/>
      <c r="KNK9" s="271"/>
      <c r="KNL9" s="271"/>
      <c r="KNM9" s="271"/>
      <c r="KNN9" s="271"/>
      <c r="KNO9" s="271"/>
      <c r="KNP9" s="271"/>
      <c r="KNQ9" s="271"/>
      <c r="KNR9" s="271"/>
      <c r="KNS9" s="271"/>
      <c r="KNT9" s="271"/>
      <c r="KNU9" s="271"/>
      <c r="KNV9" s="271"/>
      <c r="KNW9" s="271"/>
      <c r="KNX9" s="271"/>
      <c r="KNY9" s="271"/>
      <c r="KNZ9" s="271"/>
      <c r="KOA9" s="271"/>
      <c r="KOB9" s="271"/>
      <c r="KOC9" s="271"/>
      <c r="KOD9" s="271"/>
      <c r="KOE9" s="271"/>
      <c r="KOF9" s="271"/>
      <c r="KOG9" s="271"/>
      <c r="KOH9" s="271"/>
      <c r="KOI9" s="271"/>
      <c r="KOJ9" s="271"/>
      <c r="KOK9" s="271"/>
      <c r="KOL9" s="271"/>
      <c r="KOM9" s="271"/>
      <c r="KON9" s="271"/>
      <c r="KOO9" s="271"/>
      <c r="KOP9" s="271"/>
      <c r="KOQ9" s="271"/>
      <c r="KOR9" s="271"/>
      <c r="KOS9" s="271"/>
      <c r="KOT9" s="271"/>
      <c r="KOU9" s="271"/>
      <c r="KOV9" s="271"/>
      <c r="KOW9" s="271"/>
      <c r="KOX9" s="271"/>
      <c r="KOY9" s="271"/>
      <c r="KOZ9" s="271"/>
      <c r="KPA9" s="271"/>
      <c r="KPB9" s="271"/>
      <c r="KPC9" s="271"/>
      <c r="KPD9" s="271"/>
      <c r="KPE9" s="271"/>
      <c r="KPF9" s="271"/>
      <c r="KPG9" s="271"/>
      <c r="KPH9" s="271"/>
      <c r="KPI9" s="271"/>
      <c r="KPJ9" s="271"/>
      <c r="KPK9" s="271"/>
      <c r="KPL9" s="271"/>
      <c r="KPM9" s="271"/>
      <c r="KPN9" s="271"/>
      <c r="KPO9" s="271"/>
      <c r="KPP9" s="271"/>
      <c r="KPQ9" s="271"/>
      <c r="KPR9" s="271"/>
      <c r="KPS9" s="271"/>
      <c r="KPT9" s="271"/>
      <c r="KPU9" s="271"/>
      <c r="KPV9" s="271"/>
      <c r="KPW9" s="271"/>
      <c r="KPX9" s="271"/>
      <c r="KPY9" s="271"/>
      <c r="KPZ9" s="271"/>
      <c r="KQA9" s="271"/>
      <c r="KQB9" s="271"/>
      <c r="KQC9" s="271"/>
      <c r="KQD9" s="271"/>
      <c r="KQE9" s="271"/>
      <c r="KQF9" s="271"/>
      <c r="KQG9" s="271"/>
      <c r="KQH9" s="271"/>
      <c r="KQI9" s="271"/>
      <c r="KQJ9" s="271"/>
      <c r="KQK9" s="271"/>
      <c r="KQL9" s="271"/>
      <c r="KQM9" s="271"/>
      <c r="KQN9" s="271"/>
      <c r="KQO9" s="271"/>
      <c r="KQP9" s="271"/>
      <c r="KQQ9" s="271"/>
      <c r="KQR9" s="271"/>
      <c r="KQS9" s="271"/>
      <c r="KQT9" s="271"/>
      <c r="KQU9" s="271"/>
      <c r="KQV9" s="271"/>
      <c r="KQW9" s="271"/>
      <c r="KQX9" s="271"/>
      <c r="KQY9" s="271"/>
      <c r="KQZ9" s="271"/>
      <c r="KRA9" s="271"/>
      <c r="KRB9" s="271"/>
      <c r="KRC9" s="271"/>
      <c r="KRD9" s="271"/>
      <c r="KRE9" s="271"/>
      <c r="KRF9" s="271"/>
      <c r="KRG9" s="271"/>
      <c r="KRH9" s="271"/>
      <c r="KRI9" s="271"/>
      <c r="KRJ9" s="271"/>
      <c r="KRK9" s="271"/>
      <c r="KRL9" s="271"/>
      <c r="KRM9" s="271"/>
      <c r="KRN9" s="271"/>
      <c r="KRO9" s="271"/>
      <c r="KRP9" s="271"/>
      <c r="KRQ9" s="271"/>
      <c r="KRR9" s="271"/>
      <c r="KRS9" s="271"/>
      <c r="KRT9" s="271"/>
      <c r="KRU9" s="271"/>
      <c r="KRV9" s="271"/>
      <c r="KRW9" s="271"/>
      <c r="KRX9" s="271"/>
      <c r="KRY9" s="271"/>
      <c r="KRZ9" s="271"/>
      <c r="KSA9" s="271"/>
      <c r="KSB9" s="271"/>
      <c r="KSC9" s="271"/>
      <c r="KSD9" s="271"/>
      <c r="KSE9" s="271"/>
      <c r="KSF9" s="271"/>
      <c r="KSG9" s="271"/>
      <c r="KSH9" s="271"/>
      <c r="KSI9" s="271"/>
      <c r="KSJ9" s="271"/>
      <c r="KSK9" s="271"/>
      <c r="KSL9" s="271"/>
      <c r="KSM9" s="271"/>
      <c r="KSN9" s="271"/>
      <c r="KSO9" s="271"/>
      <c r="KSP9" s="271"/>
      <c r="KSQ9" s="271"/>
      <c r="KSR9" s="271"/>
      <c r="KSS9" s="271"/>
      <c r="KST9" s="271"/>
      <c r="KSU9" s="271"/>
      <c r="KSV9" s="271"/>
      <c r="KSW9" s="271"/>
      <c r="KSX9" s="271"/>
      <c r="KSY9" s="271"/>
      <c r="KSZ9" s="271"/>
      <c r="KTA9" s="271"/>
      <c r="KTB9" s="271"/>
      <c r="KTC9" s="271"/>
      <c r="KTD9" s="271"/>
      <c r="KTE9" s="271"/>
      <c r="KTF9" s="271"/>
      <c r="KTG9" s="271"/>
      <c r="KTH9" s="271"/>
      <c r="KTI9" s="271"/>
      <c r="KTJ9" s="271"/>
      <c r="KTK9" s="271"/>
      <c r="KTL9" s="271"/>
      <c r="KTM9" s="271"/>
      <c r="KTN9" s="271"/>
      <c r="KTO9" s="271"/>
      <c r="KTP9" s="271"/>
      <c r="KTQ9" s="271"/>
      <c r="KTR9" s="271"/>
      <c r="KTS9" s="271"/>
      <c r="KTT9" s="271"/>
      <c r="KTU9" s="271"/>
      <c r="KTV9" s="271"/>
      <c r="KTW9" s="271"/>
      <c r="KTX9" s="271"/>
      <c r="KTY9" s="271"/>
      <c r="KTZ9" s="271"/>
      <c r="KUA9" s="271"/>
      <c r="KUB9" s="271"/>
      <c r="KUC9" s="271"/>
      <c r="KUD9" s="271"/>
      <c r="KUE9" s="271"/>
      <c r="KUF9" s="271"/>
      <c r="KUG9" s="271"/>
      <c r="KUH9" s="271"/>
      <c r="KUI9" s="271"/>
      <c r="KUJ9" s="271"/>
      <c r="KUK9" s="271"/>
      <c r="KUL9" s="271"/>
      <c r="KUM9" s="271"/>
      <c r="KUN9" s="271"/>
      <c r="KUO9" s="271"/>
      <c r="KUP9" s="271"/>
      <c r="KUQ9" s="271"/>
      <c r="KUR9" s="271"/>
      <c r="KUS9" s="271"/>
      <c r="KUT9" s="271"/>
      <c r="KUU9" s="271"/>
      <c r="KUV9" s="271"/>
      <c r="KUW9" s="271"/>
      <c r="KUX9" s="271"/>
      <c r="KUY9" s="271"/>
      <c r="KUZ9" s="271"/>
      <c r="KVA9" s="271"/>
      <c r="KVB9" s="271"/>
      <c r="KVC9" s="271"/>
      <c r="KVD9" s="271"/>
      <c r="KVE9" s="271"/>
      <c r="KVF9" s="271"/>
      <c r="KVG9" s="271"/>
      <c r="KVH9" s="271"/>
      <c r="KVI9" s="271"/>
      <c r="KVJ9" s="271"/>
      <c r="KVK9" s="271"/>
      <c r="KVL9" s="271"/>
      <c r="KVM9" s="271"/>
      <c r="KVN9" s="271"/>
      <c r="KVO9" s="271"/>
      <c r="KVP9" s="271"/>
      <c r="KVQ9" s="271"/>
      <c r="KVR9" s="271"/>
      <c r="KVS9" s="271"/>
      <c r="KVT9" s="271"/>
      <c r="KVU9" s="271"/>
      <c r="KVV9" s="271"/>
      <c r="KVW9" s="271"/>
      <c r="KVX9" s="271"/>
      <c r="KVY9" s="271"/>
      <c r="KVZ9" s="271"/>
      <c r="KWA9" s="271"/>
      <c r="KWB9" s="271"/>
      <c r="KWC9" s="271"/>
      <c r="KWD9" s="271"/>
      <c r="KWE9" s="271"/>
      <c r="KWF9" s="271"/>
      <c r="KWG9" s="271"/>
      <c r="KWH9" s="271"/>
      <c r="KWI9" s="271"/>
      <c r="KWJ9" s="271"/>
      <c r="KWK9" s="271"/>
      <c r="KWL9" s="271"/>
      <c r="KWM9" s="271"/>
      <c r="KWN9" s="271"/>
      <c r="KWO9" s="271"/>
      <c r="KWP9" s="271"/>
      <c r="KWQ9" s="271"/>
      <c r="KWR9" s="271"/>
      <c r="KWS9" s="271"/>
      <c r="KWT9" s="271"/>
      <c r="KWU9" s="271"/>
      <c r="KWV9" s="271"/>
      <c r="KWW9" s="271"/>
      <c r="KWX9" s="271"/>
      <c r="KWY9" s="271"/>
      <c r="KWZ9" s="271"/>
      <c r="KXA9" s="271"/>
      <c r="KXB9" s="271"/>
      <c r="KXC9" s="271"/>
      <c r="KXD9" s="271"/>
      <c r="KXE9" s="271"/>
      <c r="KXF9" s="271"/>
      <c r="KXG9" s="271"/>
      <c r="KXH9" s="271"/>
      <c r="KXI9" s="271"/>
      <c r="KXJ9" s="271"/>
      <c r="KXK9" s="271"/>
      <c r="KXL9" s="271"/>
      <c r="KXM9" s="271"/>
      <c r="KXN9" s="271"/>
      <c r="KXO9" s="271"/>
      <c r="KXP9" s="271"/>
      <c r="KXQ9" s="271"/>
      <c r="KXR9" s="271"/>
      <c r="KXS9" s="271"/>
      <c r="KXT9" s="271"/>
      <c r="KXU9" s="271"/>
      <c r="KXV9" s="271"/>
      <c r="KXW9" s="271"/>
      <c r="KXX9" s="271"/>
      <c r="KXY9" s="271"/>
      <c r="KXZ9" s="271"/>
      <c r="KYA9" s="271"/>
      <c r="KYB9" s="271"/>
      <c r="KYC9" s="271"/>
      <c r="KYD9" s="271"/>
      <c r="KYE9" s="271"/>
      <c r="KYF9" s="271"/>
      <c r="KYG9" s="271"/>
      <c r="KYH9" s="271"/>
      <c r="KYI9" s="271"/>
      <c r="KYJ9" s="271"/>
      <c r="KYK9" s="271"/>
      <c r="KYL9" s="271"/>
      <c r="KYM9" s="271"/>
      <c r="KYN9" s="271"/>
      <c r="KYO9" s="271"/>
      <c r="KYP9" s="271"/>
      <c r="KYQ9" s="271"/>
      <c r="KYR9" s="271"/>
      <c r="KYS9" s="271"/>
      <c r="KYT9" s="271"/>
      <c r="KYU9" s="271"/>
      <c r="KYV9" s="271"/>
      <c r="KYW9" s="271"/>
      <c r="KYX9" s="271"/>
      <c r="KYY9" s="271"/>
      <c r="KYZ9" s="271"/>
      <c r="KZA9" s="271"/>
      <c r="KZB9" s="271"/>
      <c r="KZC9" s="271"/>
      <c r="KZD9" s="271"/>
      <c r="KZE9" s="271"/>
      <c r="KZF9" s="271"/>
      <c r="KZG9" s="271"/>
      <c r="KZH9" s="271"/>
      <c r="KZI9" s="271"/>
      <c r="KZJ9" s="271"/>
      <c r="KZK9" s="271"/>
      <c r="KZL9" s="271"/>
      <c r="KZM9" s="271"/>
      <c r="KZN9" s="271"/>
      <c r="KZO9" s="271"/>
      <c r="KZP9" s="271"/>
      <c r="KZQ9" s="271"/>
      <c r="KZR9" s="271"/>
      <c r="KZS9" s="271"/>
      <c r="KZT9" s="271"/>
      <c r="KZU9" s="271"/>
      <c r="KZV9" s="271"/>
      <c r="KZW9" s="271"/>
      <c r="KZX9" s="271"/>
      <c r="KZY9" s="271"/>
      <c r="KZZ9" s="271"/>
      <c r="LAA9" s="271"/>
      <c r="LAB9" s="271"/>
      <c r="LAC9" s="271"/>
      <c r="LAD9" s="271"/>
      <c r="LAE9" s="271"/>
      <c r="LAF9" s="271"/>
      <c r="LAG9" s="271"/>
      <c r="LAH9" s="271"/>
      <c r="LAI9" s="271"/>
      <c r="LAJ9" s="271"/>
      <c r="LAK9" s="271"/>
      <c r="LAL9" s="271"/>
      <c r="LAM9" s="271"/>
      <c r="LAN9" s="271"/>
      <c r="LAO9" s="271"/>
      <c r="LAP9" s="271"/>
      <c r="LAQ9" s="271"/>
      <c r="LAR9" s="271"/>
      <c r="LAS9" s="271"/>
      <c r="LAT9" s="271"/>
      <c r="LAU9" s="271"/>
      <c r="LAV9" s="271"/>
      <c r="LAW9" s="271"/>
      <c r="LAX9" s="271"/>
      <c r="LAY9" s="271"/>
      <c r="LAZ9" s="271"/>
      <c r="LBA9" s="271"/>
      <c r="LBB9" s="271"/>
      <c r="LBC9" s="271"/>
      <c r="LBD9" s="271"/>
      <c r="LBE9" s="271"/>
      <c r="LBF9" s="271"/>
      <c r="LBG9" s="271"/>
      <c r="LBH9" s="271"/>
      <c r="LBI9" s="271"/>
      <c r="LBJ9" s="271"/>
      <c r="LBK9" s="271"/>
      <c r="LBL9" s="271"/>
      <c r="LBM9" s="271"/>
      <c r="LBN9" s="271"/>
      <c r="LBO9" s="271"/>
      <c r="LBP9" s="271"/>
      <c r="LBQ9" s="271"/>
      <c r="LBR9" s="271"/>
      <c r="LBS9" s="271"/>
      <c r="LBT9" s="271"/>
      <c r="LBU9" s="271"/>
      <c r="LBV9" s="271"/>
      <c r="LBW9" s="271"/>
      <c r="LBX9" s="271"/>
      <c r="LBY9" s="271"/>
      <c r="LBZ9" s="271"/>
      <c r="LCA9" s="271"/>
      <c r="LCB9" s="271"/>
      <c r="LCC9" s="271"/>
      <c r="LCD9" s="271"/>
      <c r="LCE9" s="271"/>
      <c r="LCF9" s="271"/>
      <c r="LCG9" s="271"/>
      <c r="LCH9" s="271"/>
      <c r="LCI9" s="271"/>
      <c r="LCJ9" s="271"/>
      <c r="LCK9" s="271"/>
      <c r="LCL9" s="271"/>
      <c r="LCM9" s="271"/>
      <c r="LCN9" s="271"/>
      <c r="LCO9" s="271"/>
      <c r="LCP9" s="271"/>
      <c r="LCQ9" s="271"/>
      <c r="LCR9" s="271"/>
      <c r="LCS9" s="271"/>
      <c r="LCT9" s="271"/>
      <c r="LCU9" s="271"/>
      <c r="LCV9" s="271"/>
      <c r="LCW9" s="271"/>
      <c r="LCX9" s="271"/>
      <c r="LCY9" s="271"/>
      <c r="LCZ9" s="271"/>
      <c r="LDA9" s="271"/>
      <c r="LDB9" s="271"/>
      <c r="LDC9" s="271"/>
      <c r="LDD9" s="271"/>
      <c r="LDE9" s="271"/>
      <c r="LDF9" s="271"/>
      <c r="LDG9" s="271"/>
      <c r="LDH9" s="271"/>
      <c r="LDI9" s="271"/>
      <c r="LDJ9" s="271"/>
      <c r="LDK9" s="271"/>
      <c r="LDL9" s="271"/>
      <c r="LDM9" s="271"/>
      <c r="LDN9" s="271"/>
      <c r="LDO9" s="271"/>
      <c r="LDP9" s="271"/>
      <c r="LDQ9" s="271"/>
      <c r="LDR9" s="271"/>
      <c r="LDS9" s="271"/>
      <c r="LDT9" s="271"/>
      <c r="LDU9" s="271"/>
      <c r="LDV9" s="271"/>
      <c r="LDW9" s="271"/>
      <c r="LDX9" s="271"/>
      <c r="LDY9" s="271"/>
      <c r="LDZ9" s="271"/>
      <c r="LEA9" s="271"/>
      <c r="LEB9" s="271"/>
      <c r="LEC9" s="271"/>
      <c r="LED9" s="271"/>
      <c r="LEE9" s="271"/>
      <c r="LEF9" s="271"/>
      <c r="LEG9" s="271"/>
      <c r="LEH9" s="271"/>
      <c r="LEI9" s="271"/>
      <c r="LEJ9" s="271"/>
      <c r="LEK9" s="271"/>
      <c r="LEL9" s="271"/>
      <c r="LEM9" s="271"/>
      <c r="LEN9" s="271"/>
      <c r="LEO9" s="271"/>
      <c r="LEP9" s="271"/>
      <c r="LEQ9" s="271"/>
      <c r="LER9" s="271"/>
      <c r="LES9" s="271"/>
      <c r="LET9" s="271"/>
      <c r="LEU9" s="271"/>
      <c r="LEV9" s="271"/>
      <c r="LEW9" s="271"/>
      <c r="LEX9" s="271"/>
      <c r="LEY9" s="271"/>
      <c r="LEZ9" s="271"/>
      <c r="LFA9" s="271"/>
      <c r="LFB9" s="271"/>
      <c r="LFC9" s="271"/>
      <c r="LFD9" s="271"/>
      <c r="LFE9" s="271"/>
      <c r="LFF9" s="271"/>
      <c r="LFG9" s="271"/>
      <c r="LFH9" s="271"/>
      <c r="LFI9" s="271"/>
      <c r="LFJ9" s="271"/>
      <c r="LFK9" s="271"/>
      <c r="LFL9" s="271"/>
      <c r="LFM9" s="271"/>
      <c r="LFN9" s="271"/>
      <c r="LFO9" s="271"/>
      <c r="LFP9" s="271"/>
      <c r="LFQ9" s="271"/>
      <c r="LFR9" s="271"/>
      <c r="LFS9" s="271"/>
      <c r="LFT9" s="271"/>
      <c r="LFU9" s="271"/>
      <c r="LFV9" s="271"/>
      <c r="LFW9" s="271"/>
      <c r="LFX9" s="271"/>
      <c r="LFY9" s="271"/>
      <c r="LFZ9" s="271"/>
      <c r="LGA9" s="271"/>
      <c r="LGB9" s="271"/>
      <c r="LGC9" s="271"/>
      <c r="LGD9" s="271"/>
      <c r="LGE9" s="271"/>
      <c r="LGF9" s="271"/>
      <c r="LGG9" s="271"/>
      <c r="LGH9" s="271"/>
      <c r="LGI9" s="271"/>
      <c r="LGJ9" s="271"/>
      <c r="LGK9" s="271"/>
      <c r="LGL9" s="271"/>
      <c r="LGM9" s="271"/>
      <c r="LGN9" s="271"/>
      <c r="LGO9" s="271"/>
      <c r="LGP9" s="271"/>
      <c r="LGQ9" s="271"/>
      <c r="LGR9" s="271"/>
      <c r="LGS9" s="271"/>
      <c r="LGT9" s="271"/>
      <c r="LGU9" s="271"/>
      <c r="LGV9" s="271"/>
      <c r="LGW9" s="271"/>
      <c r="LGX9" s="271"/>
      <c r="LGY9" s="271"/>
      <c r="LGZ9" s="271"/>
      <c r="LHA9" s="271"/>
      <c r="LHB9" s="271"/>
      <c r="LHC9" s="271"/>
      <c r="LHD9" s="271"/>
      <c r="LHE9" s="271"/>
      <c r="LHF9" s="271"/>
      <c r="LHG9" s="271"/>
      <c r="LHH9" s="271"/>
      <c r="LHI9" s="271"/>
      <c r="LHJ9" s="271"/>
      <c r="LHK9" s="271"/>
      <c r="LHL9" s="271"/>
      <c r="LHM9" s="271"/>
      <c r="LHN9" s="271"/>
      <c r="LHO9" s="271"/>
      <c r="LHP9" s="271"/>
      <c r="LHQ9" s="271"/>
      <c r="LHR9" s="271"/>
      <c r="LHS9" s="271"/>
      <c r="LHT9" s="271"/>
      <c r="LHU9" s="271"/>
      <c r="LHV9" s="271"/>
      <c r="LHW9" s="271"/>
      <c r="LHX9" s="271"/>
      <c r="LHY9" s="271"/>
      <c r="LHZ9" s="271"/>
      <c r="LIA9" s="271"/>
      <c r="LIB9" s="271"/>
      <c r="LIC9" s="271"/>
      <c r="LID9" s="271"/>
      <c r="LIE9" s="271"/>
      <c r="LIF9" s="271"/>
      <c r="LIG9" s="271"/>
      <c r="LIH9" s="271"/>
      <c r="LII9" s="271"/>
      <c r="LIJ9" s="271"/>
      <c r="LIK9" s="271"/>
      <c r="LIL9" s="271"/>
      <c r="LIM9" s="271"/>
      <c r="LIN9" s="271"/>
      <c r="LIO9" s="271"/>
      <c r="LIP9" s="271"/>
      <c r="LIQ9" s="271"/>
      <c r="LIR9" s="271"/>
      <c r="LIS9" s="271"/>
      <c r="LIT9" s="271"/>
      <c r="LIU9" s="271"/>
      <c r="LIV9" s="271"/>
      <c r="LIW9" s="271"/>
      <c r="LIX9" s="271"/>
      <c r="LIY9" s="271"/>
      <c r="LIZ9" s="271"/>
      <c r="LJA9" s="271"/>
      <c r="LJB9" s="271"/>
      <c r="LJC9" s="271"/>
      <c r="LJD9" s="271"/>
      <c r="LJE9" s="271"/>
      <c r="LJF9" s="271"/>
      <c r="LJG9" s="271"/>
      <c r="LJH9" s="271"/>
      <c r="LJI9" s="271"/>
      <c r="LJJ9" s="271"/>
      <c r="LJK9" s="271"/>
      <c r="LJL9" s="271"/>
      <c r="LJM9" s="271"/>
      <c r="LJN9" s="271"/>
      <c r="LJO9" s="271"/>
      <c r="LJP9" s="271"/>
      <c r="LJQ9" s="271"/>
      <c r="LJR9" s="271"/>
      <c r="LJS9" s="271"/>
      <c r="LJT9" s="271"/>
      <c r="LJU9" s="271"/>
      <c r="LJV9" s="271"/>
      <c r="LJW9" s="271"/>
      <c r="LJX9" s="271"/>
      <c r="LJY9" s="271"/>
      <c r="LJZ9" s="271"/>
      <c r="LKA9" s="271"/>
      <c r="LKB9" s="271"/>
      <c r="LKC9" s="271"/>
      <c r="LKD9" s="271"/>
      <c r="LKE9" s="271"/>
      <c r="LKF9" s="271"/>
      <c r="LKG9" s="271"/>
      <c r="LKH9" s="271"/>
      <c r="LKI9" s="271"/>
      <c r="LKJ9" s="271"/>
      <c r="LKK9" s="271"/>
      <c r="LKL9" s="271"/>
      <c r="LKM9" s="271"/>
      <c r="LKN9" s="271"/>
      <c r="LKO9" s="271"/>
      <c r="LKP9" s="271"/>
      <c r="LKQ9" s="271"/>
      <c r="LKR9" s="271"/>
      <c r="LKS9" s="271"/>
      <c r="LKT9" s="271"/>
      <c r="LKU9" s="271"/>
      <c r="LKV9" s="271"/>
      <c r="LKW9" s="271"/>
      <c r="LKX9" s="271"/>
      <c r="LKY9" s="271"/>
      <c r="LKZ9" s="271"/>
      <c r="LLA9" s="271"/>
      <c r="LLB9" s="271"/>
      <c r="LLC9" s="271"/>
      <c r="LLD9" s="271"/>
      <c r="LLE9" s="271"/>
      <c r="LLF9" s="271"/>
      <c r="LLG9" s="271"/>
      <c r="LLH9" s="271"/>
      <c r="LLI9" s="271"/>
      <c r="LLJ9" s="271"/>
      <c r="LLK9" s="271"/>
      <c r="LLL9" s="271"/>
      <c r="LLM9" s="271"/>
      <c r="LLN9" s="271"/>
      <c r="LLO9" s="271"/>
      <c r="LLP9" s="271"/>
      <c r="LLQ9" s="271"/>
      <c r="LLR9" s="271"/>
      <c r="LLS9" s="271"/>
      <c r="LLT9" s="271"/>
      <c r="LLU9" s="271"/>
      <c r="LLV9" s="271"/>
      <c r="LLW9" s="271"/>
      <c r="LLX9" s="271"/>
      <c r="LLY9" s="271"/>
      <c r="LLZ9" s="271"/>
      <c r="LMA9" s="271"/>
      <c r="LMB9" s="271"/>
      <c r="LMC9" s="271"/>
      <c r="LMD9" s="271"/>
      <c r="LME9" s="271"/>
      <c r="LMF9" s="271"/>
      <c r="LMG9" s="271"/>
      <c r="LMH9" s="271"/>
      <c r="LMI9" s="271"/>
      <c r="LMJ9" s="271"/>
      <c r="LMK9" s="271"/>
      <c r="LML9" s="271"/>
      <c r="LMM9" s="271"/>
      <c r="LMN9" s="271"/>
      <c r="LMO9" s="271"/>
      <c r="LMP9" s="271"/>
      <c r="LMQ9" s="271"/>
      <c r="LMR9" s="271"/>
      <c r="LMS9" s="271"/>
      <c r="LMT9" s="271"/>
      <c r="LMU9" s="271"/>
      <c r="LMV9" s="271"/>
      <c r="LMW9" s="271"/>
      <c r="LMX9" s="271"/>
      <c r="LMY9" s="271"/>
      <c r="LMZ9" s="271"/>
      <c r="LNA9" s="271"/>
      <c r="LNB9" s="271"/>
      <c r="LNC9" s="271"/>
      <c r="LND9" s="271"/>
      <c r="LNE9" s="271"/>
      <c r="LNF9" s="271"/>
      <c r="LNG9" s="271"/>
      <c r="LNH9" s="271"/>
      <c r="LNI9" s="271"/>
      <c r="LNJ9" s="271"/>
      <c r="LNK9" s="271"/>
      <c r="LNL9" s="271"/>
      <c r="LNM9" s="271"/>
      <c r="LNN9" s="271"/>
      <c r="LNO9" s="271"/>
      <c r="LNP9" s="271"/>
      <c r="LNQ9" s="271"/>
      <c r="LNR9" s="271"/>
      <c r="LNS9" s="271"/>
      <c r="LNT9" s="271"/>
      <c r="LNU9" s="271"/>
      <c r="LNV9" s="271"/>
      <c r="LNW9" s="271"/>
      <c r="LNX9" s="271"/>
      <c r="LNY9" s="271"/>
      <c r="LNZ9" s="271"/>
      <c r="LOA9" s="271"/>
      <c r="LOB9" s="271"/>
      <c r="LOC9" s="271"/>
      <c r="LOD9" s="271"/>
      <c r="LOE9" s="271"/>
      <c r="LOF9" s="271"/>
      <c r="LOG9" s="271"/>
      <c r="LOH9" s="271"/>
      <c r="LOI9" s="271"/>
      <c r="LOJ9" s="271"/>
      <c r="LOK9" s="271"/>
      <c r="LOL9" s="271"/>
      <c r="LOM9" s="271"/>
      <c r="LON9" s="271"/>
      <c r="LOO9" s="271"/>
      <c r="LOP9" s="271"/>
      <c r="LOQ9" s="271"/>
      <c r="LOR9" s="271"/>
      <c r="LOS9" s="271"/>
      <c r="LOT9" s="271"/>
      <c r="LOU9" s="271"/>
      <c r="LOV9" s="271"/>
      <c r="LOW9" s="271"/>
      <c r="LOX9" s="271"/>
      <c r="LOY9" s="271"/>
      <c r="LOZ9" s="271"/>
      <c r="LPA9" s="271"/>
      <c r="LPB9" s="271"/>
      <c r="LPC9" s="271"/>
      <c r="LPD9" s="271"/>
      <c r="LPE9" s="271"/>
      <c r="LPF9" s="271"/>
      <c r="LPG9" s="271"/>
      <c r="LPH9" s="271"/>
      <c r="LPI9" s="271"/>
      <c r="LPJ9" s="271"/>
      <c r="LPK9" s="271"/>
      <c r="LPL9" s="271"/>
      <c r="LPM9" s="271"/>
      <c r="LPN9" s="271"/>
      <c r="LPO9" s="271"/>
      <c r="LPP9" s="271"/>
      <c r="LPQ9" s="271"/>
      <c r="LPR9" s="271"/>
      <c r="LPS9" s="271"/>
      <c r="LPT9" s="271"/>
      <c r="LPU9" s="271"/>
      <c r="LPV9" s="271"/>
      <c r="LPW9" s="271"/>
      <c r="LPX9" s="271"/>
      <c r="LPY9" s="271"/>
      <c r="LPZ9" s="271"/>
      <c r="LQA9" s="271"/>
      <c r="LQB9" s="271"/>
      <c r="LQC9" s="271"/>
      <c r="LQD9" s="271"/>
      <c r="LQE9" s="271"/>
      <c r="LQF9" s="271"/>
      <c r="LQG9" s="271"/>
      <c r="LQH9" s="271"/>
      <c r="LQI9" s="271"/>
      <c r="LQJ9" s="271"/>
      <c r="LQK9" s="271"/>
      <c r="LQL9" s="271"/>
      <c r="LQM9" s="271"/>
      <c r="LQN9" s="271"/>
      <c r="LQO9" s="271"/>
      <c r="LQP9" s="271"/>
      <c r="LQQ9" s="271"/>
      <c r="LQR9" s="271"/>
      <c r="LQS9" s="271"/>
      <c r="LQT9" s="271"/>
      <c r="LQU9" s="271"/>
      <c r="LQV9" s="271"/>
      <c r="LQW9" s="271"/>
      <c r="LQX9" s="271"/>
      <c r="LQY9" s="271"/>
      <c r="LQZ9" s="271"/>
      <c r="LRA9" s="271"/>
      <c r="LRB9" s="271"/>
      <c r="LRC9" s="271"/>
      <c r="LRD9" s="271"/>
      <c r="LRE9" s="271"/>
      <c r="LRF9" s="271"/>
      <c r="LRG9" s="271"/>
      <c r="LRH9" s="271"/>
      <c r="LRI9" s="271"/>
      <c r="LRJ9" s="271"/>
      <c r="LRK9" s="271"/>
      <c r="LRL9" s="271"/>
      <c r="LRM9" s="271"/>
      <c r="LRN9" s="271"/>
      <c r="LRO9" s="271"/>
      <c r="LRP9" s="271"/>
      <c r="LRQ9" s="271"/>
      <c r="LRR9" s="271"/>
      <c r="LRS9" s="271"/>
      <c r="LRT9" s="271"/>
      <c r="LRU9" s="271"/>
      <c r="LRV9" s="271"/>
      <c r="LRW9" s="271"/>
      <c r="LRX9" s="271"/>
      <c r="LRY9" s="271"/>
      <c r="LRZ9" s="271"/>
      <c r="LSA9" s="271"/>
      <c r="LSB9" s="271"/>
      <c r="LSC9" s="271"/>
      <c r="LSD9" s="271"/>
      <c r="LSE9" s="271"/>
      <c r="LSF9" s="271"/>
      <c r="LSG9" s="271"/>
      <c r="LSH9" s="271"/>
      <c r="LSI9" s="271"/>
      <c r="LSJ9" s="271"/>
      <c r="LSK9" s="271"/>
      <c r="LSL9" s="271"/>
      <c r="LSM9" s="271"/>
      <c r="LSN9" s="271"/>
      <c r="LSO9" s="271"/>
      <c r="LSP9" s="271"/>
      <c r="LSQ9" s="271"/>
      <c r="LSR9" s="271"/>
      <c r="LSS9" s="271"/>
      <c r="LST9" s="271"/>
      <c r="LSU9" s="271"/>
      <c r="LSV9" s="271"/>
      <c r="LSW9" s="271"/>
      <c r="LSX9" s="271"/>
      <c r="LSY9" s="271"/>
      <c r="LSZ9" s="271"/>
      <c r="LTA9" s="271"/>
      <c r="LTB9" s="271"/>
      <c r="LTC9" s="271"/>
      <c r="LTD9" s="271"/>
      <c r="LTE9" s="271"/>
      <c r="LTF9" s="271"/>
      <c r="LTG9" s="271"/>
      <c r="LTH9" s="271"/>
      <c r="LTI9" s="271"/>
      <c r="LTJ9" s="271"/>
      <c r="LTK9" s="271"/>
      <c r="LTL9" s="271"/>
      <c r="LTM9" s="271"/>
      <c r="LTN9" s="271"/>
      <c r="LTO9" s="271"/>
      <c r="LTP9" s="271"/>
      <c r="LTQ9" s="271"/>
      <c r="LTR9" s="271"/>
      <c r="LTS9" s="271"/>
      <c r="LTT9" s="271"/>
      <c r="LTU9" s="271"/>
      <c r="LTV9" s="271"/>
      <c r="LTW9" s="271"/>
      <c r="LTX9" s="271"/>
      <c r="LTY9" s="271"/>
      <c r="LTZ9" s="271"/>
      <c r="LUA9" s="271"/>
      <c r="LUB9" s="271"/>
      <c r="LUC9" s="271"/>
      <c r="LUD9" s="271"/>
      <c r="LUE9" s="271"/>
      <c r="LUF9" s="271"/>
      <c r="LUG9" s="271"/>
      <c r="LUH9" s="271"/>
      <c r="LUI9" s="271"/>
      <c r="LUJ9" s="271"/>
      <c r="LUK9" s="271"/>
      <c r="LUL9" s="271"/>
      <c r="LUM9" s="271"/>
      <c r="LUN9" s="271"/>
      <c r="LUO9" s="271"/>
      <c r="LUP9" s="271"/>
      <c r="LUQ9" s="271"/>
      <c r="LUR9" s="271"/>
      <c r="LUS9" s="271"/>
      <c r="LUT9" s="271"/>
      <c r="LUU9" s="271"/>
      <c r="LUV9" s="271"/>
      <c r="LUW9" s="271"/>
      <c r="LUX9" s="271"/>
      <c r="LUY9" s="271"/>
      <c r="LUZ9" s="271"/>
      <c r="LVA9" s="271"/>
      <c r="LVB9" s="271"/>
      <c r="LVC9" s="271"/>
      <c r="LVD9" s="271"/>
      <c r="LVE9" s="271"/>
      <c r="LVF9" s="271"/>
      <c r="LVG9" s="271"/>
      <c r="LVH9" s="271"/>
      <c r="LVI9" s="271"/>
      <c r="LVJ9" s="271"/>
      <c r="LVK9" s="271"/>
      <c r="LVL9" s="271"/>
      <c r="LVM9" s="271"/>
      <c r="LVN9" s="271"/>
      <c r="LVO9" s="271"/>
      <c r="LVP9" s="271"/>
      <c r="LVQ9" s="271"/>
      <c r="LVR9" s="271"/>
      <c r="LVS9" s="271"/>
      <c r="LVT9" s="271"/>
      <c r="LVU9" s="271"/>
      <c r="LVV9" s="271"/>
      <c r="LVW9" s="271"/>
      <c r="LVX9" s="271"/>
      <c r="LVY9" s="271"/>
      <c r="LVZ9" s="271"/>
      <c r="LWA9" s="271"/>
      <c r="LWB9" s="271"/>
      <c r="LWC9" s="271"/>
      <c r="LWD9" s="271"/>
      <c r="LWE9" s="271"/>
      <c r="LWF9" s="271"/>
      <c r="LWG9" s="271"/>
      <c r="LWH9" s="271"/>
      <c r="LWI9" s="271"/>
      <c r="LWJ9" s="271"/>
      <c r="LWK9" s="271"/>
      <c r="LWL9" s="271"/>
      <c r="LWM9" s="271"/>
      <c r="LWN9" s="271"/>
      <c r="LWO9" s="271"/>
      <c r="LWP9" s="271"/>
      <c r="LWQ9" s="271"/>
      <c r="LWR9" s="271"/>
      <c r="LWS9" s="271"/>
      <c r="LWT9" s="271"/>
      <c r="LWU9" s="271"/>
      <c r="LWV9" s="271"/>
      <c r="LWW9" s="271"/>
      <c r="LWX9" s="271"/>
      <c r="LWY9" s="271"/>
      <c r="LWZ9" s="271"/>
      <c r="LXA9" s="271"/>
      <c r="LXB9" s="271"/>
      <c r="LXC9" s="271"/>
      <c r="LXD9" s="271"/>
      <c r="LXE9" s="271"/>
      <c r="LXF9" s="271"/>
      <c r="LXG9" s="271"/>
      <c r="LXH9" s="271"/>
      <c r="LXI9" s="271"/>
      <c r="LXJ9" s="271"/>
      <c r="LXK9" s="271"/>
      <c r="LXL9" s="271"/>
      <c r="LXM9" s="271"/>
      <c r="LXN9" s="271"/>
      <c r="LXO9" s="271"/>
      <c r="LXP9" s="271"/>
      <c r="LXQ9" s="271"/>
      <c r="LXR9" s="271"/>
      <c r="LXS9" s="271"/>
      <c r="LXT9" s="271"/>
      <c r="LXU9" s="271"/>
      <c r="LXV9" s="271"/>
      <c r="LXW9" s="271"/>
      <c r="LXX9" s="271"/>
      <c r="LXY9" s="271"/>
      <c r="LXZ9" s="271"/>
      <c r="LYA9" s="271"/>
      <c r="LYB9" s="271"/>
      <c r="LYC9" s="271"/>
      <c r="LYD9" s="271"/>
      <c r="LYE9" s="271"/>
      <c r="LYF9" s="271"/>
      <c r="LYG9" s="271"/>
      <c r="LYH9" s="271"/>
      <c r="LYI9" s="271"/>
      <c r="LYJ9" s="271"/>
      <c r="LYK9" s="271"/>
      <c r="LYL9" s="271"/>
      <c r="LYM9" s="271"/>
      <c r="LYN9" s="271"/>
      <c r="LYO9" s="271"/>
      <c r="LYP9" s="271"/>
      <c r="LYQ9" s="271"/>
      <c r="LYR9" s="271"/>
      <c r="LYS9" s="271"/>
      <c r="LYT9" s="271"/>
      <c r="LYU9" s="271"/>
      <c r="LYV9" s="271"/>
      <c r="LYW9" s="271"/>
      <c r="LYX9" s="271"/>
      <c r="LYY9" s="271"/>
      <c r="LYZ9" s="271"/>
      <c r="LZA9" s="271"/>
      <c r="LZB9" s="271"/>
      <c r="LZC9" s="271"/>
      <c r="LZD9" s="271"/>
      <c r="LZE9" s="271"/>
      <c r="LZF9" s="271"/>
      <c r="LZG9" s="271"/>
      <c r="LZH9" s="271"/>
      <c r="LZI9" s="271"/>
      <c r="LZJ9" s="271"/>
      <c r="LZK9" s="271"/>
      <c r="LZL9" s="271"/>
      <c r="LZM9" s="271"/>
      <c r="LZN9" s="271"/>
      <c r="LZO9" s="271"/>
      <c r="LZP9" s="271"/>
      <c r="LZQ9" s="271"/>
      <c r="LZR9" s="271"/>
      <c r="LZS9" s="271"/>
      <c r="LZT9" s="271"/>
      <c r="LZU9" s="271"/>
      <c r="LZV9" s="271"/>
      <c r="LZW9" s="271"/>
      <c r="LZX9" s="271"/>
      <c r="LZY9" s="271"/>
      <c r="LZZ9" s="271"/>
      <c r="MAA9" s="271"/>
      <c r="MAB9" s="271"/>
      <c r="MAC9" s="271"/>
      <c r="MAD9" s="271"/>
      <c r="MAE9" s="271"/>
      <c r="MAF9" s="271"/>
      <c r="MAG9" s="271"/>
      <c r="MAH9" s="271"/>
      <c r="MAI9" s="271"/>
      <c r="MAJ9" s="271"/>
      <c r="MAK9" s="271"/>
      <c r="MAL9" s="271"/>
      <c r="MAM9" s="271"/>
      <c r="MAN9" s="271"/>
      <c r="MAO9" s="271"/>
      <c r="MAP9" s="271"/>
      <c r="MAQ9" s="271"/>
      <c r="MAR9" s="271"/>
      <c r="MAS9" s="271"/>
      <c r="MAT9" s="271"/>
      <c r="MAU9" s="271"/>
      <c r="MAV9" s="271"/>
      <c r="MAW9" s="271"/>
      <c r="MAX9" s="271"/>
      <c r="MAY9" s="271"/>
      <c r="MAZ9" s="271"/>
      <c r="MBA9" s="271"/>
      <c r="MBB9" s="271"/>
      <c r="MBC9" s="271"/>
      <c r="MBD9" s="271"/>
      <c r="MBE9" s="271"/>
      <c r="MBF9" s="271"/>
      <c r="MBG9" s="271"/>
      <c r="MBH9" s="271"/>
      <c r="MBI9" s="271"/>
      <c r="MBJ9" s="271"/>
      <c r="MBK9" s="271"/>
      <c r="MBL9" s="271"/>
      <c r="MBM9" s="271"/>
      <c r="MBN9" s="271"/>
      <c r="MBO9" s="271"/>
      <c r="MBP9" s="271"/>
      <c r="MBQ9" s="271"/>
      <c r="MBR9" s="271"/>
      <c r="MBS9" s="271"/>
      <c r="MBT9" s="271"/>
      <c r="MBU9" s="271"/>
      <c r="MBV9" s="271"/>
      <c r="MBW9" s="271"/>
      <c r="MBX9" s="271"/>
      <c r="MBY9" s="271"/>
      <c r="MBZ9" s="271"/>
      <c r="MCA9" s="271"/>
      <c r="MCB9" s="271"/>
      <c r="MCC9" s="271"/>
      <c r="MCD9" s="271"/>
      <c r="MCE9" s="271"/>
      <c r="MCF9" s="271"/>
      <c r="MCG9" s="271"/>
      <c r="MCH9" s="271"/>
      <c r="MCI9" s="271"/>
      <c r="MCJ9" s="271"/>
      <c r="MCK9" s="271"/>
      <c r="MCL9" s="271"/>
      <c r="MCM9" s="271"/>
      <c r="MCN9" s="271"/>
      <c r="MCO9" s="271"/>
      <c r="MCP9" s="271"/>
      <c r="MCQ9" s="271"/>
      <c r="MCR9" s="271"/>
      <c r="MCS9" s="271"/>
      <c r="MCT9" s="271"/>
      <c r="MCU9" s="271"/>
      <c r="MCV9" s="271"/>
      <c r="MCW9" s="271"/>
      <c r="MCX9" s="271"/>
      <c r="MCY9" s="271"/>
      <c r="MCZ9" s="271"/>
      <c r="MDA9" s="271"/>
      <c r="MDB9" s="271"/>
      <c r="MDC9" s="271"/>
      <c r="MDD9" s="271"/>
      <c r="MDE9" s="271"/>
      <c r="MDF9" s="271"/>
      <c r="MDG9" s="271"/>
      <c r="MDH9" s="271"/>
      <c r="MDI9" s="271"/>
      <c r="MDJ9" s="271"/>
      <c r="MDK9" s="271"/>
      <c r="MDL9" s="271"/>
      <c r="MDM9" s="271"/>
      <c r="MDN9" s="271"/>
      <c r="MDO9" s="271"/>
      <c r="MDP9" s="271"/>
      <c r="MDQ9" s="271"/>
      <c r="MDR9" s="271"/>
      <c r="MDS9" s="271"/>
      <c r="MDT9" s="271"/>
      <c r="MDU9" s="271"/>
      <c r="MDV9" s="271"/>
      <c r="MDW9" s="271"/>
      <c r="MDX9" s="271"/>
      <c r="MDY9" s="271"/>
      <c r="MDZ9" s="271"/>
      <c r="MEA9" s="271"/>
      <c r="MEB9" s="271"/>
      <c r="MEC9" s="271"/>
      <c r="MED9" s="271"/>
      <c r="MEE9" s="271"/>
      <c r="MEF9" s="271"/>
      <c r="MEG9" s="271"/>
      <c r="MEH9" s="271"/>
      <c r="MEI9" s="271"/>
      <c r="MEJ9" s="271"/>
      <c r="MEK9" s="271"/>
      <c r="MEL9" s="271"/>
      <c r="MEM9" s="271"/>
      <c r="MEN9" s="271"/>
      <c r="MEO9" s="271"/>
      <c r="MEP9" s="271"/>
      <c r="MEQ9" s="271"/>
      <c r="MER9" s="271"/>
      <c r="MES9" s="271"/>
      <c r="MET9" s="271"/>
      <c r="MEU9" s="271"/>
      <c r="MEV9" s="271"/>
      <c r="MEW9" s="271"/>
      <c r="MEX9" s="271"/>
      <c r="MEY9" s="271"/>
      <c r="MEZ9" s="271"/>
      <c r="MFA9" s="271"/>
      <c r="MFB9" s="271"/>
      <c r="MFC9" s="271"/>
      <c r="MFD9" s="271"/>
      <c r="MFE9" s="271"/>
      <c r="MFF9" s="271"/>
      <c r="MFG9" s="271"/>
      <c r="MFH9" s="271"/>
      <c r="MFI9" s="271"/>
      <c r="MFJ9" s="271"/>
      <c r="MFK9" s="271"/>
      <c r="MFL9" s="271"/>
      <c r="MFM9" s="271"/>
      <c r="MFN9" s="271"/>
      <c r="MFO9" s="271"/>
      <c r="MFP9" s="271"/>
      <c r="MFQ9" s="271"/>
      <c r="MFR9" s="271"/>
      <c r="MFS9" s="271"/>
      <c r="MFT9" s="271"/>
      <c r="MFU9" s="271"/>
      <c r="MFV9" s="271"/>
      <c r="MFW9" s="271"/>
      <c r="MFX9" s="271"/>
      <c r="MFY9" s="271"/>
      <c r="MFZ9" s="271"/>
      <c r="MGA9" s="271"/>
      <c r="MGB9" s="271"/>
      <c r="MGC9" s="271"/>
      <c r="MGD9" s="271"/>
      <c r="MGE9" s="271"/>
      <c r="MGF9" s="271"/>
      <c r="MGG9" s="271"/>
      <c r="MGH9" s="271"/>
      <c r="MGI9" s="271"/>
      <c r="MGJ9" s="271"/>
      <c r="MGK9" s="271"/>
      <c r="MGL9" s="271"/>
      <c r="MGM9" s="271"/>
      <c r="MGN9" s="271"/>
      <c r="MGO9" s="271"/>
      <c r="MGP9" s="271"/>
      <c r="MGQ9" s="271"/>
      <c r="MGR9" s="271"/>
      <c r="MGS9" s="271"/>
      <c r="MGT9" s="271"/>
      <c r="MGU9" s="271"/>
      <c r="MGV9" s="271"/>
      <c r="MGW9" s="271"/>
      <c r="MGX9" s="271"/>
      <c r="MGY9" s="271"/>
      <c r="MGZ9" s="271"/>
      <c r="MHA9" s="271"/>
      <c r="MHB9" s="271"/>
      <c r="MHC9" s="271"/>
      <c r="MHD9" s="271"/>
      <c r="MHE9" s="271"/>
      <c r="MHF9" s="271"/>
      <c r="MHG9" s="271"/>
      <c r="MHH9" s="271"/>
      <c r="MHI9" s="271"/>
      <c r="MHJ9" s="271"/>
      <c r="MHK9" s="271"/>
      <c r="MHL9" s="271"/>
      <c r="MHM9" s="271"/>
      <c r="MHN9" s="271"/>
      <c r="MHO9" s="271"/>
      <c r="MHP9" s="271"/>
      <c r="MHQ9" s="271"/>
      <c r="MHR9" s="271"/>
      <c r="MHS9" s="271"/>
      <c r="MHT9" s="271"/>
      <c r="MHU9" s="271"/>
      <c r="MHV9" s="271"/>
      <c r="MHW9" s="271"/>
      <c r="MHX9" s="271"/>
      <c r="MHY9" s="271"/>
      <c r="MHZ9" s="271"/>
      <c r="MIA9" s="271"/>
      <c r="MIB9" s="271"/>
      <c r="MIC9" s="271"/>
      <c r="MID9" s="271"/>
      <c r="MIE9" s="271"/>
      <c r="MIF9" s="271"/>
      <c r="MIG9" s="271"/>
      <c r="MIH9" s="271"/>
      <c r="MII9" s="271"/>
      <c r="MIJ9" s="271"/>
      <c r="MIK9" s="271"/>
      <c r="MIL9" s="271"/>
      <c r="MIM9" s="271"/>
      <c r="MIN9" s="271"/>
      <c r="MIO9" s="271"/>
      <c r="MIP9" s="271"/>
      <c r="MIQ9" s="271"/>
      <c r="MIR9" s="271"/>
      <c r="MIS9" s="271"/>
      <c r="MIT9" s="271"/>
      <c r="MIU9" s="271"/>
      <c r="MIV9" s="271"/>
      <c r="MIW9" s="271"/>
      <c r="MIX9" s="271"/>
      <c r="MIY9" s="271"/>
      <c r="MIZ9" s="271"/>
      <c r="MJA9" s="271"/>
      <c r="MJB9" s="271"/>
      <c r="MJC9" s="271"/>
      <c r="MJD9" s="271"/>
      <c r="MJE9" s="271"/>
      <c r="MJF9" s="271"/>
      <c r="MJG9" s="271"/>
      <c r="MJH9" s="271"/>
      <c r="MJI9" s="271"/>
      <c r="MJJ9" s="271"/>
      <c r="MJK9" s="271"/>
      <c r="MJL9" s="271"/>
      <c r="MJM9" s="271"/>
      <c r="MJN9" s="271"/>
      <c r="MJO9" s="271"/>
      <c r="MJP9" s="271"/>
      <c r="MJQ9" s="271"/>
      <c r="MJR9" s="271"/>
      <c r="MJS9" s="271"/>
      <c r="MJT9" s="271"/>
      <c r="MJU9" s="271"/>
      <c r="MJV9" s="271"/>
      <c r="MJW9" s="271"/>
      <c r="MJX9" s="271"/>
      <c r="MJY9" s="271"/>
      <c r="MJZ9" s="271"/>
      <c r="MKA9" s="271"/>
      <c r="MKB9" s="271"/>
      <c r="MKC9" s="271"/>
      <c r="MKD9" s="271"/>
      <c r="MKE9" s="271"/>
      <c r="MKF9" s="271"/>
      <c r="MKG9" s="271"/>
      <c r="MKH9" s="271"/>
      <c r="MKI9" s="271"/>
      <c r="MKJ9" s="271"/>
      <c r="MKK9" s="271"/>
      <c r="MKL9" s="271"/>
      <c r="MKM9" s="271"/>
      <c r="MKN9" s="271"/>
      <c r="MKO9" s="271"/>
      <c r="MKP9" s="271"/>
      <c r="MKQ9" s="271"/>
      <c r="MKR9" s="271"/>
      <c r="MKS9" s="271"/>
      <c r="MKT9" s="271"/>
      <c r="MKU9" s="271"/>
      <c r="MKV9" s="271"/>
      <c r="MKW9" s="271"/>
      <c r="MKX9" s="271"/>
      <c r="MKY9" s="271"/>
      <c r="MKZ9" s="271"/>
      <c r="MLA9" s="271"/>
      <c r="MLB9" s="271"/>
      <c r="MLC9" s="271"/>
      <c r="MLD9" s="271"/>
      <c r="MLE9" s="271"/>
      <c r="MLF9" s="271"/>
      <c r="MLG9" s="271"/>
      <c r="MLH9" s="271"/>
      <c r="MLI9" s="271"/>
      <c r="MLJ9" s="271"/>
      <c r="MLK9" s="271"/>
      <c r="MLL9" s="271"/>
      <c r="MLM9" s="271"/>
      <c r="MLN9" s="271"/>
      <c r="MLO9" s="271"/>
      <c r="MLP9" s="271"/>
      <c r="MLQ9" s="271"/>
      <c r="MLR9" s="271"/>
      <c r="MLS9" s="271"/>
      <c r="MLT9" s="271"/>
      <c r="MLU9" s="271"/>
      <c r="MLV9" s="271"/>
      <c r="MLW9" s="271"/>
      <c r="MLX9" s="271"/>
      <c r="MLY9" s="271"/>
      <c r="MLZ9" s="271"/>
      <c r="MMA9" s="271"/>
      <c r="MMB9" s="271"/>
      <c r="MMC9" s="271"/>
      <c r="MMD9" s="271"/>
      <c r="MME9" s="271"/>
      <c r="MMF9" s="271"/>
      <c r="MMG9" s="271"/>
      <c r="MMH9" s="271"/>
      <c r="MMI9" s="271"/>
      <c r="MMJ9" s="271"/>
      <c r="MMK9" s="271"/>
      <c r="MML9" s="271"/>
      <c r="MMM9" s="271"/>
      <c r="MMN9" s="271"/>
      <c r="MMO9" s="271"/>
      <c r="MMP9" s="271"/>
      <c r="MMQ9" s="271"/>
      <c r="MMR9" s="271"/>
      <c r="MMS9" s="271"/>
      <c r="MMT9" s="271"/>
      <c r="MMU9" s="271"/>
      <c r="MMV9" s="271"/>
      <c r="MMW9" s="271"/>
      <c r="MMX9" s="271"/>
      <c r="MMY9" s="271"/>
      <c r="MMZ9" s="271"/>
      <c r="MNA9" s="271"/>
      <c r="MNB9" s="271"/>
      <c r="MNC9" s="271"/>
      <c r="MND9" s="271"/>
      <c r="MNE9" s="271"/>
      <c r="MNF9" s="271"/>
      <c r="MNG9" s="271"/>
      <c r="MNH9" s="271"/>
      <c r="MNI9" s="271"/>
      <c r="MNJ9" s="271"/>
      <c r="MNK9" s="271"/>
      <c r="MNL9" s="271"/>
      <c r="MNM9" s="271"/>
      <c r="MNN9" s="271"/>
      <c r="MNO9" s="271"/>
      <c r="MNP9" s="271"/>
      <c r="MNQ9" s="271"/>
      <c r="MNR9" s="271"/>
      <c r="MNS9" s="271"/>
      <c r="MNT9" s="271"/>
      <c r="MNU9" s="271"/>
      <c r="MNV9" s="271"/>
      <c r="MNW9" s="271"/>
      <c r="MNX9" s="271"/>
      <c r="MNY9" s="271"/>
      <c r="MNZ9" s="271"/>
      <c r="MOA9" s="271"/>
      <c r="MOB9" s="271"/>
      <c r="MOC9" s="271"/>
      <c r="MOD9" s="271"/>
      <c r="MOE9" s="271"/>
      <c r="MOF9" s="271"/>
      <c r="MOG9" s="271"/>
      <c r="MOH9" s="271"/>
      <c r="MOI9" s="271"/>
      <c r="MOJ9" s="271"/>
      <c r="MOK9" s="271"/>
      <c r="MOL9" s="271"/>
      <c r="MOM9" s="271"/>
      <c r="MON9" s="271"/>
      <c r="MOO9" s="271"/>
      <c r="MOP9" s="271"/>
      <c r="MOQ9" s="271"/>
      <c r="MOR9" s="271"/>
      <c r="MOS9" s="271"/>
      <c r="MOT9" s="271"/>
      <c r="MOU9" s="271"/>
      <c r="MOV9" s="271"/>
      <c r="MOW9" s="271"/>
      <c r="MOX9" s="271"/>
      <c r="MOY9" s="271"/>
      <c r="MOZ9" s="271"/>
      <c r="MPA9" s="271"/>
      <c r="MPB9" s="271"/>
      <c r="MPC9" s="271"/>
      <c r="MPD9" s="271"/>
      <c r="MPE9" s="271"/>
      <c r="MPF9" s="271"/>
      <c r="MPG9" s="271"/>
      <c r="MPH9" s="271"/>
      <c r="MPI9" s="271"/>
      <c r="MPJ9" s="271"/>
      <c r="MPK9" s="271"/>
      <c r="MPL9" s="271"/>
      <c r="MPM9" s="271"/>
      <c r="MPN9" s="271"/>
      <c r="MPO9" s="271"/>
      <c r="MPP9" s="271"/>
      <c r="MPQ9" s="271"/>
      <c r="MPR9" s="271"/>
      <c r="MPS9" s="271"/>
      <c r="MPT9" s="271"/>
      <c r="MPU9" s="271"/>
      <c r="MPV9" s="271"/>
      <c r="MPW9" s="271"/>
      <c r="MPX9" s="271"/>
      <c r="MPY9" s="271"/>
      <c r="MPZ9" s="271"/>
      <c r="MQA9" s="271"/>
      <c r="MQB9" s="271"/>
      <c r="MQC9" s="271"/>
      <c r="MQD9" s="271"/>
      <c r="MQE9" s="271"/>
      <c r="MQF9" s="271"/>
      <c r="MQG9" s="271"/>
      <c r="MQH9" s="271"/>
      <c r="MQI9" s="271"/>
      <c r="MQJ9" s="271"/>
      <c r="MQK9" s="271"/>
      <c r="MQL9" s="271"/>
      <c r="MQM9" s="271"/>
      <c r="MQN9" s="271"/>
      <c r="MQO9" s="271"/>
      <c r="MQP9" s="271"/>
      <c r="MQQ9" s="271"/>
      <c r="MQR9" s="271"/>
      <c r="MQS9" s="271"/>
      <c r="MQT9" s="271"/>
      <c r="MQU9" s="271"/>
      <c r="MQV9" s="271"/>
      <c r="MQW9" s="271"/>
      <c r="MQX9" s="271"/>
      <c r="MQY9" s="271"/>
      <c r="MQZ9" s="271"/>
      <c r="MRA9" s="271"/>
      <c r="MRB9" s="271"/>
      <c r="MRC9" s="271"/>
      <c r="MRD9" s="271"/>
      <c r="MRE9" s="271"/>
      <c r="MRF9" s="271"/>
      <c r="MRG9" s="271"/>
      <c r="MRH9" s="271"/>
      <c r="MRI9" s="271"/>
      <c r="MRJ9" s="271"/>
      <c r="MRK9" s="271"/>
      <c r="MRL9" s="271"/>
      <c r="MRM9" s="271"/>
      <c r="MRN9" s="271"/>
      <c r="MRO9" s="271"/>
      <c r="MRP9" s="271"/>
      <c r="MRQ9" s="271"/>
      <c r="MRR9" s="271"/>
      <c r="MRS9" s="271"/>
      <c r="MRT9" s="271"/>
      <c r="MRU9" s="271"/>
      <c r="MRV9" s="271"/>
      <c r="MRW9" s="271"/>
      <c r="MRX9" s="271"/>
      <c r="MRY9" s="271"/>
      <c r="MRZ9" s="271"/>
      <c r="MSA9" s="271"/>
      <c r="MSB9" s="271"/>
      <c r="MSC9" s="271"/>
      <c r="MSD9" s="271"/>
      <c r="MSE9" s="271"/>
      <c r="MSF9" s="271"/>
      <c r="MSG9" s="271"/>
      <c r="MSH9" s="271"/>
      <c r="MSI9" s="271"/>
      <c r="MSJ9" s="271"/>
      <c r="MSK9" s="271"/>
      <c r="MSL9" s="271"/>
      <c r="MSM9" s="271"/>
      <c r="MSN9" s="271"/>
      <c r="MSO9" s="271"/>
      <c r="MSP9" s="271"/>
      <c r="MSQ9" s="271"/>
      <c r="MSR9" s="271"/>
      <c r="MSS9" s="271"/>
      <c r="MST9" s="271"/>
      <c r="MSU9" s="271"/>
      <c r="MSV9" s="271"/>
      <c r="MSW9" s="271"/>
      <c r="MSX9" s="271"/>
      <c r="MSY9" s="271"/>
      <c r="MSZ9" s="271"/>
      <c r="MTA9" s="271"/>
      <c r="MTB9" s="271"/>
      <c r="MTC9" s="271"/>
      <c r="MTD9" s="271"/>
      <c r="MTE9" s="271"/>
      <c r="MTF9" s="271"/>
      <c r="MTG9" s="271"/>
      <c r="MTH9" s="271"/>
      <c r="MTI9" s="271"/>
      <c r="MTJ9" s="271"/>
      <c r="MTK9" s="271"/>
      <c r="MTL9" s="271"/>
      <c r="MTM9" s="271"/>
      <c r="MTN9" s="271"/>
      <c r="MTO9" s="271"/>
      <c r="MTP9" s="271"/>
      <c r="MTQ9" s="271"/>
      <c r="MTR9" s="271"/>
      <c r="MTS9" s="271"/>
      <c r="MTT9" s="271"/>
      <c r="MTU9" s="271"/>
      <c r="MTV9" s="271"/>
      <c r="MTW9" s="271"/>
      <c r="MTX9" s="271"/>
      <c r="MTY9" s="271"/>
      <c r="MTZ9" s="271"/>
      <c r="MUA9" s="271"/>
      <c r="MUB9" s="271"/>
      <c r="MUC9" s="271"/>
      <c r="MUD9" s="271"/>
      <c r="MUE9" s="271"/>
      <c r="MUF9" s="271"/>
      <c r="MUG9" s="271"/>
      <c r="MUH9" s="271"/>
      <c r="MUI9" s="271"/>
      <c r="MUJ9" s="271"/>
      <c r="MUK9" s="271"/>
      <c r="MUL9" s="271"/>
      <c r="MUM9" s="271"/>
      <c r="MUN9" s="271"/>
      <c r="MUO9" s="271"/>
      <c r="MUP9" s="271"/>
      <c r="MUQ9" s="271"/>
      <c r="MUR9" s="271"/>
      <c r="MUS9" s="271"/>
      <c r="MUT9" s="271"/>
      <c r="MUU9" s="271"/>
      <c r="MUV9" s="271"/>
      <c r="MUW9" s="271"/>
      <c r="MUX9" s="271"/>
      <c r="MUY9" s="271"/>
      <c r="MUZ9" s="271"/>
      <c r="MVA9" s="271"/>
      <c r="MVB9" s="271"/>
      <c r="MVC9" s="271"/>
      <c r="MVD9" s="271"/>
      <c r="MVE9" s="271"/>
      <c r="MVF9" s="271"/>
      <c r="MVG9" s="271"/>
      <c r="MVH9" s="271"/>
      <c r="MVI9" s="271"/>
      <c r="MVJ9" s="271"/>
      <c r="MVK9" s="271"/>
      <c r="MVL9" s="271"/>
      <c r="MVM9" s="271"/>
      <c r="MVN9" s="271"/>
      <c r="MVO9" s="271"/>
      <c r="MVP9" s="271"/>
      <c r="MVQ9" s="271"/>
      <c r="MVR9" s="271"/>
      <c r="MVS9" s="271"/>
      <c r="MVT9" s="271"/>
      <c r="MVU9" s="271"/>
      <c r="MVV9" s="271"/>
      <c r="MVW9" s="271"/>
      <c r="MVX9" s="271"/>
      <c r="MVY9" s="271"/>
      <c r="MVZ9" s="271"/>
      <c r="MWA9" s="271"/>
      <c r="MWB9" s="271"/>
      <c r="MWC9" s="271"/>
      <c r="MWD9" s="271"/>
      <c r="MWE9" s="271"/>
      <c r="MWF9" s="271"/>
      <c r="MWG9" s="271"/>
      <c r="MWH9" s="271"/>
      <c r="MWI9" s="271"/>
      <c r="MWJ9" s="271"/>
      <c r="MWK9" s="271"/>
      <c r="MWL9" s="271"/>
      <c r="MWM9" s="271"/>
      <c r="MWN9" s="271"/>
      <c r="MWO9" s="271"/>
      <c r="MWP9" s="271"/>
      <c r="MWQ9" s="271"/>
      <c r="MWR9" s="271"/>
      <c r="MWS9" s="271"/>
      <c r="MWT9" s="271"/>
      <c r="MWU9" s="271"/>
      <c r="MWV9" s="271"/>
      <c r="MWW9" s="271"/>
      <c r="MWX9" s="271"/>
      <c r="MWY9" s="271"/>
      <c r="MWZ9" s="271"/>
      <c r="MXA9" s="271"/>
      <c r="MXB9" s="271"/>
      <c r="MXC9" s="271"/>
      <c r="MXD9" s="271"/>
      <c r="MXE9" s="271"/>
      <c r="MXF9" s="271"/>
      <c r="MXG9" s="271"/>
      <c r="MXH9" s="271"/>
      <c r="MXI9" s="271"/>
      <c r="MXJ9" s="271"/>
      <c r="MXK9" s="271"/>
      <c r="MXL9" s="271"/>
      <c r="MXM9" s="271"/>
      <c r="MXN9" s="271"/>
      <c r="MXO9" s="271"/>
      <c r="MXP9" s="271"/>
      <c r="MXQ9" s="271"/>
      <c r="MXR9" s="271"/>
      <c r="MXS9" s="271"/>
      <c r="MXT9" s="271"/>
      <c r="MXU9" s="271"/>
      <c r="MXV9" s="271"/>
      <c r="MXW9" s="271"/>
      <c r="MXX9" s="271"/>
      <c r="MXY9" s="271"/>
      <c r="MXZ9" s="271"/>
      <c r="MYA9" s="271"/>
      <c r="MYB9" s="271"/>
      <c r="MYC9" s="271"/>
      <c r="MYD9" s="271"/>
      <c r="MYE9" s="271"/>
      <c r="MYF9" s="271"/>
      <c r="MYG9" s="271"/>
      <c r="MYH9" s="271"/>
      <c r="MYI9" s="271"/>
      <c r="MYJ9" s="271"/>
      <c r="MYK9" s="271"/>
      <c r="MYL9" s="271"/>
      <c r="MYM9" s="271"/>
      <c r="MYN9" s="271"/>
      <c r="MYO9" s="271"/>
      <c r="MYP9" s="271"/>
      <c r="MYQ9" s="271"/>
      <c r="MYR9" s="271"/>
      <c r="MYS9" s="271"/>
      <c r="MYT9" s="271"/>
      <c r="MYU9" s="271"/>
      <c r="MYV9" s="271"/>
      <c r="MYW9" s="271"/>
      <c r="MYX9" s="271"/>
      <c r="MYY9" s="271"/>
      <c r="MYZ9" s="271"/>
      <c r="MZA9" s="271"/>
      <c r="MZB9" s="271"/>
      <c r="MZC9" s="271"/>
      <c r="MZD9" s="271"/>
      <c r="MZE9" s="271"/>
      <c r="MZF9" s="271"/>
      <c r="MZG9" s="271"/>
      <c r="MZH9" s="271"/>
      <c r="MZI9" s="271"/>
      <c r="MZJ9" s="271"/>
      <c r="MZK9" s="271"/>
      <c r="MZL9" s="271"/>
      <c r="MZM9" s="271"/>
      <c r="MZN9" s="271"/>
      <c r="MZO9" s="271"/>
      <c r="MZP9" s="271"/>
      <c r="MZQ9" s="271"/>
      <c r="MZR9" s="271"/>
      <c r="MZS9" s="271"/>
      <c r="MZT9" s="271"/>
      <c r="MZU9" s="271"/>
      <c r="MZV9" s="271"/>
      <c r="MZW9" s="271"/>
      <c r="MZX9" s="271"/>
      <c r="MZY9" s="271"/>
      <c r="MZZ9" s="271"/>
      <c r="NAA9" s="271"/>
      <c r="NAB9" s="271"/>
      <c r="NAC9" s="271"/>
      <c r="NAD9" s="271"/>
      <c r="NAE9" s="271"/>
      <c r="NAF9" s="271"/>
      <c r="NAG9" s="271"/>
      <c r="NAH9" s="271"/>
      <c r="NAI9" s="271"/>
      <c r="NAJ9" s="271"/>
      <c r="NAK9" s="271"/>
      <c r="NAL9" s="271"/>
      <c r="NAM9" s="271"/>
      <c r="NAN9" s="271"/>
      <c r="NAO9" s="271"/>
      <c r="NAP9" s="271"/>
      <c r="NAQ9" s="271"/>
      <c r="NAR9" s="271"/>
      <c r="NAS9" s="271"/>
      <c r="NAT9" s="271"/>
      <c r="NAU9" s="271"/>
      <c r="NAV9" s="271"/>
      <c r="NAW9" s="271"/>
      <c r="NAX9" s="271"/>
      <c r="NAY9" s="271"/>
      <c r="NAZ9" s="271"/>
      <c r="NBA9" s="271"/>
      <c r="NBB9" s="271"/>
      <c r="NBC9" s="271"/>
      <c r="NBD9" s="271"/>
      <c r="NBE9" s="271"/>
      <c r="NBF9" s="271"/>
      <c r="NBG9" s="271"/>
      <c r="NBH9" s="271"/>
      <c r="NBI9" s="271"/>
      <c r="NBJ9" s="271"/>
      <c r="NBK9" s="271"/>
      <c r="NBL9" s="271"/>
      <c r="NBM9" s="271"/>
      <c r="NBN9" s="271"/>
      <c r="NBO9" s="271"/>
      <c r="NBP9" s="271"/>
      <c r="NBQ9" s="271"/>
      <c r="NBR9" s="271"/>
      <c r="NBS9" s="271"/>
      <c r="NBT9" s="271"/>
      <c r="NBU9" s="271"/>
      <c r="NBV9" s="271"/>
      <c r="NBW9" s="271"/>
      <c r="NBX9" s="271"/>
      <c r="NBY9" s="271"/>
      <c r="NBZ9" s="271"/>
      <c r="NCA9" s="271"/>
      <c r="NCB9" s="271"/>
      <c r="NCC9" s="271"/>
      <c r="NCD9" s="271"/>
      <c r="NCE9" s="271"/>
      <c r="NCF9" s="271"/>
      <c r="NCG9" s="271"/>
      <c r="NCH9" s="271"/>
      <c r="NCI9" s="271"/>
      <c r="NCJ9" s="271"/>
      <c r="NCK9" s="271"/>
      <c r="NCL9" s="271"/>
      <c r="NCM9" s="271"/>
      <c r="NCN9" s="271"/>
      <c r="NCO9" s="271"/>
      <c r="NCP9" s="271"/>
      <c r="NCQ9" s="271"/>
      <c r="NCR9" s="271"/>
      <c r="NCS9" s="271"/>
      <c r="NCT9" s="271"/>
      <c r="NCU9" s="271"/>
      <c r="NCV9" s="271"/>
      <c r="NCW9" s="271"/>
      <c r="NCX9" s="271"/>
      <c r="NCY9" s="271"/>
      <c r="NCZ9" s="271"/>
      <c r="NDA9" s="271"/>
      <c r="NDB9" s="271"/>
      <c r="NDC9" s="271"/>
      <c r="NDD9" s="271"/>
      <c r="NDE9" s="271"/>
      <c r="NDF9" s="271"/>
      <c r="NDG9" s="271"/>
      <c r="NDH9" s="271"/>
      <c r="NDI9" s="271"/>
      <c r="NDJ9" s="271"/>
      <c r="NDK9" s="271"/>
      <c r="NDL9" s="271"/>
      <c r="NDM9" s="271"/>
      <c r="NDN9" s="271"/>
      <c r="NDO9" s="271"/>
      <c r="NDP9" s="271"/>
      <c r="NDQ9" s="271"/>
      <c r="NDR9" s="271"/>
      <c r="NDS9" s="271"/>
      <c r="NDT9" s="271"/>
      <c r="NDU9" s="271"/>
      <c r="NDV9" s="271"/>
      <c r="NDW9" s="271"/>
      <c r="NDX9" s="271"/>
      <c r="NDY9" s="271"/>
      <c r="NDZ9" s="271"/>
      <c r="NEA9" s="271"/>
      <c r="NEB9" s="271"/>
      <c r="NEC9" s="271"/>
      <c r="NED9" s="271"/>
      <c r="NEE9" s="271"/>
      <c r="NEF9" s="271"/>
      <c r="NEG9" s="271"/>
      <c r="NEH9" s="271"/>
      <c r="NEI9" s="271"/>
      <c r="NEJ9" s="271"/>
      <c r="NEK9" s="271"/>
      <c r="NEL9" s="271"/>
      <c r="NEM9" s="271"/>
      <c r="NEN9" s="271"/>
      <c r="NEO9" s="271"/>
      <c r="NEP9" s="271"/>
      <c r="NEQ9" s="271"/>
      <c r="NER9" s="271"/>
      <c r="NES9" s="271"/>
      <c r="NET9" s="271"/>
      <c r="NEU9" s="271"/>
      <c r="NEV9" s="271"/>
      <c r="NEW9" s="271"/>
      <c r="NEX9" s="271"/>
      <c r="NEY9" s="271"/>
      <c r="NEZ9" s="271"/>
      <c r="NFA9" s="271"/>
      <c r="NFB9" s="271"/>
      <c r="NFC9" s="271"/>
      <c r="NFD9" s="271"/>
      <c r="NFE9" s="271"/>
      <c r="NFF9" s="271"/>
      <c r="NFG9" s="271"/>
      <c r="NFH9" s="271"/>
      <c r="NFI9" s="271"/>
      <c r="NFJ9" s="271"/>
      <c r="NFK9" s="271"/>
      <c r="NFL9" s="271"/>
      <c r="NFM9" s="271"/>
      <c r="NFN9" s="271"/>
      <c r="NFO9" s="271"/>
      <c r="NFP9" s="271"/>
      <c r="NFQ9" s="271"/>
      <c r="NFR9" s="271"/>
      <c r="NFS9" s="271"/>
      <c r="NFT9" s="271"/>
      <c r="NFU9" s="271"/>
      <c r="NFV9" s="271"/>
      <c r="NFW9" s="271"/>
      <c r="NFX9" s="271"/>
      <c r="NFY9" s="271"/>
      <c r="NFZ9" s="271"/>
      <c r="NGA9" s="271"/>
      <c r="NGB9" s="271"/>
      <c r="NGC9" s="271"/>
      <c r="NGD9" s="271"/>
      <c r="NGE9" s="271"/>
      <c r="NGF9" s="271"/>
      <c r="NGG9" s="271"/>
      <c r="NGH9" s="271"/>
      <c r="NGI9" s="271"/>
      <c r="NGJ9" s="271"/>
      <c r="NGK9" s="271"/>
      <c r="NGL9" s="271"/>
      <c r="NGM9" s="271"/>
      <c r="NGN9" s="271"/>
      <c r="NGO9" s="271"/>
      <c r="NGP9" s="271"/>
      <c r="NGQ9" s="271"/>
      <c r="NGR9" s="271"/>
      <c r="NGS9" s="271"/>
      <c r="NGT9" s="271"/>
      <c r="NGU9" s="271"/>
      <c r="NGV9" s="271"/>
      <c r="NGW9" s="271"/>
      <c r="NGX9" s="271"/>
      <c r="NGY9" s="271"/>
      <c r="NGZ9" s="271"/>
      <c r="NHA9" s="271"/>
      <c r="NHB9" s="271"/>
      <c r="NHC9" s="271"/>
      <c r="NHD9" s="271"/>
      <c r="NHE9" s="271"/>
      <c r="NHF9" s="271"/>
      <c r="NHG9" s="271"/>
      <c r="NHH9" s="271"/>
      <c r="NHI9" s="271"/>
      <c r="NHJ9" s="271"/>
      <c r="NHK9" s="271"/>
      <c r="NHL9" s="271"/>
      <c r="NHM9" s="271"/>
      <c r="NHN9" s="271"/>
      <c r="NHO9" s="271"/>
      <c r="NHP9" s="271"/>
      <c r="NHQ9" s="271"/>
      <c r="NHR9" s="271"/>
      <c r="NHS9" s="271"/>
      <c r="NHT9" s="271"/>
      <c r="NHU9" s="271"/>
      <c r="NHV9" s="271"/>
      <c r="NHW9" s="271"/>
      <c r="NHX9" s="271"/>
      <c r="NHY9" s="271"/>
      <c r="NHZ9" s="271"/>
      <c r="NIA9" s="271"/>
      <c r="NIB9" s="271"/>
      <c r="NIC9" s="271"/>
      <c r="NID9" s="271"/>
      <c r="NIE9" s="271"/>
      <c r="NIF9" s="271"/>
      <c r="NIG9" s="271"/>
      <c r="NIH9" s="271"/>
      <c r="NII9" s="271"/>
      <c r="NIJ9" s="271"/>
      <c r="NIK9" s="271"/>
      <c r="NIL9" s="271"/>
      <c r="NIM9" s="271"/>
      <c r="NIN9" s="271"/>
      <c r="NIO9" s="271"/>
      <c r="NIP9" s="271"/>
      <c r="NIQ9" s="271"/>
      <c r="NIR9" s="271"/>
      <c r="NIS9" s="271"/>
      <c r="NIT9" s="271"/>
      <c r="NIU9" s="271"/>
      <c r="NIV9" s="271"/>
      <c r="NIW9" s="271"/>
      <c r="NIX9" s="271"/>
      <c r="NIY9" s="271"/>
      <c r="NIZ9" s="271"/>
      <c r="NJA9" s="271"/>
      <c r="NJB9" s="271"/>
      <c r="NJC9" s="271"/>
      <c r="NJD9" s="271"/>
      <c r="NJE9" s="271"/>
      <c r="NJF9" s="271"/>
      <c r="NJG9" s="271"/>
      <c r="NJH9" s="271"/>
      <c r="NJI9" s="271"/>
      <c r="NJJ9" s="271"/>
      <c r="NJK9" s="271"/>
      <c r="NJL9" s="271"/>
      <c r="NJM9" s="271"/>
      <c r="NJN9" s="271"/>
      <c r="NJO9" s="271"/>
      <c r="NJP9" s="271"/>
      <c r="NJQ9" s="271"/>
      <c r="NJR9" s="271"/>
      <c r="NJS9" s="271"/>
      <c r="NJT9" s="271"/>
      <c r="NJU9" s="271"/>
      <c r="NJV9" s="271"/>
      <c r="NJW9" s="271"/>
      <c r="NJX9" s="271"/>
      <c r="NJY9" s="271"/>
      <c r="NJZ9" s="271"/>
      <c r="NKA9" s="271"/>
      <c r="NKB9" s="271"/>
      <c r="NKC9" s="271"/>
      <c r="NKD9" s="271"/>
      <c r="NKE9" s="271"/>
      <c r="NKF9" s="271"/>
      <c r="NKG9" s="271"/>
      <c r="NKH9" s="271"/>
      <c r="NKI9" s="271"/>
      <c r="NKJ9" s="271"/>
      <c r="NKK9" s="271"/>
      <c r="NKL9" s="271"/>
      <c r="NKM9" s="271"/>
      <c r="NKN9" s="271"/>
      <c r="NKO9" s="271"/>
      <c r="NKP9" s="271"/>
      <c r="NKQ9" s="271"/>
      <c r="NKR9" s="271"/>
      <c r="NKS9" s="271"/>
      <c r="NKT9" s="271"/>
      <c r="NKU9" s="271"/>
      <c r="NKV9" s="271"/>
      <c r="NKW9" s="271"/>
      <c r="NKX9" s="271"/>
      <c r="NKY9" s="271"/>
      <c r="NKZ9" s="271"/>
      <c r="NLA9" s="271"/>
      <c r="NLB9" s="271"/>
      <c r="NLC9" s="271"/>
      <c r="NLD9" s="271"/>
      <c r="NLE9" s="271"/>
      <c r="NLF9" s="271"/>
      <c r="NLG9" s="271"/>
      <c r="NLH9" s="271"/>
      <c r="NLI9" s="271"/>
      <c r="NLJ9" s="271"/>
      <c r="NLK9" s="271"/>
      <c r="NLL9" s="271"/>
      <c r="NLM9" s="271"/>
      <c r="NLN9" s="271"/>
      <c r="NLO9" s="271"/>
      <c r="NLP9" s="271"/>
      <c r="NLQ9" s="271"/>
      <c r="NLR9" s="271"/>
      <c r="NLS9" s="271"/>
      <c r="NLT9" s="271"/>
      <c r="NLU9" s="271"/>
      <c r="NLV9" s="271"/>
      <c r="NLW9" s="271"/>
      <c r="NLX9" s="271"/>
      <c r="NLY9" s="271"/>
      <c r="NLZ9" s="271"/>
      <c r="NMA9" s="271"/>
      <c r="NMB9" s="271"/>
      <c r="NMC9" s="271"/>
      <c r="NMD9" s="271"/>
      <c r="NME9" s="271"/>
      <c r="NMF9" s="271"/>
      <c r="NMG9" s="271"/>
      <c r="NMH9" s="271"/>
      <c r="NMI9" s="271"/>
      <c r="NMJ9" s="271"/>
      <c r="NMK9" s="271"/>
      <c r="NML9" s="271"/>
      <c r="NMM9" s="271"/>
      <c r="NMN9" s="271"/>
      <c r="NMO9" s="271"/>
      <c r="NMP9" s="271"/>
      <c r="NMQ9" s="271"/>
      <c r="NMR9" s="271"/>
      <c r="NMS9" s="271"/>
      <c r="NMT9" s="271"/>
      <c r="NMU9" s="271"/>
      <c r="NMV9" s="271"/>
      <c r="NMW9" s="271"/>
      <c r="NMX9" s="271"/>
      <c r="NMY9" s="271"/>
      <c r="NMZ9" s="271"/>
      <c r="NNA9" s="271"/>
      <c r="NNB9" s="271"/>
      <c r="NNC9" s="271"/>
      <c r="NND9" s="271"/>
      <c r="NNE9" s="271"/>
      <c r="NNF9" s="271"/>
      <c r="NNG9" s="271"/>
      <c r="NNH9" s="271"/>
      <c r="NNI9" s="271"/>
      <c r="NNJ9" s="271"/>
      <c r="NNK9" s="271"/>
      <c r="NNL9" s="271"/>
      <c r="NNM9" s="271"/>
      <c r="NNN9" s="271"/>
      <c r="NNO9" s="271"/>
      <c r="NNP9" s="271"/>
      <c r="NNQ9" s="271"/>
      <c r="NNR9" s="271"/>
      <c r="NNS9" s="271"/>
      <c r="NNT9" s="271"/>
      <c r="NNU9" s="271"/>
      <c r="NNV9" s="271"/>
      <c r="NNW9" s="271"/>
      <c r="NNX9" s="271"/>
      <c r="NNY9" s="271"/>
      <c r="NNZ9" s="271"/>
      <c r="NOA9" s="271"/>
      <c r="NOB9" s="271"/>
      <c r="NOC9" s="271"/>
      <c r="NOD9" s="271"/>
      <c r="NOE9" s="271"/>
      <c r="NOF9" s="271"/>
      <c r="NOG9" s="271"/>
      <c r="NOH9" s="271"/>
      <c r="NOI9" s="271"/>
      <c r="NOJ9" s="271"/>
      <c r="NOK9" s="271"/>
      <c r="NOL9" s="271"/>
      <c r="NOM9" s="271"/>
      <c r="NON9" s="271"/>
      <c r="NOO9" s="271"/>
      <c r="NOP9" s="271"/>
      <c r="NOQ9" s="271"/>
      <c r="NOR9" s="271"/>
      <c r="NOS9" s="271"/>
      <c r="NOT9" s="271"/>
      <c r="NOU9" s="271"/>
      <c r="NOV9" s="271"/>
      <c r="NOW9" s="271"/>
      <c r="NOX9" s="271"/>
      <c r="NOY9" s="271"/>
      <c r="NOZ9" s="271"/>
      <c r="NPA9" s="271"/>
      <c r="NPB9" s="271"/>
      <c r="NPC9" s="271"/>
      <c r="NPD9" s="271"/>
      <c r="NPE9" s="271"/>
      <c r="NPF9" s="271"/>
      <c r="NPG9" s="271"/>
      <c r="NPH9" s="271"/>
      <c r="NPI9" s="271"/>
      <c r="NPJ9" s="271"/>
      <c r="NPK9" s="271"/>
      <c r="NPL9" s="271"/>
      <c r="NPM9" s="271"/>
      <c r="NPN9" s="271"/>
      <c r="NPO9" s="271"/>
      <c r="NPP9" s="271"/>
      <c r="NPQ9" s="271"/>
      <c r="NPR9" s="271"/>
      <c r="NPS9" s="271"/>
      <c r="NPT9" s="271"/>
      <c r="NPU9" s="271"/>
      <c r="NPV9" s="271"/>
      <c r="NPW9" s="271"/>
      <c r="NPX9" s="271"/>
      <c r="NPY9" s="271"/>
      <c r="NPZ9" s="271"/>
      <c r="NQA9" s="271"/>
      <c r="NQB9" s="271"/>
      <c r="NQC9" s="271"/>
      <c r="NQD9" s="271"/>
      <c r="NQE9" s="271"/>
      <c r="NQF9" s="271"/>
      <c r="NQG9" s="271"/>
      <c r="NQH9" s="271"/>
      <c r="NQI9" s="271"/>
      <c r="NQJ9" s="271"/>
      <c r="NQK9" s="271"/>
      <c r="NQL9" s="271"/>
      <c r="NQM9" s="271"/>
      <c r="NQN9" s="271"/>
      <c r="NQO9" s="271"/>
      <c r="NQP9" s="271"/>
      <c r="NQQ9" s="271"/>
      <c r="NQR9" s="271"/>
      <c r="NQS9" s="271"/>
      <c r="NQT9" s="271"/>
      <c r="NQU9" s="271"/>
      <c r="NQV9" s="271"/>
      <c r="NQW9" s="271"/>
      <c r="NQX9" s="271"/>
      <c r="NQY9" s="271"/>
      <c r="NQZ9" s="271"/>
      <c r="NRA9" s="271"/>
      <c r="NRB9" s="271"/>
      <c r="NRC9" s="271"/>
      <c r="NRD9" s="271"/>
      <c r="NRE9" s="271"/>
      <c r="NRF9" s="271"/>
      <c r="NRG9" s="271"/>
      <c r="NRH9" s="271"/>
      <c r="NRI9" s="271"/>
      <c r="NRJ9" s="271"/>
      <c r="NRK9" s="271"/>
      <c r="NRL9" s="271"/>
      <c r="NRM9" s="271"/>
      <c r="NRN9" s="271"/>
      <c r="NRO9" s="271"/>
      <c r="NRP9" s="271"/>
      <c r="NRQ9" s="271"/>
      <c r="NRR9" s="271"/>
      <c r="NRS9" s="271"/>
      <c r="NRT9" s="271"/>
      <c r="NRU9" s="271"/>
      <c r="NRV9" s="271"/>
      <c r="NRW9" s="271"/>
      <c r="NRX9" s="271"/>
      <c r="NRY9" s="271"/>
      <c r="NRZ9" s="271"/>
      <c r="NSA9" s="271"/>
      <c r="NSB9" s="271"/>
      <c r="NSC9" s="271"/>
      <c r="NSD9" s="271"/>
      <c r="NSE9" s="271"/>
      <c r="NSF9" s="271"/>
      <c r="NSG9" s="271"/>
      <c r="NSH9" s="271"/>
      <c r="NSI9" s="271"/>
      <c r="NSJ9" s="271"/>
      <c r="NSK9" s="271"/>
      <c r="NSL9" s="271"/>
      <c r="NSM9" s="271"/>
      <c r="NSN9" s="271"/>
      <c r="NSO9" s="271"/>
      <c r="NSP9" s="271"/>
      <c r="NSQ9" s="271"/>
      <c r="NSR9" s="271"/>
      <c r="NSS9" s="271"/>
      <c r="NST9" s="271"/>
      <c r="NSU9" s="271"/>
      <c r="NSV9" s="271"/>
      <c r="NSW9" s="271"/>
      <c r="NSX9" s="271"/>
      <c r="NSY9" s="271"/>
      <c r="NSZ9" s="271"/>
      <c r="NTA9" s="271"/>
      <c r="NTB9" s="271"/>
      <c r="NTC9" s="271"/>
      <c r="NTD9" s="271"/>
      <c r="NTE9" s="271"/>
      <c r="NTF9" s="271"/>
      <c r="NTG9" s="271"/>
      <c r="NTH9" s="271"/>
      <c r="NTI9" s="271"/>
      <c r="NTJ9" s="271"/>
      <c r="NTK9" s="271"/>
      <c r="NTL9" s="271"/>
      <c r="NTM9" s="271"/>
      <c r="NTN9" s="271"/>
      <c r="NTO9" s="271"/>
      <c r="NTP9" s="271"/>
      <c r="NTQ9" s="271"/>
      <c r="NTR9" s="271"/>
      <c r="NTS9" s="271"/>
      <c r="NTT9" s="271"/>
      <c r="NTU9" s="271"/>
      <c r="NTV9" s="271"/>
      <c r="NTW9" s="271"/>
      <c r="NTX9" s="271"/>
      <c r="NTY9" s="271"/>
      <c r="NTZ9" s="271"/>
      <c r="NUA9" s="271"/>
      <c r="NUB9" s="271"/>
      <c r="NUC9" s="271"/>
      <c r="NUD9" s="271"/>
      <c r="NUE9" s="271"/>
      <c r="NUF9" s="271"/>
      <c r="NUG9" s="271"/>
      <c r="NUH9" s="271"/>
      <c r="NUI9" s="271"/>
      <c r="NUJ9" s="271"/>
      <c r="NUK9" s="271"/>
      <c r="NUL9" s="271"/>
      <c r="NUM9" s="271"/>
      <c r="NUN9" s="271"/>
      <c r="NUO9" s="271"/>
      <c r="NUP9" s="271"/>
      <c r="NUQ9" s="271"/>
      <c r="NUR9" s="271"/>
      <c r="NUS9" s="271"/>
      <c r="NUT9" s="271"/>
      <c r="NUU9" s="271"/>
      <c r="NUV9" s="271"/>
      <c r="NUW9" s="271"/>
      <c r="NUX9" s="271"/>
      <c r="NUY9" s="271"/>
      <c r="NUZ9" s="271"/>
      <c r="NVA9" s="271"/>
      <c r="NVB9" s="271"/>
      <c r="NVC9" s="271"/>
      <c r="NVD9" s="271"/>
      <c r="NVE9" s="271"/>
      <c r="NVF9" s="271"/>
      <c r="NVG9" s="271"/>
      <c r="NVH9" s="271"/>
      <c r="NVI9" s="271"/>
      <c r="NVJ9" s="271"/>
      <c r="NVK9" s="271"/>
      <c r="NVL9" s="271"/>
      <c r="NVM9" s="271"/>
      <c r="NVN9" s="271"/>
      <c r="NVO9" s="271"/>
      <c r="NVP9" s="271"/>
      <c r="NVQ9" s="271"/>
      <c r="NVR9" s="271"/>
      <c r="NVS9" s="271"/>
      <c r="NVT9" s="271"/>
      <c r="NVU9" s="271"/>
      <c r="NVV9" s="271"/>
      <c r="NVW9" s="271"/>
      <c r="NVX9" s="271"/>
      <c r="NVY9" s="271"/>
      <c r="NVZ9" s="271"/>
      <c r="NWA9" s="271"/>
      <c r="NWB9" s="271"/>
      <c r="NWC9" s="271"/>
      <c r="NWD9" s="271"/>
      <c r="NWE9" s="271"/>
      <c r="NWF9" s="271"/>
      <c r="NWG9" s="271"/>
      <c r="NWH9" s="271"/>
      <c r="NWI9" s="271"/>
      <c r="NWJ9" s="271"/>
      <c r="NWK9" s="271"/>
      <c r="NWL9" s="271"/>
      <c r="NWM9" s="271"/>
      <c r="NWN9" s="271"/>
      <c r="NWO9" s="271"/>
      <c r="NWP9" s="271"/>
      <c r="NWQ9" s="271"/>
      <c r="NWR9" s="271"/>
      <c r="NWS9" s="271"/>
      <c r="NWT9" s="271"/>
      <c r="NWU9" s="271"/>
      <c r="NWV9" s="271"/>
      <c r="NWW9" s="271"/>
      <c r="NWX9" s="271"/>
      <c r="NWY9" s="271"/>
      <c r="NWZ9" s="271"/>
      <c r="NXA9" s="271"/>
      <c r="NXB9" s="271"/>
      <c r="NXC9" s="271"/>
      <c r="NXD9" s="271"/>
      <c r="NXE9" s="271"/>
      <c r="NXF9" s="271"/>
      <c r="NXG9" s="271"/>
      <c r="NXH9" s="271"/>
      <c r="NXI9" s="271"/>
      <c r="NXJ9" s="271"/>
      <c r="NXK9" s="271"/>
      <c r="NXL9" s="271"/>
      <c r="NXM9" s="271"/>
      <c r="NXN9" s="271"/>
      <c r="NXO9" s="271"/>
      <c r="NXP9" s="271"/>
      <c r="NXQ9" s="271"/>
      <c r="NXR9" s="271"/>
      <c r="NXS9" s="271"/>
      <c r="NXT9" s="271"/>
      <c r="NXU9" s="271"/>
      <c r="NXV9" s="271"/>
      <c r="NXW9" s="271"/>
      <c r="NXX9" s="271"/>
      <c r="NXY9" s="271"/>
      <c r="NXZ9" s="271"/>
      <c r="NYA9" s="271"/>
      <c r="NYB9" s="271"/>
      <c r="NYC9" s="271"/>
      <c r="NYD9" s="271"/>
      <c r="NYE9" s="271"/>
      <c r="NYF9" s="271"/>
      <c r="NYG9" s="271"/>
      <c r="NYH9" s="271"/>
      <c r="NYI9" s="271"/>
      <c r="NYJ9" s="271"/>
      <c r="NYK9" s="271"/>
      <c r="NYL9" s="271"/>
      <c r="NYM9" s="271"/>
      <c r="NYN9" s="271"/>
      <c r="NYO9" s="271"/>
      <c r="NYP9" s="271"/>
      <c r="NYQ9" s="271"/>
      <c r="NYR9" s="271"/>
      <c r="NYS9" s="271"/>
      <c r="NYT9" s="271"/>
      <c r="NYU9" s="271"/>
      <c r="NYV9" s="271"/>
      <c r="NYW9" s="271"/>
      <c r="NYX9" s="271"/>
      <c r="NYY9" s="271"/>
      <c r="NYZ9" s="271"/>
      <c r="NZA9" s="271"/>
      <c r="NZB9" s="271"/>
      <c r="NZC9" s="271"/>
      <c r="NZD9" s="271"/>
      <c r="NZE9" s="271"/>
      <c r="NZF9" s="271"/>
      <c r="NZG9" s="271"/>
      <c r="NZH9" s="271"/>
      <c r="NZI9" s="271"/>
      <c r="NZJ9" s="271"/>
      <c r="NZK9" s="271"/>
      <c r="NZL9" s="271"/>
      <c r="NZM9" s="271"/>
      <c r="NZN9" s="271"/>
      <c r="NZO9" s="271"/>
      <c r="NZP9" s="271"/>
      <c r="NZQ9" s="271"/>
      <c r="NZR9" s="271"/>
      <c r="NZS9" s="271"/>
      <c r="NZT9" s="271"/>
      <c r="NZU9" s="271"/>
      <c r="NZV9" s="271"/>
      <c r="NZW9" s="271"/>
      <c r="NZX9" s="271"/>
      <c r="NZY9" s="271"/>
      <c r="NZZ9" s="271"/>
      <c r="OAA9" s="271"/>
      <c r="OAB9" s="271"/>
      <c r="OAC9" s="271"/>
      <c r="OAD9" s="271"/>
      <c r="OAE9" s="271"/>
      <c r="OAF9" s="271"/>
      <c r="OAG9" s="271"/>
      <c r="OAH9" s="271"/>
      <c r="OAI9" s="271"/>
      <c r="OAJ9" s="271"/>
      <c r="OAK9" s="271"/>
      <c r="OAL9" s="271"/>
      <c r="OAM9" s="271"/>
      <c r="OAN9" s="271"/>
      <c r="OAO9" s="271"/>
      <c r="OAP9" s="271"/>
      <c r="OAQ9" s="271"/>
      <c r="OAR9" s="271"/>
      <c r="OAS9" s="271"/>
      <c r="OAT9" s="271"/>
      <c r="OAU9" s="271"/>
      <c r="OAV9" s="271"/>
      <c r="OAW9" s="271"/>
      <c r="OAX9" s="271"/>
      <c r="OAY9" s="271"/>
      <c r="OAZ9" s="271"/>
      <c r="OBA9" s="271"/>
      <c r="OBB9" s="271"/>
      <c r="OBC9" s="271"/>
      <c r="OBD9" s="271"/>
      <c r="OBE9" s="271"/>
      <c r="OBF9" s="271"/>
      <c r="OBG9" s="271"/>
      <c r="OBH9" s="271"/>
      <c r="OBI9" s="271"/>
      <c r="OBJ9" s="271"/>
      <c r="OBK9" s="271"/>
      <c r="OBL9" s="271"/>
      <c r="OBM9" s="271"/>
      <c r="OBN9" s="271"/>
      <c r="OBO9" s="271"/>
      <c r="OBP9" s="271"/>
      <c r="OBQ9" s="271"/>
      <c r="OBR9" s="271"/>
      <c r="OBS9" s="271"/>
      <c r="OBT9" s="271"/>
      <c r="OBU9" s="271"/>
      <c r="OBV9" s="271"/>
      <c r="OBW9" s="271"/>
      <c r="OBX9" s="271"/>
      <c r="OBY9" s="271"/>
      <c r="OBZ9" s="271"/>
      <c r="OCA9" s="271"/>
      <c r="OCB9" s="271"/>
      <c r="OCC9" s="271"/>
      <c r="OCD9" s="271"/>
      <c r="OCE9" s="271"/>
      <c r="OCF9" s="271"/>
      <c r="OCG9" s="271"/>
      <c r="OCH9" s="271"/>
      <c r="OCI9" s="271"/>
      <c r="OCJ9" s="271"/>
      <c r="OCK9" s="271"/>
      <c r="OCL9" s="271"/>
      <c r="OCM9" s="271"/>
      <c r="OCN9" s="271"/>
      <c r="OCO9" s="271"/>
      <c r="OCP9" s="271"/>
      <c r="OCQ9" s="271"/>
      <c r="OCR9" s="271"/>
      <c r="OCS9" s="271"/>
      <c r="OCT9" s="271"/>
      <c r="OCU9" s="271"/>
      <c r="OCV9" s="271"/>
      <c r="OCW9" s="271"/>
      <c r="OCX9" s="271"/>
      <c r="OCY9" s="271"/>
      <c r="OCZ9" s="271"/>
      <c r="ODA9" s="271"/>
      <c r="ODB9" s="271"/>
      <c r="ODC9" s="271"/>
      <c r="ODD9" s="271"/>
      <c r="ODE9" s="271"/>
      <c r="ODF9" s="271"/>
      <c r="ODG9" s="271"/>
      <c r="ODH9" s="271"/>
      <c r="ODI9" s="271"/>
      <c r="ODJ9" s="271"/>
      <c r="ODK9" s="271"/>
      <c r="ODL9" s="271"/>
      <c r="ODM9" s="271"/>
      <c r="ODN9" s="271"/>
      <c r="ODO9" s="271"/>
      <c r="ODP9" s="271"/>
      <c r="ODQ9" s="271"/>
      <c r="ODR9" s="271"/>
      <c r="ODS9" s="271"/>
      <c r="ODT9" s="271"/>
      <c r="ODU9" s="271"/>
      <c r="ODV9" s="271"/>
      <c r="ODW9" s="271"/>
      <c r="ODX9" s="271"/>
      <c r="ODY9" s="271"/>
      <c r="ODZ9" s="271"/>
      <c r="OEA9" s="271"/>
      <c r="OEB9" s="271"/>
      <c r="OEC9" s="271"/>
      <c r="OED9" s="271"/>
      <c r="OEE9" s="271"/>
      <c r="OEF9" s="271"/>
      <c r="OEG9" s="271"/>
      <c r="OEH9" s="271"/>
      <c r="OEI9" s="271"/>
      <c r="OEJ9" s="271"/>
      <c r="OEK9" s="271"/>
      <c r="OEL9" s="271"/>
      <c r="OEM9" s="271"/>
      <c r="OEN9" s="271"/>
      <c r="OEO9" s="271"/>
      <c r="OEP9" s="271"/>
      <c r="OEQ9" s="271"/>
      <c r="OER9" s="271"/>
      <c r="OES9" s="271"/>
      <c r="OET9" s="271"/>
      <c r="OEU9" s="271"/>
      <c r="OEV9" s="271"/>
      <c r="OEW9" s="271"/>
      <c r="OEX9" s="271"/>
      <c r="OEY9" s="271"/>
      <c r="OEZ9" s="271"/>
      <c r="OFA9" s="271"/>
      <c r="OFB9" s="271"/>
      <c r="OFC9" s="271"/>
      <c r="OFD9" s="271"/>
      <c r="OFE9" s="271"/>
      <c r="OFF9" s="271"/>
      <c r="OFG9" s="271"/>
      <c r="OFH9" s="271"/>
      <c r="OFI9" s="271"/>
      <c r="OFJ9" s="271"/>
      <c r="OFK9" s="271"/>
      <c r="OFL9" s="271"/>
      <c r="OFM9" s="271"/>
      <c r="OFN9" s="271"/>
      <c r="OFO9" s="271"/>
      <c r="OFP9" s="271"/>
      <c r="OFQ9" s="271"/>
      <c r="OFR9" s="271"/>
      <c r="OFS9" s="271"/>
      <c r="OFT9" s="271"/>
      <c r="OFU9" s="271"/>
      <c r="OFV9" s="271"/>
      <c r="OFW9" s="271"/>
      <c r="OFX9" s="271"/>
      <c r="OFY9" s="271"/>
      <c r="OFZ9" s="271"/>
      <c r="OGA9" s="271"/>
      <c r="OGB9" s="271"/>
      <c r="OGC9" s="271"/>
      <c r="OGD9" s="271"/>
      <c r="OGE9" s="271"/>
      <c r="OGF9" s="271"/>
      <c r="OGG9" s="271"/>
      <c r="OGH9" s="271"/>
      <c r="OGI9" s="271"/>
      <c r="OGJ9" s="271"/>
      <c r="OGK9" s="271"/>
      <c r="OGL9" s="271"/>
      <c r="OGM9" s="271"/>
      <c r="OGN9" s="271"/>
      <c r="OGO9" s="271"/>
      <c r="OGP9" s="271"/>
      <c r="OGQ9" s="271"/>
      <c r="OGR9" s="271"/>
      <c r="OGS9" s="271"/>
      <c r="OGT9" s="271"/>
      <c r="OGU9" s="271"/>
      <c r="OGV9" s="271"/>
      <c r="OGW9" s="271"/>
      <c r="OGX9" s="271"/>
      <c r="OGY9" s="271"/>
      <c r="OGZ9" s="271"/>
      <c r="OHA9" s="271"/>
      <c r="OHB9" s="271"/>
      <c r="OHC9" s="271"/>
      <c r="OHD9" s="271"/>
      <c r="OHE9" s="271"/>
      <c r="OHF9" s="271"/>
      <c r="OHG9" s="271"/>
      <c r="OHH9" s="271"/>
      <c r="OHI9" s="271"/>
      <c r="OHJ9" s="271"/>
      <c r="OHK9" s="271"/>
      <c r="OHL9" s="271"/>
      <c r="OHM9" s="271"/>
      <c r="OHN9" s="271"/>
      <c r="OHO9" s="271"/>
      <c r="OHP9" s="271"/>
      <c r="OHQ9" s="271"/>
      <c r="OHR9" s="271"/>
      <c r="OHS9" s="271"/>
      <c r="OHT9" s="271"/>
      <c r="OHU9" s="271"/>
      <c r="OHV9" s="271"/>
      <c r="OHW9" s="271"/>
      <c r="OHX9" s="271"/>
      <c r="OHY9" s="271"/>
      <c r="OHZ9" s="271"/>
      <c r="OIA9" s="271"/>
      <c r="OIB9" s="271"/>
      <c r="OIC9" s="271"/>
      <c r="OID9" s="271"/>
      <c r="OIE9" s="271"/>
      <c r="OIF9" s="271"/>
      <c r="OIG9" s="271"/>
      <c r="OIH9" s="271"/>
      <c r="OII9" s="271"/>
      <c r="OIJ9" s="271"/>
      <c r="OIK9" s="271"/>
      <c r="OIL9" s="271"/>
      <c r="OIM9" s="271"/>
      <c r="OIN9" s="271"/>
      <c r="OIO9" s="271"/>
      <c r="OIP9" s="271"/>
      <c r="OIQ9" s="271"/>
      <c r="OIR9" s="271"/>
      <c r="OIS9" s="271"/>
      <c r="OIT9" s="271"/>
      <c r="OIU9" s="271"/>
      <c r="OIV9" s="271"/>
      <c r="OIW9" s="271"/>
      <c r="OIX9" s="271"/>
      <c r="OIY9" s="271"/>
      <c r="OIZ9" s="271"/>
      <c r="OJA9" s="271"/>
      <c r="OJB9" s="271"/>
      <c r="OJC9" s="271"/>
      <c r="OJD9" s="271"/>
      <c r="OJE9" s="271"/>
      <c r="OJF9" s="271"/>
      <c r="OJG9" s="271"/>
      <c r="OJH9" s="271"/>
      <c r="OJI9" s="271"/>
      <c r="OJJ9" s="271"/>
      <c r="OJK9" s="271"/>
      <c r="OJL9" s="271"/>
      <c r="OJM9" s="271"/>
      <c r="OJN9" s="271"/>
      <c r="OJO9" s="271"/>
      <c r="OJP9" s="271"/>
      <c r="OJQ9" s="271"/>
      <c r="OJR9" s="271"/>
      <c r="OJS9" s="271"/>
      <c r="OJT9" s="271"/>
      <c r="OJU9" s="271"/>
      <c r="OJV9" s="271"/>
      <c r="OJW9" s="271"/>
      <c r="OJX9" s="271"/>
      <c r="OJY9" s="271"/>
      <c r="OJZ9" s="271"/>
      <c r="OKA9" s="271"/>
      <c r="OKB9" s="271"/>
      <c r="OKC9" s="271"/>
      <c r="OKD9" s="271"/>
      <c r="OKE9" s="271"/>
      <c r="OKF9" s="271"/>
      <c r="OKG9" s="271"/>
      <c r="OKH9" s="271"/>
      <c r="OKI9" s="271"/>
      <c r="OKJ9" s="271"/>
      <c r="OKK9" s="271"/>
      <c r="OKL9" s="271"/>
      <c r="OKM9" s="271"/>
      <c r="OKN9" s="271"/>
      <c r="OKO9" s="271"/>
      <c r="OKP9" s="271"/>
      <c r="OKQ9" s="271"/>
      <c r="OKR9" s="271"/>
      <c r="OKS9" s="271"/>
      <c r="OKT9" s="271"/>
      <c r="OKU9" s="271"/>
      <c r="OKV9" s="271"/>
      <c r="OKW9" s="271"/>
      <c r="OKX9" s="271"/>
      <c r="OKY9" s="271"/>
      <c r="OKZ9" s="271"/>
      <c r="OLA9" s="271"/>
      <c r="OLB9" s="271"/>
      <c r="OLC9" s="271"/>
      <c r="OLD9" s="271"/>
      <c r="OLE9" s="271"/>
      <c r="OLF9" s="271"/>
      <c r="OLG9" s="271"/>
      <c r="OLH9" s="271"/>
      <c r="OLI9" s="271"/>
      <c r="OLJ9" s="271"/>
      <c r="OLK9" s="271"/>
      <c r="OLL9" s="271"/>
      <c r="OLM9" s="271"/>
      <c r="OLN9" s="271"/>
      <c r="OLO9" s="271"/>
      <c r="OLP9" s="271"/>
      <c r="OLQ9" s="271"/>
      <c r="OLR9" s="271"/>
      <c r="OLS9" s="271"/>
      <c r="OLT9" s="271"/>
      <c r="OLU9" s="271"/>
      <c r="OLV9" s="271"/>
      <c r="OLW9" s="271"/>
      <c r="OLX9" s="271"/>
      <c r="OLY9" s="271"/>
      <c r="OLZ9" s="271"/>
      <c r="OMA9" s="271"/>
      <c r="OMB9" s="271"/>
      <c r="OMC9" s="271"/>
      <c r="OMD9" s="271"/>
      <c r="OME9" s="271"/>
      <c r="OMF9" s="271"/>
      <c r="OMG9" s="271"/>
      <c r="OMH9" s="271"/>
      <c r="OMI9" s="271"/>
      <c r="OMJ9" s="271"/>
      <c r="OMK9" s="271"/>
      <c r="OML9" s="271"/>
      <c r="OMM9" s="271"/>
      <c r="OMN9" s="271"/>
      <c r="OMO9" s="271"/>
      <c r="OMP9" s="271"/>
      <c r="OMQ9" s="271"/>
      <c r="OMR9" s="271"/>
      <c r="OMS9" s="271"/>
      <c r="OMT9" s="271"/>
      <c r="OMU9" s="271"/>
      <c r="OMV9" s="271"/>
      <c r="OMW9" s="271"/>
      <c r="OMX9" s="271"/>
      <c r="OMY9" s="271"/>
      <c r="OMZ9" s="271"/>
      <c r="ONA9" s="271"/>
      <c r="ONB9" s="271"/>
      <c r="ONC9" s="271"/>
      <c r="OND9" s="271"/>
      <c r="ONE9" s="271"/>
      <c r="ONF9" s="271"/>
      <c r="ONG9" s="271"/>
      <c r="ONH9" s="271"/>
      <c r="ONI9" s="271"/>
      <c r="ONJ9" s="271"/>
      <c r="ONK9" s="271"/>
      <c r="ONL9" s="271"/>
      <c r="ONM9" s="271"/>
      <c r="ONN9" s="271"/>
      <c r="ONO9" s="271"/>
      <c r="ONP9" s="271"/>
      <c r="ONQ9" s="271"/>
      <c r="ONR9" s="271"/>
      <c r="ONS9" s="271"/>
      <c r="ONT9" s="271"/>
      <c r="ONU9" s="271"/>
      <c r="ONV9" s="271"/>
      <c r="ONW9" s="271"/>
      <c r="ONX9" s="271"/>
      <c r="ONY9" s="271"/>
      <c r="ONZ9" s="271"/>
      <c r="OOA9" s="271"/>
      <c r="OOB9" s="271"/>
      <c r="OOC9" s="271"/>
      <c r="OOD9" s="271"/>
      <c r="OOE9" s="271"/>
      <c r="OOF9" s="271"/>
      <c r="OOG9" s="271"/>
      <c r="OOH9" s="271"/>
      <c r="OOI9" s="271"/>
      <c r="OOJ9" s="271"/>
      <c r="OOK9" s="271"/>
      <c r="OOL9" s="271"/>
      <c r="OOM9" s="271"/>
      <c r="OON9" s="271"/>
      <c r="OOO9" s="271"/>
      <c r="OOP9" s="271"/>
      <c r="OOQ9" s="271"/>
      <c r="OOR9" s="271"/>
      <c r="OOS9" s="271"/>
      <c r="OOT9" s="271"/>
      <c r="OOU9" s="271"/>
      <c r="OOV9" s="271"/>
      <c r="OOW9" s="271"/>
      <c r="OOX9" s="271"/>
      <c r="OOY9" s="271"/>
      <c r="OOZ9" s="271"/>
      <c r="OPA9" s="271"/>
      <c r="OPB9" s="271"/>
      <c r="OPC9" s="271"/>
      <c r="OPD9" s="271"/>
      <c r="OPE9" s="271"/>
      <c r="OPF9" s="271"/>
      <c r="OPG9" s="271"/>
      <c r="OPH9" s="271"/>
      <c r="OPI9" s="271"/>
      <c r="OPJ9" s="271"/>
      <c r="OPK9" s="271"/>
      <c r="OPL9" s="271"/>
      <c r="OPM9" s="271"/>
      <c r="OPN9" s="271"/>
      <c r="OPO9" s="271"/>
      <c r="OPP9" s="271"/>
      <c r="OPQ9" s="271"/>
      <c r="OPR9" s="271"/>
      <c r="OPS9" s="271"/>
      <c r="OPT9" s="271"/>
      <c r="OPU9" s="271"/>
      <c r="OPV9" s="271"/>
      <c r="OPW9" s="271"/>
      <c r="OPX9" s="271"/>
      <c r="OPY9" s="271"/>
      <c r="OPZ9" s="271"/>
      <c r="OQA9" s="271"/>
      <c r="OQB9" s="271"/>
      <c r="OQC9" s="271"/>
      <c r="OQD9" s="271"/>
      <c r="OQE9" s="271"/>
      <c r="OQF9" s="271"/>
      <c r="OQG9" s="271"/>
      <c r="OQH9" s="271"/>
      <c r="OQI9" s="271"/>
      <c r="OQJ9" s="271"/>
      <c r="OQK9" s="271"/>
      <c r="OQL9" s="271"/>
      <c r="OQM9" s="271"/>
      <c r="OQN9" s="271"/>
      <c r="OQO9" s="271"/>
      <c r="OQP9" s="271"/>
      <c r="OQQ9" s="271"/>
      <c r="OQR9" s="271"/>
      <c r="OQS9" s="271"/>
      <c r="OQT9" s="271"/>
      <c r="OQU9" s="271"/>
      <c r="OQV9" s="271"/>
      <c r="OQW9" s="271"/>
      <c r="OQX9" s="271"/>
      <c r="OQY9" s="271"/>
      <c r="OQZ9" s="271"/>
      <c r="ORA9" s="271"/>
      <c r="ORB9" s="271"/>
      <c r="ORC9" s="271"/>
      <c r="ORD9" s="271"/>
      <c r="ORE9" s="271"/>
      <c r="ORF9" s="271"/>
      <c r="ORG9" s="271"/>
      <c r="ORH9" s="271"/>
      <c r="ORI9" s="271"/>
      <c r="ORJ9" s="271"/>
      <c r="ORK9" s="271"/>
      <c r="ORL9" s="271"/>
      <c r="ORM9" s="271"/>
      <c r="ORN9" s="271"/>
      <c r="ORO9" s="271"/>
      <c r="ORP9" s="271"/>
      <c r="ORQ9" s="271"/>
      <c r="ORR9" s="271"/>
      <c r="ORS9" s="271"/>
      <c r="ORT9" s="271"/>
      <c r="ORU9" s="271"/>
      <c r="ORV9" s="271"/>
      <c r="ORW9" s="271"/>
      <c r="ORX9" s="271"/>
      <c r="ORY9" s="271"/>
      <c r="ORZ9" s="271"/>
      <c r="OSA9" s="271"/>
      <c r="OSB9" s="271"/>
      <c r="OSC9" s="271"/>
      <c r="OSD9" s="271"/>
      <c r="OSE9" s="271"/>
      <c r="OSF9" s="271"/>
      <c r="OSG9" s="271"/>
      <c r="OSH9" s="271"/>
      <c r="OSI9" s="271"/>
      <c r="OSJ9" s="271"/>
      <c r="OSK9" s="271"/>
      <c r="OSL9" s="271"/>
      <c r="OSM9" s="271"/>
      <c r="OSN9" s="271"/>
      <c r="OSO9" s="271"/>
      <c r="OSP9" s="271"/>
      <c r="OSQ9" s="271"/>
      <c r="OSR9" s="271"/>
      <c r="OSS9" s="271"/>
      <c r="OST9" s="271"/>
      <c r="OSU9" s="271"/>
      <c r="OSV9" s="271"/>
      <c r="OSW9" s="271"/>
      <c r="OSX9" s="271"/>
      <c r="OSY9" s="271"/>
      <c r="OSZ9" s="271"/>
      <c r="OTA9" s="271"/>
      <c r="OTB9" s="271"/>
      <c r="OTC9" s="271"/>
      <c r="OTD9" s="271"/>
      <c r="OTE9" s="271"/>
      <c r="OTF9" s="271"/>
      <c r="OTG9" s="271"/>
      <c r="OTH9" s="271"/>
      <c r="OTI9" s="271"/>
      <c r="OTJ9" s="271"/>
      <c r="OTK9" s="271"/>
      <c r="OTL9" s="271"/>
      <c r="OTM9" s="271"/>
      <c r="OTN9" s="271"/>
      <c r="OTO9" s="271"/>
      <c r="OTP9" s="271"/>
      <c r="OTQ9" s="271"/>
      <c r="OTR9" s="271"/>
      <c r="OTS9" s="271"/>
      <c r="OTT9" s="271"/>
      <c r="OTU9" s="271"/>
      <c r="OTV9" s="271"/>
      <c r="OTW9" s="271"/>
      <c r="OTX9" s="271"/>
      <c r="OTY9" s="271"/>
      <c r="OTZ9" s="271"/>
      <c r="OUA9" s="271"/>
      <c r="OUB9" s="271"/>
      <c r="OUC9" s="271"/>
      <c r="OUD9" s="271"/>
      <c r="OUE9" s="271"/>
      <c r="OUF9" s="271"/>
      <c r="OUG9" s="271"/>
      <c r="OUH9" s="271"/>
      <c r="OUI9" s="271"/>
      <c r="OUJ9" s="271"/>
      <c r="OUK9" s="271"/>
      <c r="OUL9" s="271"/>
      <c r="OUM9" s="271"/>
      <c r="OUN9" s="271"/>
      <c r="OUO9" s="271"/>
      <c r="OUP9" s="271"/>
      <c r="OUQ9" s="271"/>
      <c r="OUR9" s="271"/>
      <c r="OUS9" s="271"/>
      <c r="OUT9" s="271"/>
      <c r="OUU9" s="271"/>
      <c r="OUV9" s="271"/>
      <c r="OUW9" s="271"/>
      <c r="OUX9" s="271"/>
      <c r="OUY9" s="271"/>
      <c r="OUZ9" s="271"/>
      <c r="OVA9" s="271"/>
      <c r="OVB9" s="271"/>
      <c r="OVC9" s="271"/>
      <c r="OVD9" s="271"/>
      <c r="OVE9" s="271"/>
      <c r="OVF9" s="271"/>
      <c r="OVG9" s="271"/>
      <c r="OVH9" s="271"/>
      <c r="OVI9" s="271"/>
      <c r="OVJ9" s="271"/>
      <c r="OVK9" s="271"/>
      <c r="OVL9" s="271"/>
      <c r="OVM9" s="271"/>
      <c r="OVN9" s="271"/>
      <c r="OVO9" s="271"/>
      <c r="OVP9" s="271"/>
      <c r="OVQ9" s="271"/>
      <c r="OVR9" s="271"/>
      <c r="OVS9" s="271"/>
      <c r="OVT9" s="271"/>
      <c r="OVU9" s="271"/>
      <c r="OVV9" s="271"/>
      <c r="OVW9" s="271"/>
      <c r="OVX9" s="271"/>
      <c r="OVY9" s="271"/>
      <c r="OVZ9" s="271"/>
      <c r="OWA9" s="271"/>
      <c r="OWB9" s="271"/>
      <c r="OWC9" s="271"/>
      <c r="OWD9" s="271"/>
      <c r="OWE9" s="271"/>
      <c r="OWF9" s="271"/>
      <c r="OWG9" s="271"/>
      <c r="OWH9" s="271"/>
      <c r="OWI9" s="271"/>
      <c r="OWJ9" s="271"/>
      <c r="OWK9" s="271"/>
      <c r="OWL9" s="271"/>
      <c r="OWM9" s="271"/>
      <c r="OWN9" s="271"/>
      <c r="OWO9" s="271"/>
      <c r="OWP9" s="271"/>
      <c r="OWQ9" s="271"/>
      <c r="OWR9" s="271"/>
      <c r="OWS9" s="271"/>
      <c r="OWT9" s="271"/>
      <c r="OWU9" s="271"/>
      <c r="OWV9" s="271"/>
      <c r="OWW9" s="271"/>
      <c r="OWX9" s="271"/>
      <c r="OWY9" s="271"/>
      <c r="OWZ9" s="271"/>
      <c r="OXA9" s="271"/>
      <c r="OXB9" s="271"/>
      <c r="OXC9" s="271"/>
      <c r="OXD9" s="271"/>
      <c r="OXE9" s="271"/>
      <c r="OXF9" s="271"/>
      <c r="OXG9" s="271"/>
      <c r="OXH9" s="271"/>
      <c r="OXI9" s="271"/>
      <c r="OXJ9" s="271"/>
      <c r="OXK9" s="271"/>
      <c r="OXL9" s="271"/>
      <c r="OXM9" s="271"/>
      <c r="OXN9" s="271"/>
      <c r="OXO9" s="271"/>
      <c r="OXP9" s="271"/>
      <c r="OXQ9" s="271"/>
      <c r="OXR9" s="271"/>
      <c r="OXS9" s="271"/>
      <c r="OXT9" s="271"/>
      <c r="OXU9" s="271"/>
      <c r="OXV9" s="271"/>
      <c r="OXW9" s="271"/>
      <c r="OXX9" s="271"/>
      <c r="OXY9" s="271"/>
      <c r="OXZ9" s="271"/>
      <c r="OYA9" s="271"/>
      <c r="OYB9" s="271"/>
      <c r="OYC9" s="271"/>
      <c r="OYD9" s="271"/>
      <c r="OYE9" s="271"/>
      <c r="OYF9" s="271"/>
      <c r="OYG9" s="271"/>
      <c r="OYH9" s="271"/>
      <c r="OYI9" s="271"/>
      <c r="OYJ9" s="271"/>
      <c r="OYK9" s="271"/>
      <c r="OYL9" s="271"/>
      <c r="OYM9" s="271"/>
      <c r="OYN9" s="271"/>
      <c r="OYO9" s="271"/>
      <c r="OYP9" s="271"/>
      <c r="OYQ9" s="271"/>
      <c r="OYR9" s="271"/>
      <c r="OYS9" s="271"/>
      <c r="OYT9" s="271"/>
      <c r="OYU9" s="271"/>
      <c r="OYV9" s="271"/>
      <c r="OYW9" s="271"/>
      <c r="OYX9" s="271"/>
      <c r="OYY9" s="271"/>
      <c r="OYZ9" s="271"/>
      <c r="OZA9" s="271"/>
      <c r="OZB9" s="271"/>
      <c r="OZC9" s="271"/>
      <c r="OZD9" s="271"/>
      <c r="OZE9" s="271"/>
      <c r="OZF9" s="271"/>
      <c r="OZG9" s="271"/>
      <c r="OZH9" s="271"/>
      <c r="OZI9" s="271"/>
      <c r="OZJ9" s="271"/>
      <c r="OZK9" s="271"/>
      <c r="OZL9" s="271"/>
      <c r="OZM9" s="271"/>
      <c r="OZN9" s="271"/>
      <c r="OZO9" s="271"/>
      <c r="OZP9" s="271"/>
      <c r="OZQ9" s="271"/>
      <c r="OZR9" s="271"/>
      <c r="OZS9" s="271"/>
      <c r="OZT9" s="271"/>
      <c r="OZU9" s="271"/>
      <c r="OZV9" s="271"/>
      <c r="OZW9" s="271"/>
      <c r="OZX9" s="271"/>
      <c r="OZY9" s="271"/>
      <c r="OZZ9" s="271"/>
      <c r="PAA9" s="271"/>
      <c r="PAB9" s="271"/>
      <c r="PAC9" s="271"/>
      <c r="PAD9" s="271"/>
      <c r="PAE9" s="271"/>
      <c r="PAF9" s="271"/>
      <c r="PAG9" s="271"/>
      <c r="PAH9" s="271"/>
      <c r="PAI9" s="271"/>
      <c r="PAJ9" s="271"/>
      <c r="PAK9" s="271"/>
      <c r="PAL9" s="271"/>
      <c r="PAM9" s="271"/>
      <c r="PAN9" s="271"/>
      <c r="PAO9" s="271"/>
      <c r="PAP9" s="271"/>
      <c r="PAQ9" s="271"/>
      <c r="PAR9" s="271"/>
      <c r="PAS9" s="271"/>
      <c r="PAT9" s="271"/>
      <c r="PAU9" s="271"/>
      <c r="PAV9" s="271"/>
      <c r="PAW9" s="271"/>
      <c r="PAX9" s="271"/>
      <c r="PAY9" s="271"/>
      <c r="PAZ9" s="271"/>
      <c r="PBA9" s="271"/>
      <c r="PBB9" s="271"/>
      <c r="PBC9" s="271"/>
      <c r="PBD9" s="271"/>
      <c r="PBE9" s="271"/>
      <c r="PBF9" s="271"/>
      <c r="PBG9" s="271"/>
      <c r="PBH9" s="271"/>
      <c r="PBI9" s="271"/>
      <c r="PBJ9" s="271"/>
      <c r="PBK9" s="271"/>
      <c r="PBL9" s="271"/>
      <c r="PBM9" s="271"/>
      <c r="PBN9" s="271"/>
      <c r="PBO9" s="271"/>
      <c r="PBP9" s="271"/>
      <c r="PBQ9" s="271"/>
      <c r="PBR9" s="271"/>
      <c r="PBS9" s="271"/>
      <c r="PBT9" s="271"/>
      <c r="PBU9" s="271"/>
      <c r="PBV9" s="271"/>
      <c r="PBW9" s="271"/>
      <c r="PBX9" s="271"/>
      <c r="PBY9" s="271"/>
      <c r="PBZ9" s="271"/>
      <c r="PCA9" s="271"/>
      <c r="PCB9" s="271"/>
      <c r="PCC9" s="271"/>
      <c r="PCD9" s="271"/>
      <c r="PCE9" s="271"/>
      <c r="PCF9" s="271"/>
      <c r="PCG9" s="271"/>
      <c r="PCH9" s="271"/>
      <c r="PCI9" s="271"/>
      <c r="PCJ9" s="271"/>
      <c r="PCK9" s="271"/>
      <c r="PCL9" s="271"/>
      <c r="PCM9" s="271"/>
      <c r="PCN9" s="271"/>
      <c r="PCO9" s="271"/>
      <c r="PCP9" s="271"/>
      <c r="PCQ9" s="271"/>
      <c r="PCR9" s="271"/>
      <c r="PCS9" s="271"/>
      <c r="PCT9" s="271"/>
      <c r="PCU9" s="271"/>
      <c r="PCV9" s="271"/>
      <c r="PCW9" s="271"/>
      <c r="PCX9" s="271"/>
      <c r="PCY9" s="271"/>
      <c r="PCZ9" s="271"/>
      <c r="PDA9" s="271"/>
      <c r="PDB9" s="271"/>
      <c r="PDC9" s="271"/>
      <c r="PDD9" s="271"/>
      <c r="PDE9" s="271"/>
      <c r="PDF9" s="271"/>
      <c r="PDG9" s="271"/>
      <c r="PDH9" s="271"/>
      <c r="PDI9" s="271"/>
      <c r="PDJ9" s="271"/>
      <c r="PDK9" s="271"/>
      <c r="PDL9" s="271"/>
      <c r="PDM9" s="271"/>
      <c r="PDN9" s="271"/>
      <c r="PDO9" s="271"/>
      <c r="PDP9" s="271"/>
      <c r="PDQ9" s="271"/>
      <c r="PDR9" s="271"/>
      <c r="PDS9" s="271"/>
      <c r="PDT9" s="271"/>
      <c r="PDU9" s="271"/>
      <c r="PDV9" s="271"/>
      <c r="PDW9" s="271"/>
      <c r="PDX9" s="271"/>
      <c r="PDY9" s="271"/>
      <c r="PDZ9" s="271"/>
      <c r="PEA9" s="271"/>
      <c r="PEB9" s="271"/>
      <c r="PEC9" s="271"/>
      <c r="PED9" s="271"/>
      <c r="PEE9" s="271"/>
      <c r="PEF9" s="271"/>
      <c r="PEG9" s="271"/>
      <c r="PEH9" s="271"/>
      <c r="PEI9" s="271"/>
      <c r="PEJ9" s="271"/>
      <c r="PEK9" s="271"/>
      <c r="PEL9" s="271"/>
      <c r="PEM9" s="271"/>
      <c r="PEN9" s="271"/>
      <c r="PEO9" s="271"/>
      <c r="PEP9" s="271"/>
      <c r="PEQ9" s="271"/>
      <c r="PER9" s="271"/>
      <c r="PES9" s="271"/>
      <c r="PET9" s="271"/>
      <c r="PEU9" s="271"/>
      <c r="PEV9" s="271"/>
      <c r="PEW9" s="271"/>
      <c r="PEX9" s="271"/>
      <c r="PEY9" s="271"/>
      <c r="PEZ9" s="271"/>
      <c r="PFA9" s="271"/>
      <c r="PFB9" s="271"/>
      <c r="PFC9" s="271"/>
      <c r="PFD9" s="271"/>
      <c r="PFE9" s="271"/>
      <c r="PFF9" s="271"/>
      <c r="PFG9" s="271"/>
      <c r="PFH9" s="271"/>
      <c r="PFI9" s="271"/>
      <c r="PFJ9" s="271"/>
      <c r="PFK9" s="271"/>
      <c r="PFL9" s="271"/>
      <c r="PFM9" s="271"/>
      <c r="PFN9" s="271"/>
      <c r="PFO9" s="271"/>
      <c r="PFP9" s="271"/>
      <c r="PFQ9" s="271"/>
      <c r="PFR9" s="271"/>
      <c r="PFS9" s="271"/>
      <c r="PFT9" s="271"/>
      <c r="PFU9" s="271"/>
      <c r="PFV9" s="271"/>
      <c r="PFW9" s="271"/>
      <c r="PFX9" s="271"/>
      <c r="PFY9" s="271"/>
      <c r="PFZ9" s="271"/>
      <c r="PGA9" s="271"/>
      <c r="PGB9" s="271"/>
      <c r="PGC9" s="271"/>
      <c r="PGD9" s="271"/>
      <c r="PGE9" s="271"/>
      <c r="PGF9" s="271"/>
      <c r="PGG9" s="271"/>
      <c r="PGH9" s="271"/>
      <c r="PGI9" s="271"/>
      <c r="PGJ9" s="271"/>
      <c r="PGK9" s="271"/>
      <c r="PGL9" s="271"/>
      <c r="PGM9" s="271"/>
      <c r="PGN9" s="271"/>
      <c r="PGO9" s="271"/>
      <c r="PGP9" s="271"/>
      <c r="PGQ9" s="271"/>
      <c r="PGR9" s="271"/>
      <c r="PGS9" s="271"/>
      <c r="PGT9" s="271"/>
      <c r="PGU9" s="271"/>
      <c r="PGV9" s="271"/>
      <c r="PGW9" s="271"/>
      <c r="PGX9" s="271"/>
      <c r="PGY9" s="271"/>
      <c r="PGZ9" s="271"/>
      <c r="PHA9" s="271"/>
      <c r="PHB9" s="271"/>
      <c r="PHC9" s="271"/>
      <c r="PHD9" s="271"/>
      <c r="PHE9" s="271"/>
      <c r="PHF9" s="271"/>
      <c r="PHG9" s="271"/>
      <c r="PHH9" s="271"/>
      <c r="PHI9" s="271"/>
      <c r="PHJ9" s="271"/>
      <c r="PHK9" s="271"/>
      <c r="PHL9" s="271"/>
      <c r="PHM9" s="271"/>
      <c r="PHN9" s="271"/>
      <c r="PHO9" s="271"/>
      <c r="PHP9" s="271"/>
      <c r="PHQ9" s="271"/>
      <c r="PHR9" s="271"/>
      <c r="PHS9" s="271"/>
      <c r="PHT9" s="271"/>
      <c r="PHU9" s="271"/>
      <c r="PHV9" s="271"/>
      <c r="PHW9" s="271"/>
      <c r="PHX9" s="271"/>
      <c r="PHY9" s="271"/>
      <c r="PHZ9" s="271"/>
      <c r="PIA9" s="271"/>
      <c r="PIB9" s="271"/>
      <c r="PIC9" s="271"/>
      <c r="PID9" s="271"/>
      <c r="PIE9" s="271"/>
      <c r="PIF9" s="271"/>
      <c r="PIG9" s="271"/>
      <c r="PIH9" s="271"/>
      <c r="PII9" s="271"/>
      <c r="PIJ9" s="271"/>
      <c r="PIK9" s="271"/>
      <c r="PIL9" s="271"/>
      <c r="PIM9" s="271"/>
      <c r="PIN9" s="271"/>
      <c r="PIO9" s="271"/>
      <c r="PIP9" s="271"/>
      <c r="PIQ9" s="271"/>
      <c r="PIR9" s="271"/>
      <c r="PIS9" s="271"/>
      <c r="PIT9" s="271"/>
      <c r="PIU9" s="271"/>
      <c r="PIV9" s="271"/>
      <c r="PIW9" s="271"/>
      <c r="PIX9" s="271"/>
      <c r="PIY9" s="271"/>
      <c r="PIZ9" s="271"/>
      <c r="PJA9" s="271"/>
      <c r="PJB9" s="271"/>
      <c r="PJC9" s="271"/>
      <c r="PJD9" s="271"/>
      <c r="PJE9" s="271"/>
      <c r="PJF9" s="271"/>
      <c r="PJG9" s="271"/>
      <c r="PJH9" s="271"/>
      <c r="PJI9" s="271"/>
      <c r="PJJ9" s="271"/>
      <c r="PJK9" s="271"/>
      <c r="PJL9" s="271"/>
      <c r="PJM9" s="271"/>
      <c r="PJN9" s="271"/>
      <c r="PJO9" s="271"/>
      <c r="PJP9" s="271"/>
      <c r="PJQ9" s="271"/>
      <c r="PJR9" s="271"/>
      <c r="PJS9" s="271"/>
      <c r="PJT9" s="271"/>
      <c r="PJU9" s="271"/>
      <c r="PJV9" s="271"/>
      <c r="PJW9" s="271"/>
      <c r="PJX9" s="271"/>
      <c r="PJY9" s="271"/>
      <c r="PJZ9" s="271"/>
      <c r="PKA9" s="271"/>
      <c r="PKB9" s="271"/>
      <c r="PKC9" s="271"/>
      <c r="PKD9" s="271"/>
      <c r="PKE9" s="271"/>
      <c r="PKF9" s="271"/>
      <c r="PKG9" s="271"/>
      <c r="PKH9" s="271"/>
      <c r="PKI9" s="271"/>
      <c r="PKJ9" s="271"/>
      <c r="PKK9" s="271"/>
      <c r="PKL9" s="271"/>
      <c r="PKM9" s="271"/>
      <c r="PKN9" s="271"/>
      <c r="PKO9" s="271"/>
      <c r="PKP9" s="271"/>
      <c r="PKQ9" s="271"/>
      <c r="PKR9" s="271"/>
      <c r="PKS9" s="271"/>
      <c r="PKT9" s="271"/>
      <c r="PKU9" s="271"/>
      <c r="PKV9" s="271"/>
      <c r="PKW9" s="271"/>
      <c r="PKX9" s="271"/>
      <c r="PKY9" s="271"/>
      <c r="PKZ9" s="271"/>
      <c r="PLA9" s="271"/>
      <c r="PLB9" s="271"/>
      <c r="PLC9" s="271"/>
      <c r="PLD9" s="271"/>
      <c r="PLE9" s="271"/>
      <c r="PLF9" s="271"/>
      <c r="PLG9" s="271"/>
      <c r="PLH9" s="271"/>
      <c r="PLI9" s="271"/>
      <c r="PLJ9" s="271"/>
      <c r="PLK9" s="271"/>
      <c r="PLL9" s="271"/>
      <c r="PLM9" s="271"/>
      <c r="PLN9" s="271"/>
      <c r="PLO9" s="271"/>
      <c r="PLP9" s="271"/>
      <c r="PLQ9" s="271"/>
      <c r="PLR9" s="271"/>
      <c r="PLS9" s="271"/>
      <c r="PLT9" s="271"/>
      <c r="PLU9" s="271"/>
      <c r="PLV9" s="271"/>
      <c r="PLW9" s="271"/>
      <c r="PLX9" s="271"/>
      <c r="PLY9" s="271"/>
      <c r="PLZ9" s="271"/>
      <c r="PMA9" s="271"/>
      <c r="PMB9" s="271"/>
      <c r="PMC9" s="271"/>
      <c r="PMD9" s="271"/>
      <c r="PME9" s="271"/>
      <c r="PMF9" s="271"/>
      <c r="PMG9" s="271"/>
      <c r="PMH9" s="271"/>
      <c r="PMI9" s="271"/>
      <c r="PMJ9" s="271"/>
      <c r="PMK9" s="271"/>
      <c r="PML9" s="271"/>
      <c r="PMM9" s="271"/>
      <c r="PMN9" s="271"/>
      <c r="PMO9" s="271"/>
      <c r="PMP9" s="271"/>
      <c r="PMQ9" s="271"/>
      <c r="PMR9" s="271"/>
      <c r="PMS9" s="271"/>
      <c r="PMT9" s="271"/>
      <c r="PMU9" s="271"/>
      <c r="PMV9" s="271"/>
      <c r="PMW9" s="271"/>
      <c r="PMX9" s="271"/>
      <c r="PMY9" s="271"/>
      <c r="PMZ9" s="271"/>
      <c r="PNA9" s="271"/>
      <c r="PNB9" s="271"/>
      <c r="PNC9" s="271"/>
      <c r="PND9" s="271"/>
      <c r="PNE9" s="271"/>
      <c r="PNF9" s="271"/>
      <c r="PNG9" s="271"/>
      <c r="PNH9" s="271"/>
      <c r="PNI9" s="271"/>
      <c r="PNJ9" s="271"/>
      <c r="PNK9" s="271"/>
      <c r="PNL9" s="271"/>
      <c r="PNM9" s="271"/>
      <c r="PNN9" s="271"/>
      <c r="PNO9" s="271"/>
      <c r="PNP9" s="271"/>
      <c r="PNQ9" s="271"/>
      <c r="PNR9" s="271"/>
      <c r="PNS9" s="271"/>
      <c r="PNT9" s="271"/>
      <c r="PNU9" s="271"/>
      <c r="PNV9" s="271"/>
      <c r="PNW9" s="271"/>
      <c r="PNX9" s="271"/>
      <c r="PNY9" s="271"/>
      <c r="PNZ9" s="271"/>
      <c r="POA9" s="271"/>
      <c r="POB9" s="271"/>
      <c r="POC9" s="271"/>
      <c r="POD9" s="271"/>
      <c r="POE9" s="271"/>
      <c r="POF9" s="271"/>
      <c r="POG9" s="271"/>
      <c r="POH9" s="271"/>
      <c r="POI9" s="271"/>
      <c r="POJ9" s="271"/>
      <c r="POK9" s="271"/>
      <c r="POL9" s="271"/>
      <c r="POM9" s="271"/>
      <c r="PON9" s="271"/>
      <c r="POO9" s="271"/>
      <c r="POP9" s="271"/>
      <c r="POQ9" s="271"/>
      <c r="POR9" s="271"/>
      <c r="POS9" s="271"/>
      <c r="POT9" s="271"/>
      <c r="POU9" s="271"/>
      <c r="POV9" s="271"/>
      <c r="POW9" s="271"/>
      <c r="POX9" s="271"/>
      <c r="POY9" s="271"/>
      <c r="POZ9" s="271"/>
      <c r="PPA9" s="271"/>
      <c r="PPB9" s="271"/>
      <c r="PPC9" s="271"/>
      <c r="PPD9" s="271"/>
      <c r="PPE9" s="271"/>
      <c r="PPF9" s="271"/>
      <c r="PPG9" s="271"/>
      <c r="PPH9" s="271"/>
      <c r="PPI9" s="271"/>
      <c r="PPJ9" s="271"/>
      <c r="PPK9" s="271"/>
      <c r="PPL9" s="271"/>
      <c r="PPM9" s="271"/>
      <c r="PPN9" s="271"/>
      <c r="PPO9" s="271"/>
      <c r="PPP9" s="271"/>
      <c r="PPQ9" s="271"/>
      <c r="PPR9" s="271"/>
      <c r="PPS9" s="271"/>
      <c r="PPT9" s="271"/>
      <c r="PPU9" s="271"/>
      <c r="PPV9" s="271"/>
      <c r="PPW9" s="271"/>
      <c r="PPX9" s="271"/>
      <c r="PPY9" s="271"/>
      <c r="PPZ9" s="271"/>
      <c r="PQA9" s="271"/>
      <c r="PQB9" s="271"/>
      <c r="PQC9" s="271"/>
      <c r="PQD9" s="271"/>
      <c r="PQE9" s="271"/>
      <c r="PQF9" s="271"/>
      <c r="PQG9" s="271"/>
      <c r="PQH9" s="271"/>
      <c r="PQI9" s="271"/>
      <c r="PQJ9" s="271"/>
      <c r="PQK9" s="271"/>
      <c r="PQL9" s="271"/>
      <c r="PQM9" s="271"/>
      <c r="PQN9" s="271"/>
      <c r="PQO9" s="271"/>
      <c r="PQP9" s="271"/>
      <c r="PQQ9" s="271"/>
      <c r="PQR9" s="271"/>
      <c r="PQS9" s="271"/>
      <c r="PQT9" s="271"/>
      <c r="PQU9" s="271"/>
      <c r="PQV9" s="271"/>
      <c r="PQW9" s="271"/>
      <c r="PQX9" s="271"/>
      <c r="PQY9" s="271"/>
      <c r="PQZ9" s="271"/>
      <c r="PRA9" s="271"/>
      <c r="PRB9" s="271"/>
      <c r="PRC9" s="271"/>
      <c r="PRD9" s="271"/>
      <c r="PRE9" s="271"/>
      <c r="PRF9" s="271"/>
      <c r="PRG9" s="271"/>
      <c r="PRH9" s="271"/>
      <c r="PRI9" s="271"/>
      <c r="PRJ9" s="271"/>
      <c r="PRK9" s="271"/>
      <c r="PRL9" s="271"/>
      <c r="PRM9" s="271"/>
      <c r="PRN9" s="271"/>
      <c r="PRO9" s="271"/>
      <c r="PRP9" s="271"/>
      <c r="PRQ9" s="271"/>
      <c r="PRR9" s="271"/>
      <c r="PRS9" s="271"/>
      <c r="PRT9" s="271"/>
      <c r="PRU9" s="271"/>
      <c r="PRV9" s="271"/>
      <c r="PRW9" s="271"/>
      <c r="PRX9" s="271"/>
      <c r="PRY9" s="271"/>
      <c r="PRZ9" s="271"/>
      <c r="PSA9" s="271"/>
      <c r="PSB9" s="271"/>
      <c r="PSC9" s="271"/>
      <c r="PSD9" s="271"/>
      <c r="PSE9" s="271"/>
      <c r="PSF9" s="271"/>
      <c r="PSG9" s="271"/>
      <c r="PSH9" s="271"/>
      <c r="PSI9" s="271"/>
      <c r="PSJ9" s="271"/>
      <c r="PSK9" s="271"/>
      <c r="PSL9" s="271"/>
      <c r="PSM9" s="271"/>
      <c r="PSN9" s="271"/>
      <c r="PSO9" s="271"/>
      <c r="PSP9" s="271"/>
      <c r="PSQ9" s="271"/>
      <c r="PSR9" s="271"/>
      <c r="PSS9" s="271"/>
      <c r="PST9" s="271"/>
      <c r="PSU9" s="271"/>
      <c r="PSV9" s="271"/>
      <c r="PSW9" s="271"/>
      <c r="PSX9" s="271"/>
      <c r="PSY9" s="271"/>
      <c r="PSZ9" s="271"/>
      <c r="PTA9" s="271"/>
      <c r="PTB9" s="271"/>
      <c r="PTC9" s="271"/>
      <c r="PTD9" s="271"/>
      <c r="PTE9" s="271"/>
      <c r="PTF9" s="271"/>
      <c r="PTG9" s="271"/>
      <c r="PTH9" s="271"/>
      <c r="PTI9" s="271"/>
      <c r="PTJ9" s="271"/>
      <c r="PTK9" s="271"/>
      <c r="PTL9" s="271"/>
      <c r="PTM9" s="271"/>
      <c r="PTN9" s="271"/>
      <c r="PTO9" s="271"/>
      <c r="PTP9" s="271"/>
      <c r="PTQ9" s="271"/>
      <c r="PTR9" s="271"/>
      <c r="PTS9" s="271"/>
      <c r="PTT9" s="271"/>
      <c r="PTU9" s="271"/>
      <c r="PTV9" s="271"/>
      <c r="PTW9" s="271"/>
      <c r="PTX9" s="271"/>
      <c r="PTY9" s="271"/>
      <c r="PTZ9" s="271"/>
      <c r="PUA9" s="271"/>
      <c r="PUB9" s="271"/>
      <c r="PUC9" s="271"/>
      <c r="PUD9" s="271"/>
      <c r="PUE9" s="271"/>
      <c r="PUF9" s="271"/>
      <c r="PUG9" s="271"/>
      <c r="PUH9" s="271"/>
      <c r="PUI9" s="271"/>
      <c r="PUJ9" s="271"/>
      <c r="PUK9" s="271"/>
      <c r="PUL9" s="271"/>
      <c r="PUM9" s="271"/>
      <c r="PUN9" s="271"/>
      <c r="PUO9" s="271"/>
      <c r="PUP9" s="271"/>
      <c r="PUQ9" s="271"/>
      <c r="PUR9" s="271"/>
      <c r="PUS9" s="271"/>
      <c r="PUT9" s="271"/>
      <c r="PUU9" s="271"/>
      <c r="PUV9" s="271"/>
      <c r="PUW9" s="271"/>
      <c r="PUX9" s="271"/>
      <c r="PUY9" s="271"/>
      <c r="PUZ9" s="271"/>
      <c r="PVA9" s="271"/>
      <c r="PVB9" s="271"/>
      <c r="PVC9" s="271"/>
      <c r="PVD9" s="271"/>
      <c r="PVE9" s="271"/>
      <c r="PVF9" s="271"/>
      <c r="PVG9" s="271"/>
      <c r="PVH9" s="271"/>
      <c r="PVI9" s="271"/>
      <c r="PVJ9" s="271"/>
      <c r="PVK9" s="271"/>
      <c r="PVL9" s="271"/>
      <c r="PVM9" s="271"/>
      <c r="PVN9" s="271"/>
      <c r="PVO9" s="271"/>
      <c r="PVP9" s="271"/>
      <c r="PVQ9" s="271"/>
      <c r="PVR9" s="271"/>
      <c r="PVS9" s="271"/>
      <c r="PVT9" s="271"/>
      <c r="PVU9" s="271"/>
      <c r="PVV9" s="271"/>
      <c r="PVW9" s="271"/>
      <c r="PVX9" s="271"/>
      <c r="PVY9" s="271"/>
      <c r="PVZ9" s="271"/>
      <c r="PWA9" s="271"/>
      <c r="PWB9" s="271"/>
      <c r="PWC9" s="271"/>
      <c r="PWD9" s="271"/>
      <c r="PWE9" s="271"/>
      <c r="PWF9" s="271"/>
      <c r="PWG9" s="271"/>
      <c r="PWH9" s="271"/>
      <c r="PWI9" s="271"/>
      <c r="PWJ9" s="271"/>
      <c r="PWK9" s="271"/>
      <c r="PWL9" s="271"/>
      <c r="PWM9" s="271"/>
      <c r="PWN9" s="271"/>
      <c r="PWO9" s="271"/>
      <c r="PWP9" s="271"/>
      <c r="PWQ9" s="271"/>
      <c r="PWR9" s="271"/>
      <c r="PWS9" s="271"/>
      <c r="PWT9" s="271"/>
      <c r="PWU9" s="271"/>
      <c r="PWV9" s="271"/>
      <c r="PWW9" s="271"/>
      <c r="PWX9" s="271"/>
      <c r="PWY9" s="271"/>
      <c r="PWZ9" s="271"/>
      <c r="PXA9" s="271"/>
      <c r="PXB9" s="271"/>
      <c r="PXC9" s="271"/>
      <c r="PXD9" s="271"/>
      <c r="PXE9" s="271"/>
      <c r="PXF9" s="271"/>
      <c r="PXG9" s="271"/>
      <c r="PXH9" s="271"/>
      <c r="PXI9" s="271"/>
      <c r="PXJ9" s="271"/>
      <c r="PXK9" s="271"/>
      <c r="PXL9" s="271"/>
      <c r="PXM9" s="271"/>
      <c r="PXN9" s="271"/>
      <c r="PXO9" s="271"/>
      <c r="PXP9" s="271"/>
      <c r="PXQ9" s="271"/>
      <c r="PXR9" s="271"/>
      <c r="PXS9" s="271"/>
      <c r="PXT9" s="271"/>
      <c r="PXU9" s="271"/>
      <c r="PXV9" s="271"/>
      <c r="PXW9" s="271"/>
      <c r="PXX9" s="271"/>
      <c r="PXY9" s="271"/>
      <c r="PXZ9" s="271"/>
      <c r="PYA9" s="271"/>
      <c r="PYB9" s="271"/>
      <c r="PYC9" s="271"/>
      <c r="PYD9" s="271"/>
      <c r="PYE9" s="271"/>
      <c r="PYF9" s="271"/>
      <c r="PYG9" s="271"/>
      <c r="PYH9" s="271"/>
      <c r="PYI9" s="271"/>
      <c r="PYJ9" s="271"/>
      <c r="PYK9" s="271"/>
      <c r="PYL9" s="271"/>
      <c r="PYM9" s="271"/>
      <c r="PYN9" s="271"/>
      <c r="PYO9" s="271"/>
      <c r="PYP9" s="271"/>
      <c r="PYQ9" s="271"/>
      <c r="PYR9" s="271"/>
      <c r="PYS9" s="271"/>
      <c r="PYT9" s="271"/>
      <c r="PYU9" s="271"/>
      <c r="PYV9" s="271"/>
      <c r="PYW9" s="271"/>
      <c r="PYX9" s="271"/>
      <c r="PYY9" s="271"/>
      <c r="PYZ9" s="271"/>
      <c r="PZA9" s="271"/>
      <c r="PZB9" s="271"/>
      <c r="PZC9" s="271"/>
      <c r="PZD9" s="271"/>
      <c r="PZE9" s="271"/>
      <c r="PZF9" s="271"/>
      <c r="PZG9" s="271"/>
      <c r="PZH9" s="271"/>
      <c r="PZI9" s="271"/>
      <c r="PZJ9" s="271"/>
      <c r="PZK9" s="271"/>
      <c r="PZL9" s="271"/>
      <c r="PZM9" s="271"/>
      <c r="PZN9" s="271"/>
      <c r="PZO9" s="271"/>
      <c r="PZP9" s="271"/>
      <c r="PZQ9" s="271"/>
      <c r="PZR9" s="271"/>
      <c r="PZS9" s="271"/>
      <c r="PZT9" s="271"/>
      <c r="PZU9" s="271"/>
      <c r="PZV9" s="271"/>
      <c r="PZW9" s="271"/>
      <c r="PZX9" s="271"/>
      <c r="PZY9" s="271"/>
      <c r="PZZ9" s="271"/>
      <c r="QAA9" s="271"/>
      <c r="QAB9" s="271"/>
      <c r="QAC9" s="271"/>
      <c r="QAD9" s="271"/>
      <c r="QAE9" s="271"/>
      <c r="QAF9" s="271"/>
      <c r="QAG9" s="271"/>
      <c r="QAH9" s="271"/>
      <c r="QAI9" s="271"/>
      <c r="QAJ9" s="271"/>
      <c r="QAK9" s="271"/>
      <c r="QAL9" s="271"/>
      <c r="QAM9" s="271"/>
      <c r="QAN9" s="271"/>
      <c r="QAO9" s="271"/>
      <c r="QAP9" s="271"/>
      <c r="QAQ9" s="271"/>
      <c r="QAR9" s="271"/>
      <c r="QAS9" s="271"/>
      <c r="QAT9" s="271"/>
      <c r="QAU9" s="271"/>
      <c r="QAV9" s="271"/>
      <c r="QAW9" s="271"/>
      <c r="QAX9" s="271"/>
      <c r="QAY9" s="271"/>
      <c r="QAZ9" s="271"/>
      <c r="QBA9" s="271"/>
      <c r="QBB9" s="271"/>
      <c r="QBC9" s="271"/>
      <c r="QBD9" s="271"/>
      <c r="QBE9" s="271"/>
      <c r="QBF9" s="271"/>
      <c r="QBG9" s="271"/>
      <c r="QBH9" s="271"/>
      <c r="QBI9" s="271"/>
      <c r="QBJ9" s="271"/>
      <c r="QBK9" s="271"/>
      <c r="QBL9" s="271"/>
      <c r="QBM9" s="271"/>
      <c r="QBN9" s="271"/>
      <c r="QBO9" s="271"/>
      <c r="QBP9" s="271"/>
      <c r="QBQ9" s="271"/>
      <c r="QBR9" s="271"/>
      <c r="QBS9" s="271"/>
      <c r="QBT9" s="271"/>
      <c r="QBU9" s="271"/>
      <c r="QBV9" s="271"/>
      <c r="QBW9" s="271"/>
      <c r="QBX9" s="271"/>
      <c r="QBY9" s="271"/>
      <c r="QBZ9" s="271"/>
      <c r="QCA9" s="271"/>
      <c r="QCB9" s="271"/>
      <c r="QCC9" s="271"/>
      <c r="QCD9" s="271"/>
      <c r="QCE9" s="271"/>
      <c r="QCF9" s="271"/>
      <c r="QCG9" s="271"/>
      <c r="QCH9" s="271"/>
      <c r="QCI9" s="271"/>
      <c r="QCJ9" s="271"/>
      <c r="QCK9" s="271"/>
      <c r="QCL9" s="271"/>
      <c r="QCM9" s="271"/>
      <c r="QCN9" s="271"/>
      <c r="QCO9" s="271"/>
      <c r="QCP9" s="271"/>
      <c r="QCQ9" s="271"/>
      <c r="QCR9" s="271"/>
      <c r="QCS9" s="271"/>
      <c r="QCT9" s="271"/>
      <c r="QCU9" s="271"/>
      <c r="QCV9" s="271"/>
      <c r="QCW9" s="271"/>
      <c r="QCX9" s="271"/>
      <c r="QCY9" s="271"/>
      <c r="QCZ9" s="271"/>
      <c r="QDA9" s="271"/>
      <c r="QDB9" s="271"/>
      <c r="QDC9" s="271"/>
      <c r="QDD9" s="271"/>
      <c r="QDE9" s="271"/>
      <c r="QDF9" s="271"/>
      <c r="QDG9" s="271"/>
      <c r="QDH9" s="271"/>
      <c r="QDI9" s="271"/>
      <c r="QDJ9" s="271"/>
      <c r="QDK9" s="271"/>
      <c r="QDL9" s="271"/>
      <c r="QDM9" s="271"/>
      <c r="QDN9" s="271"/>
      <c r="QDO9" s="271"/>
      <c r="QDP9" s="271"/>
      <c r="QDQ9" s="271"/>
      <c r="QDR9" s="271"/>
      <c r="QDS9" s="271"/>
      <c r="QDT9" s="271"/>
      <c r="QDU9" s="271"/>
      <c r="QDV9" s="271"/>
      <c r="QDW9" s="271"/>
      <c r="QDX9" s="271"/>
      <c r="QDY9" s="271"/>
      <c r="QDZ9" s="271"/>
      <c r="QEA9" s="271"/>
      <c r="QEB9" s="271"/>
      <c r="QEC9" s="271"/>
      <c r="QED9" s="271"/>
      <c r="QEE9" s="271"/>
      <c r="QEF9" s="271"/>
      <c r="QEG9" s="271"/>
      <c r="QEH9" s="271"/>
      <c r="QEI9" s="271"/>
      <c r="QEJ9" s="271"/>
      <c r="QEK9" s="271"/>
      <c r="QEL9" s="271"/>
      <c r="QEM9" s="271"/>
      <c r="QEN9" s="271"/>
      <c r="QEO9" s="271"/>
      <c r="QEP9" s="271"/>
      <c r="QEQ9" s="271"/>
      <c r="QER9" s="271"/>
      <c r="QES9" s="271"/>
      <c r="QET9" s="271"/>
      <c r="QEU9" s="271"/>
      <c r="QEV9" s="271"/>
      <c r="QEW9" s="271"/>
      <c r="QEX9" s="271"/>
      <c r="QEY9" s="271"/>
      <c r="QEZ9" s="271"/>
      <c r="QFA9" s="271"/>
      <c r="QFB9" s="271"/>
      <c r="QFC9" s="271"/>
      <c r="QFD9" s="271"/>
      <c r="QFE9" s="271"/>
      <c r="QFF9" s="271"/>
      <c r="QFG9" s="271"/>
      <c r="QFH9" s="271"/>
      <c r="QFI9" s="271"/>
      <c r="QFJ9" s="271"/>
      <c r="QFK9" s="271"/>
      <c r="QFL9" s="271"/>
      <c r="QFM9" s="271"/>
      <c r="QFN9" s="271"/>
      <c r="QFO9" s="271"/>
      <c r="QFP9" s="271"/>
      <c r="QFQ9" s="271"/>
      <c r="QFR9" s="271"/>
      <c r="QFS9" s="271"/>
      <c r="QFT9" s="271"/>
      <c r="QFU9" s="271"/>
      <c r="QFV9" s="271"/>
      <c r="QFW9" s="271"/>
      <c r="QFX9" s="271"/>
      <c r="QFY9" s="271"/>
      <c r="QFZ9" s="271"/>
      <c r="QGA9" s="271"/>
      <c r="QGB9" s="271"/>
      <c r="QGC9" s="271"/>
      <c r="QGD9" s="271"/>
      <c r="QGE9" s="271"/>
      <c r="QGF9" s="271"/>
      <c r="QGG9" s="271"/>
      <c r="QGH9" s="271"/>
      <c r="QGI9" s="271"/>
      <c r="QGJ9" s="271"/>
      <c r="QGK9" s="271"/>
      <c r="QGL9" s="271"/>
      <c r="QGM9" s="271"/>
      <c r="QGN9" s="271"/>
      <c r="QGO9" s="271"/>
      <c r="QGP9" s="271"/>
      <c r="QGQ9" s="271"/>
      <c r="QGR9" s="271"/>
      <c r="QGS9" s="271"/>
      <c r="QGT9" s="271"/>
      <c r="QGU9" s="271"/>
      <c r="QGV9" s="271"/>
      <c r="QGW9" s="271"/>
      <c r="QGX9" s="271"/>
      <c r="QGY9" s="271"/>
      <c r="QGZ9" s="271"/>
      <c r="QHA9" s="271"/>
      <c r="QHB9" s="271"/>
      <c r="QHC9" s="271"/>
      <c r="QHD9" s="271"/>
      <c r="QHE9" s="271"/>
      <c r="QHF9" s="271"/>
      <c r="QHG9" s="271"/>
      <c r="QHH9" s="271"/>
      <c r="QHI9" s="271"/>
      <c r="QHJ9" s="271"/>
      <c r="QHK9" s="271"/>
      <c r="QHL9" s="271"/>
      <c r="QHM9" s="271"/>
      <c r="QHN9" s="271"/>
      <c r="QHO9" s="271"/>
      <c r="QHP9" s="271"/>
      <c r="QHQ9" s="271"/>
      <c r="QHR9" s="271"/>
      <c r="QHS9" s="271"/>
      <c r="QHT9" s="271"/>
      <c r="QHU9" s="271"/>
      <c r="QHV9" s="271"/>
      <c r="QHW9" s="271"/>
      <c r="QHX9" s="271"/>
      <c r="QHY9" s="271"/>
      <c r="QHZ9" s="271"/>
      <c r="QIA9" s="271"/>
      <c r="QIB9" s="271"/>
      <c r="QIC9" s="271"/>
      <c r="QID9" s="271"/>
      <c r="QIE9" s="271"/>
      <c r="QIF9" s="271"/>
      <c r="QIG9" s="271"/>
      <c r="QIH9" s="271"/>
      <c r="QII9" s="271"/>
      <c r="QIJ9" s="271"/>
      <c r="QIK9" s="271"/>
      <c r="QIL9" s="271"/>
      <c r="QIM9" s="271"/>
      <c r="QIN9" s="271"/>
      <c r="QIO9" s="271"/>
      <c r="QIP9" s="271"/>
      <c r="QIQ9" s="271"/>
      <c r="QIR9" s="271"/>
      <c r="QIS9" s="271"/>
      <c r="QIT9" s="271"/>
      <c r="QIU9" s="271"/>
      <c r="QIV9" s="271"/>
      <c r="QIW9" s="271"/>
      <c r="QIX9" s="271"/>
      <c r="QIY9" s="271"/>
      <c r="QIZ9" s="271"/>
      <c r="QJA9" s="271"/>
      <c r="QJB9" s="271"/>
      <c r="QJC9" s="271"/>
      <c r="QJD9" s="271"/>
      <c r="QJE9" s="271"/>
      <c r="QJF9" s="271"/>
      <c r="QJG9" s="271"/>
      <c r="QJH9" s="271"/>
      <c r="QJI9" s="271"/>
      <c r="QJJ9" s="271"/>
      <c r="QJK9" s="271"/>
      <c r="QJL9" s="271"/>
      <c r="QJM9" s="271"/>
      <c r="QJN9" s="271"/>
      <c r="QJO9" s="271"/>
      <c r="QJP9" s="271"/>
      <c r="QJQ9" s="271"/>
      <c r="QJR9" s="271"/>
      <c r="QJS9" s="271"/>
      <c r="QJT9" s="271"/>
      <c r="QJU9" s="271"/>
      <c r="QJV9" s="271"/>
      <c r="QJW9" s="271"/>
      <c r="QJX9" s="271"/>
      <c r="QJY9" s="271"/>
      <c r="QJZ9" s="271"/>
      <c r="QKA9" s="271"/>
      <c r="QKB9" s="271"/>
      <c r="QKC9" s="271"/>
      <c r="QKD9" s="271"/>
      <c r="QKE9" s="271"/>
      <c r="QKF9" s="271"/>
      <c r="QKG9" s="271"/>
      <c r="QKH9" s="271"/>
      <c r="QKI9" s="271"/>
      <c r="QKJ9" s="271"/>
      <c r="QKK9" s="271"/>
      <c r="QKL9" s="271"/>
      <c r="QKM9" s="271"/>
      <c r="QKN9" s="271"/>
      <c r="QKO9" s="271"/>
      <c r="QKP9" s="271"/>
      <c r="QKQ9" s="271"/>
      <c r="QKR9" s="271"/>
      <c r="QKS9" s="271"/>
      <c r="QKT9" s="271"/>
      <c r="QKU9" s="271"/>
      <c r="QKV9" s="271"/>
      <c r="QKW9" s="271"/>
      <c r="QKX9" s="271"/>
      <c r="QKY9" s="271"/>
      <c r="QKZ9" s="271"/>
      <c r="QLA9" s="271"/>
      <c r="QLB9" s="271"/>
      <c r="QLC9" s="271"/>
      <c r="QLD9" s="271"/>
      <c r="QLE9" s="271"/>
      <c r="QLF9" s="271"/>
      <c r="QLG9" s="271"/>
      <c r="QLH9" s="271"/>
      <c r="QLI9" s="271"/>
      <c r="QLJ9" s="271"/>
      <c r="QLK9" s="271"/>
      <c r="QLL9" s="271"/>
      <c r="QLM9" s="271"/>
      <c r="QLN9" s="271"/>
      <c r="QLO9" s="271"/>
      <c r="QLP9" s="271"/>
      <c r="QLQ9" s="271"/>
      <c r="QLR9" s="271"/>
      <c r="QLS9" s="271"/>
      <c r="QLT9" s="271"/>
      <c r="QLU9" s="271"/>
      <c r="QLV9" s="271"/>
      <c r="QLW9" s="271"/>
      <c r="QLX9" s="271"/>
      <c r="QLY9" s="271"/>
      <c r="QLZ9" s="271"/>
      <c r="QMA9" s="271"/>
      <c r="QMB9" s="271"/>
      <c r="QMC9" s="271"/>
      <c r="QMD9" s="271"/>
      <c r="QME9" s="271"/>
      <c r="QMF9" s="271"/>
      <c r="QMG9" s="271"/>
      <c r="QMH9" s="271"/>
      <c r="QMI9" s="271"/>
      <c r="QMJ9" s="271"/>
      <c r="QMK9" s="271"/>
      <c r="QML9" s="271"/>
      <c r="QMM9" s="271"/>
      <c r="QMN9" s="271"/>
      <c r="QMO9" s="271"/>
      <c r="QMP9" s="271"/>
      <c r="QMQ9" s="271"/>
      <c r="QMR9" s="271"/>
      <c r="QMS9" s="271"/>
      <c r="QMT9" s="271"/>
      <c r="QMU9" s="271"/>
      <c r="QMV9" s="271"/>
      <c r="QMW9" s="271"/>
      <c r="QMX9" s="271"/>
      <c r="QMY9" s="271"/>
      <c r="QMZ9" s="271"/>
      <c r="QNA9" s="271"/>
      <c r="QNB9" s="271"/>
      <c r="QNC9" s="271"/>
      <c r="QND9" s="271"/>
      <c r="QNE9" s="271"/>
      <c r="QNF9" s="271"/>
      <c r="QNG9" s="271"/>
      <c r="QNH9" s="271"/>
      <c r="QNI9" s="271"/>
      <c r="QNJ9" s="271"/>
      <c r="QNK9" s="271"/>
      <c r="QNL9" s="271"/>
      <c r="QNM9" s="271"/>
      <c r="QNN9" s="271"/>
      <c r="QNO9" s="271"/>
      <c r="QNP9" s="271"/>
      <c r="QNQ9" s="271"/>
      <c r="QNR9" s="271"/>
      <c r="QNS9" s="271"/>
      <c r="QNT9" s="271"/>
      <c r="QNU9" s="271"/>
      <c r="QNV9" s="271"/>
      <c r="QNW9" s="271"/>
      <c r="QNX9" s="271"/>
      <c r="QNY9" s="271"/>
      <c r="QNZ9" s="271"/>
      <c r="QOA9" s="271"/>
      <c r="QOB9" s="271"/>
      <c r="QOC9" s="271"/>
      <c r="QOD9" s="271"/>
      <c r="QOE9" s="271"/>
      <c r="QOF9" s="271"/>
      <c r="QOG9" s="271"/>
      <c r="QOH9" s="271"/>
      <c r="QOI9" s="271"/>
      <c r="QOJ9" s="271"/>
      <c r="QOK9" s="271"/>
      <c r="QOL9" s="271"/>
      <c r="QOM9" s="271"/>
      <c r="QON9" s="271"/>
      <c r="QOO9" s="271"/>
      <c r="QOP9" s="271"/>
      <c r="QOQ9" s="271"/>
      <c r="QOR9" s="271"/>
      <c r="QOS9" s="271"/>
      <c r="QOT9" s="271"/>
      <c r="QOU9" s="271"/>
      <c r="QOV9" s="271"/>
      <c r="QOW9" s="271"/>
      <c r="QOX9" s="271"/>
      <c r="QOY9" s="271"/>
      <c r="QOZ9" s="271"/>
      <c r="QPA9" s="271"/>
      <c r="QPB9" s="271"/>
      <c r="QPC9" s="271"/>
      <c r="QPD9" s="271"/>
      <c r="QPE9" s="271"/>
      <c r="QPF9" s="271"/>
      <c r="QPG9" s="271"/>
      <c r="QPH9" s="271"/>
      <c r="QPI9" s="271"/>
      <c r="QPJ9" s="271"/>
      <c r="QPK9" s="271"/>
      <c r="QPL9" s="271"/>
      <c r="QPM9" s="271"/>
      <c r="QPN9" s="271"/>
      <c r="QPO9" s="271"/>
      <c r="QPP9" s="271"/>
      <c r="QPQ9" s="271"/>
      <c r="QPR9" s="271"/>
      <c r="QPS9" s="271"/>
      <c r="QPT9" s="271"/>
      <c r="QPU9" s="271"/>
      <c r="QPV9" s="271"/>
      <c r="QPW9" s="271"/>
      <c r="QPX9" s="271"/>
      <c r="QPY9" s="271"/>
      <c r="QPZ9" s="271"/>
      <c r="QQA9" s="271"/>
      <c r="QQB9" s="271"/>
      <c r="QQC9" s="271"/>
      <c r="QQD9" s="271"/>
      <c r="QQE9" s="271"/>
      <c r="QQF9" s="271"/>
      <c r="QQG9" s="271"/>
      <c r="QQH9" s="271"/>
      <c r="QQI9" s="271"/>
      <c r="QQJ9" s="271"/>
      <c r="QQK9" s="271"/>
      <c r="QQL9" s="271"/>
      <c r="QQM9" s="271"/>
      <c r="QQN9" s="271"/>
      <c r="QQO9" s="271"/>
      <c r="QQP9" s="271"/>
      <c r="QQQ9" s="271"/>
      <c r="QQR9" s="271"/>
      <c r="QQS9" s="271"/>
      <c r="QQT9" s="271"/>
      <c r="QQU9" s="271"/>
      <c r="QQV9" s="271"/>
      <c r="QQW9" s="271"/>
      <c r="QQX9" s="271"/>
      <c r="QQY9" s="271"/>
      <c r="QQZ9" s="271"/>
      <c r="QRA9" s="271"/>
      <c r="QRB9" s="271"/>
      <c r="QRC9" s="271"/>
      <c r="QRD9" s="271"/>
      <c r="QRE9" s="271"/>
      <c r="QRF9" s="271"/>
      <c r="QRG9" s="271"/>
      <c r="QRH9" s="271"/>
      <c r="QRI9" s="271"/>
      <c r="QRJ9" s="271"/>
      <c r="QRK9" s="271"/>
      <c r="QRL9" s="271"/>
      <c r="QRM9" s="271"/>
      <c r="QRN9" s="271"/>
      <c r="QRO9" s="271"/>
      <c r="QRP9" s="271"/>
      <c r="QRQ9" s="271"/>
      <c r="QRR9" s="271"/>
      <c r="QRS9" s="271"/>
      <c r="QRT9" s="271"/>
      <c r="QRU9" s="271"/>
      <c r="QRV9" s="271"/>
      <c r="QRW9" s="271"/>
      <c r="QRX9" s="271"/>
      <c r="QRY9" s="271"/>
      <c r="QRZ9" s="271"/>
      <c r="QSA9" s="271"/>
      <c r="QSB9" s="271"/>
      <c r="QSC9" s="271"/>
      <c r="QSD9" s="271"/>
      <c r="QSE9" s="271"/>
      <c r="QSF9" s="271"/>
      <c r="QSG9" s="271"/>
      <c r="QSH9" s="271"/>
      <c r="QSI9" s="271"/>
      <c r="QSJ9" s="271"/>
      <c r="QSK9" s="271"/>
      <c r="QSL9" s="271"/>
      <c r="QSM9" s="271"/>
      <c r="QSN9" s="271"/>
      <c r="QSO9" s="271"/>
      <c r="QSP9" s="271"/>
      <c r="QSQ9" s="271"/>
      <c r="QSR9" s="271"/>
      <c r="QSS9" s="271"/>
      <c r="QST9" s="271"/>
      <c r="QSU9" s="271"/>
      <c r="QSV9" s="271"/>
      <c r="QSW9" s="271"/>
      <c r="QSX9" s="271"/>
      <c r="QSY9" s="271"/>
      <c r="QSZ9" s="271"/>
      <c r="QTA9" s="271"/>
      <c r="QTB9" s="271"/>
      <c r="QTC9" s="271"/>
      <c r="QTD9" s="271"/>
      <c r="QTE9" s="271"/>
      <c r="QTF9" s="271"/>
      <c r="QTG9" s="271"/>
      <c r="QTH9" s="271"/>
      <c r="QTI9" s="271"/>
      <c r="QTJ9" s="271"/>
      <c r="QTK9" s="271"/>
      <c r="QTL9" s="271"/>
      <c r="QTM9" s="271"/>
      <c r="QTN9" s="271"/>
      <c r="QTO9" s="271"/>
      <c r="QTP9" s="271"/>
      <c r="QTQ9" s="271"/>
      <c r="QTR9" s="271"/>
      <c r="QTS9" s="271"/>
      <c r="QTT9" s="271"/>
      <c r="QTU9" s="271"/>
      <c r="QTV9" s="271"/>
      <c r="QTW9" s="271"/>
      <c r="QTX9" s="271"/>
      <c r="QTY9" s="271"/>
      <c r="QTZ9" s="271"/>
      <c r="QUA9" s="271"/>
      <c r="QUB9" s="271"/>
      <c r="QUC9" s="271"/>
      <c r="QUD9" s="271"/>
      <c r="QUE9" s="271"/>
      <c r="QUF9" s="271"/>
      <c r="QUG9" s="271"/>
      <c r="QUH9" s="271"/>
      <c r="QUI9" s="271"/>
      <c r="QUJ9" s="271"/>
      <c r="QUK9" s="271"/>
      <c r="QUL9" s="271"/>
      <c r="QUM9" s="271"/>
      <c r="QUN9" s="271"/>
      <c r="QUO9" s="271"/>
      <c r="QUP9" s="271"/>
      <c r="QUQ9" s="271"/>
      <c r="QUR9" s="271"/>
      <c r="QUS9" s="271"/>
      <c r="QUT9" s="271"/>
      <c r="QUU9" s="271"/>
      <c r="QUV9" s="271"/>
      <c r="QUW9" s="271"/>
      <c r="QUX9" s="271"/>
      <c r="QUY9" s="271"/>
      <c r="QUZ9" s="271"/>
      <c r="QVA9" s="271"/>
      <c r="QVB9" s="271"/>
      <c r="QVC9" s="271"/>
      <c r="QVD9" s="271"/>
      <c r="QVE9" s="271"/>
      <c r="QVF9" s="271"/>
      <c r="QVG9" s="271"/>
      <c r="QVH9" s="271"/>
      <c r="QVI9" s="271"/>
      <c r="QVJ9" s="271"/>
      <c r="QVK9" s="271"/>
      <c r="QVL9" s="271"/>
      <c r="QVM9" s="271"/>
      <c r="QVN9" s="271"/>
      <c r="QVO9" s="271"/>
      <c r="QVP9" s="271"/>
      <c r="QVQ9" s="271"/>
      <c r="QVR9" s="271"/>
      <c r="QVS9" s="271"/>
      <c r="QVT9" s="271"/>
      <c r="QVU9" s="271"/>
      <c r="QVV9" s="271"/>
      <c r="QVW9" s="271"/>
      <c r="QVX9" s="271"/>
      <c r="QVY9" s="271"/>
      <c r="QVZ9" s="271"/>
      <c r="QWA9" s="271"/>
      <c r="QWB9" s="271"/>
      <c r="QWC9" s="271"/>
      <c r="QWD9" s="271"/>
      <c r="QWE9" s="271"/>
      <c r="QWF9" s="271"/>
      <c r="QWG9" s="271"/>
      <c r="QWH9" s="271"/>
      <c r="QWI9" s="271"/>
      <c r="QWJ9" s="271"/>
      <c r="QWK9" s="271"/>
      <c r="QWL9" s="271"/>
      <c r="QWM9" s="271"/>
      <c r="QWN9" s="271"/>
      <c r="QWO9" s="271"/>
      <c r="QWP9" s="271"/>
      <c r="QWQ9" s="271"/>
      <c r="QWR9" s="271"/>
      <c r="QWS9" s="271"/>
      <c r="QWT9" s="271"/>
      <c r="QWU9" s="271"/>
      <c r="QWV9" s="271"/>
      <c r="QWW9" s="271"/>
      <c r="QWX9" s="271"/>
      <c r="QWY9" s="271"/>
      <c r="QWZ9" s="271"/>
      <c r="QXA9" s="271"/>
      <c r="QXB9" s="271"/>
      <c r="QXC9" s="271"/>
      <c r="QXD9" s="271"/>
      <c r="QXE9" s="271"/>
      <c r="QXF9" s="271"/>
      <c r="QXG9" s="271"/>
      <c r="QXH9" s="271"/>
      <c r="QXI9" s="271"/>
      <c r="QXJ9" s="271"/>
      <c r="QXK9" s="271"/>
      <c r="QXL9" s="271"/>
      <c r="QXM9" s="271"/>
      <c r="QXN9" s="271"/>
      <c r="QXO9" s="271"/>
      <c r="QXP9" s="271"/>
      <c r="QXQ9" s="271"/>
      <c r="QXR9" s="271"/>
      <c r="QXS9" s="271"/>
      <c r="QXT9" s="271"/>
      <c r="QXU9" s="271"/>
      <c r="QXV9" s="271"/>
      <c r="QXW9" s="271"/>
      <c r="QXX9" s="271"/>
      <c r="QXY9" s="271"/>
      <c r="QXZ9" s="271"/>
      <c r="QYA9" s="271"/>
      <c r="QYB9" s="271"/>
      <c r="QYC9" s="271"/>
      <c r="QYD9" s="271"/>
      <c r="QYE9" s="271"/>
      <c r="QYF9" s="271"/>
      <c r="QYG9" s="271"/>
      <c r="QYH9" s="271"/>
      <c r="QYI9" s="271"/>
      <c r="QYJ9" s="271"/>
      <c r="QYK9" s="271"/>
      <c r="QYL9" s="271"/>
      <c r="QYM9" s="271"/>
      <c r="QYN9" s="271"/>
      <c r="QYO9" s="271"/>
      <c r="QYP9" s="271"/>
      <c r="QYQ9" s="271"/>
      <c r="QYR9" s="271"/>
      <c r="QYS9" s="271"/>
      <c r="QYT9" s="271"/>
      <c r="QYU9" s="271"/>
      <c r="QYV9" s="271"/>
      <c r="QYW9" s="271"/>
      <c r="QYX9" s="271"/>
      <c r="QYY9" s="271"/>
      <c r="QYZ9" s="271"/>
      <c r="QZA9" s="271"/>
      <c r="QZB9" s="271"/>
      <c r="QZC9" s="271"/>
      <c r="QZD9" s="271"/>
      <c r="QZE9" s="271"/>
      <c r="QZF9" s="271"/>
      <c r="QZG9" s="271"/>
      <c r="QZH9" s="271"/>
      <c r="QZI9" s="271"/>
      <c r="QZJ9" s="271"/>
      <c r="QZK9" s="271"/>
      <c r="QZL9" s="271"/>
      <c r="QZM9" s="271"/>
      <c r="QZN9" s="271"/>
      <c r="QZO9" s="271"/>
      <c r="QZP9" s="271"/>
      <c r="QZQ9" s="271"/>
      <c r="QZR9" s="271"/>
      <c r="QZS9" s="271"/>
      <c r="QZT9" s="271"/>
      <c r="QZU9" s="271"/>
      <c r="QZV9" s="271"/>
      <c r="QZW9" s="271"/>
      <c r="QZX9" s="271"/>
      <c r="QZY9" s="271"/>
      <c r="QZZ9" s="271"/>
      <c r="RAA9" s="271"/>
      <c r="RAB9" s="271"/>
      <c r="RAC9" s="271"/>
      <c r="RAD9" s="271"/>
      <c r="RAE9" s="271"/>
      <c r="RAF9" s="271"/>
      <c r="RAG9" s="271"/>
      <c r="RAH9" s="271"/>
      <c r="RAI9" s="271"/>
      <c r="RAJ9" s="271"/>
      <c r="RAK9" s="271"/>
      <c r="RAL9" s="271"/>
      <c r="RAM9" s="271"/>
      <c r="RAN9" s="271"/>
      <c r="RAO9" s="271"/>
      <c r="RAP9" s="271"/>
      <c r="RAQ9" s="271"/>
      <c r="RAR9" s="271"/>
      <c r="RAS9" s="271"/>
      <c r="RAT9" s="271"/>
      <c r="RAU9" s="271"/>
      <c r="RAV9" s="271"/>
      <c r="RAW9" s="271"/>
      <c r="RAX9" s="271"/>
      <c r="RAY9" s="271"/>
      <c r="RAZ9" s="271"/>
      <c r="RBA9" s="271"/>
      <c r="RBB9" s="271"/>
      <c r="RBC9" s="271"/>
      <c r="RBD9" s="271"/>
      <c r="RBE9" s="271"/>
      <c r="RBF9" s="271"/>
      <c r="RBG9" s="271"/>
      <c r="RBH9" s="271"/>
      <c r="RBI9" s="271"/>
      <c r="RBJ9" s="271"/>
      <c r="RBK9" s="271"/>
      <c r="RBL9" s="271"/>
      <c r="RBM9" s="271"/>
      <c r="RBN9" s="271"/>
      <c r="RBO9" s="271"/>
      <c r="RBP9" s="271"/>
      <c r="RBQ9" s="271"/>
      <c r="RBR9" s="271"/>
      <c r="RBS9" s="271"/>
      <c r="RBT9" s="271"/>
      <c r="RBU9" s="271"/>
      <c r="RBV9" s="271"/>
      <c r="RBW9" s="271"/>
      <c r="RBX9" s="271"/>
      <c r="RBY9" s="271"/>
      <c r="RBZ9" s="271"/>
      <c r="RCA9" s="271"/>
      <c r="RCB9" s="271"/>
      <c r="RCC9" s="271"/>
      <c r="RCD9" s="271"/>
      <c r="RCE9" s="271"/>
      <c r="RCF9" s="271"/>
      <c r="RCG9" s="271"/>
      <c r="RCH9" s="271"/>
      <c r="RCI9" s="271"/>
      <c r="RCJ9" s="271"/>
      <c r="RCK9" s="271"/>
      <c r="RCL9" s="271"/>
      <c r="RCM9" s="271"/>
      <c r="RCN9" s="271"/>
      <c r="RCO9" s="271"/>
      <c r="RCP9" s="271"/>
      <c r="RCQ9" s="271"/>
      <c r="RCR9" s="271"/>
      <c r="RCS9" s="271"/>
      <c r="RCT9" s="271"/>
      <c r="RCU9" s="271"/>
      <c r="RCV9" s="271"/>
      <c r="RCW9" s="271"/>
      <c r="RCX9" s="271"/>
      <c r="RCY9" s="271"/>
      <c r="RCZ9" s="271"/>
      <c r="RDA9" s="271"/>
      <c r="RDB9" s="271"/>
      <c r="RDC9" s="271"/>
      <c r="RDD9" s="271"/>
      <c r="RDE9" s="271"/>
      <c r="RDF9" s="271"/>
      <c r="RDG9" s="271"/>
      <c r="RDH9" s="271"/>
      <c r="RDI9" s="271"/>
      <c r="RDJ9" s="271"/>
      <c r="RDK9" s="271"/>
      <c r="RDL9" s="271"/>
      <c r="RDM9" s="271"/>
      <c r="RDN9" s="271"/>
      <c r="RDO9" s="271"/>
      <c r="RDP9" s="271"/>
      <c r="RDQ9" s="271"/>
      <c r="RDR9" s="271"/>
      <c r="RDS9" s="271"/>
      <c r="RDT9" s="271"/>
      <c r="RDU9" s="271"/>
      <c r="RDV9" s="271"/>
      <c r="RDW9" s="271"/>
      <c r="RDX9" s="271"/>
      <c r="RDY9" s="271"/>
      <c r="RDZ9" s="271"/>
      <c r="REA9" s="271"/>
      <c r="REB9" s="271"/>
      <c r="REC9" s="271"/>
      <c r="RED9" s="271"/>
      <c r="REE9" s="271"/>
      <c r="REF9" s="271"/>
      <c r="REG9" s="271"/>
      <c r="REH9" s="271"/>
      <c r="REI9" s="271"/>
      <c r="REJ9" s="271"/>
      <c r="REK9" s="271"/>
      <c r="REL9" s="271"/>
      <c r="REM9" s="271"/>
      <c r="REN9" s="271"/>
      <c r="REO9" s="271"/>
      <c r="REP9" s="271"/>
      <c r="REQ9" s="271"/>
      <c r="RER9" s="271"/>
      <c r="RES9" s="271"/>
      <c r="RET9" s="271"/>
      <c r="REU9" s="271"/>
      <c r="REV9" s="271"/>
      <c r="REW9" s="271"/>
      <c r="REX9" s="271"/>
      <c r="REY9" s="271"/>
      <c r="REZ9" s="271"/>
      <c r="RFA9" s="271"/>
      <c r="RFB9" s="271"/>
      <c r="RFC9" s="271"/>
      <c r="RFD9" s="271"/>
      <c r="RFE9" s="271"/>
      <c r="RFF9" s="271"/>
      <c r="RFG9" s="271"/>
      <c r="RFH9" s="271"/>
      <c r="RFI9" s="271"/>
      <c r="RFJ9" s="271"/>
      <c r="RFK9" s="271"/>
      <c r="RFL9" s="271"/>
      <c r="RFM9" s="271"/>
      <c r="RFN9" s="271"/>
      <c r="RFO9" s="271"/>
      <c r="RFP9" s="271"/>
      <c r="RFQ9" s="271"/>
      <c r="RFR9" s="271"/>
      <c r="RFS9" s="271"/>
      <c r="RFT9" s="271"/>
      <c r="RFU9" s="271"/>
      <c r="RFV9" s="271"/>
      <c r="RFW9" s="271"/>
      <c r="RFX9" s="271"/>
      <c r="RFY9" s="271"/>
      <c r="RFZ9" s="271"/>
      <c r="RGA9" s="271"/>
      <c r="RGB9" s="271"/>
      <c r="RGC9" s="271"/>
      <c r="RGD9" s="271"/>
      <c r="RGE9" s="271"/>
      <c r="RGF9" s="271"/>
      <c r="RGG9" s="271"/>
      <c r="RGH9" s="271"/>
      <c r="RGI9" s="271"/>
      <c r="RGJ9" s="271"/>
      <c r="RGK9" s="271"/>
      <c r="RGL9" s="271"/>
      <c r="RGM9" s="271"/>
      <c r="RGN9" s="271"/>
      <c r="RGO9" s="271"/>
      <c r="RGP9" s="271"/>
      <c r="RGQ9" s="271"/>
      <c r="RGR9" s="271"/>
      <c r="RGS9" s="271"/>
      <c r="RGT9" s="271"/>
      <c r="RGU9" s="271"/>
      <c r="RGV9" s="271"/>
      <c r="RGW9" s="271"/>
      <c r="RGX9" s="271"/>
      <c r="RGY9" s="271"/>
      <c r="RGZ9" s="271"/>
      <c r="RHA9" s="271"/>
      <c r="RHB9" s="271"/>
      <c r="RHC9" s="271"/>
      <c r="RHD9" s="271"/>
      <c r="RHE9" s="271"/>
      <c r="RHF9" s="271"/>
      <c r="RHG9" s="271"/>
      <c r="RHH9" s="271"/>
      <c r="RHI9" s="271"/>
      <c r="RHJ9" s="271"/>
      <c r="RHK9" s="271"/>
      <c r="RHL9" s="271"/>
      <c r="RHM9" s="271"/>
      <c r="RHN9" s="271"/>
      <c r="RHO9" s="271"/>
      <c r="RHP9" s="271"/>
      <c r="RHQ9" s="271"/>
      <c r="RHR9" s="271"/>
      <c r="RHS9" s="271"/>
      <c r="RHT9" s="271"/>
      <c r="RHU9" s="271"/>
      <c r="RHV9" s="271"/>
      <c r="RHW9" s="271"/>
      <c r="RHX9" s="271"/>
      <c r="RHY9" s="271"/>
      <c r="RHZ9" s="271"/>
      <c r="RIA9" s="271"/>
      <c r="RIB9" s="271"/>
      <c r="RIC9" s="271"/>
      <c r="RID9" s="271"/>
      <c r="RIE9" s="271"/>
      <c r="RIF9" s="271"/>
      <c r="RIG9" s="271"/>
      <c r="RIH9" s="271"/>
      <c r="RII9" s="271"/>
      <c r="RIJ9" s="271"/>
      <c r="RIK9" s="271"/>
      <c r="RIL9" s="271"/>
      <c r="RIM9" s="271"/>
      <c r="RIN9" s="271"/>
      <c r="RIO9" s="271"/>
      <c r="RIP9" s="271"/>
      <c r="RIQ9" s="271"/>
      <c r="RIR9" s="271"/>
      <c r="RIS9" s="271"/>
      <c r="RIT9" s="271"/>
      <c r="RIU9" s="271"/>
      <c r="RIV9" s="271"/>
      <c r="RIW9" s="271"/>
      <c r="RIX9" s="271"/>
      <c r="RIY9" s="271"/>
      <c r="RIZ9" s="271"/>
      <c r="RJA9" s="271"/>
      <c r="RJB9" s="271"/>
      <c r="RJC9" s="271"/>
      <c r="RJD9" s="271"/>
      <c r="RJE9" s="271"/>
      <c r="RJF9" s="271"/>
      <c r="RJG9" s="271"/>
      <c r="RJH9" s="271"/>
      <c r="RJI9" s="271"/>
      <c r="RJJ9" s="271"/>
      <c r="RJK9" s="271"/>
      <c r="RJL9" s="271"/>
      <c r="RJM9" s="271"/>
      <c r="RJN9" s="271"/>
      <c r="RJO9" s="271"/>
      <c r="RJP9" s="271"/>
      <c r="RJQ9" s="271"/>
      <c r="RJR9" s="271"/>
      <c r="RJS9" s="271"/>
      <c r="RJT9" s="271"/>
      <c r="RJU9" s="271"/>
      <c r="RJV9" s="271"/>
      <c r="RJW9" s="271"/>
      <c r="RJX9" s="271"/>
      <c r="RJY9" s="271"/>
      <c r="RJZ9" s="271"/>
      <c r="RKA9" s="271"/>
      <c r="RKB9" s="271"/>
      <c r="RKC9" s="271"/>
      <c r="RKD9" s="271"/>
      <c r="RKE9" s="271"/>
      <c r="RKF9" s="271"/>
      <c r="RKG9" s="271"/>
      <c r="RKH9" s="271"/>
      <c r="RKI9" s="271"/>
      <c r="RKJ9" s="271"/>
      <c r="RKK9" s="271"/>
      <c r="RKL9" s="271"/>
      <c r="RKM9" s="271"/>
      <c r="RKN9" s="271"/>
      <c r="RKO9" s="271"/>
      <c r="RKP9" s="271"/>
      <c r="RKQ9" s="271"/>
      <c r="RKR9" s="271"/>
      <c r="RKS9" s="271"/>
      <c r="RKT9" s="271"/>
      <c r="RKU9" s="271"/>
      <c r="RKV9" s="271"/>
      <c r="RKW9" s="271"/>
      <c r="RKX9" s="271"/>
      <c r="RKY9" s="271"/>
      <c r="RKZ9" s="271"/>
      <c r="RLA9" s="271"/>
      <c r="RLB9" s="271"/>
      <c r="RLC9" s="271"/>
      <c r="RLD9" s="271"/>
      <c r="RLE9" s="271"/>
      <c r="RLF9" s="271"/>
      <c r="RLG9" s="271"/>
      <c r="RLH9" s="271"/>
      <c r="RLI9" s="271"/>
      <c r="RLJ9" s="271"/>
      <c r="RLK9" s="271"/>
      <c r="RLL9" s="271"/>
      <c r="RLM9" s="271"/>
      <c r="RLN9" s="271"/>
      <c r="RLO9" s="271"/>
      <c r="RLP9" s="271"/>
      <c r="RLQ9" s="271"/>
      <c r="RLR9" s="271"/>
      <c r="RLS9" s="271"/>
      <c r="RLT9" s="271"/>
      <c r="RLU9" s="271"/>
      <c r="RLV9" s="271"/>
      <c r="RLW9" s="271"/>
      <c r="RLX9" s="271"/>
      <c r="RLY9" s="271"/>
      <c r="RLZ9" s="271"/>
      <c r="RMA9" s="271"/>
      <c r="RMB9" s="271"/>
      <c r="RMC9" s="271"/>
      <c r="RMD9" s="271"/>
      <c r="RME9" s="271"/>
      <c r="RMF9" s="271"/>
      <c r="RMG9" s="271"/>
      <c r="RMH9" s="271"/>
      <c r="RMI9" s="271"/>
      <c r="RMJ9" s="271"/>
      <c r="RMK9" s="271"/>
      <c r="RML9" s="271"/>
      <c r="RMM9" s="271"/>
      <c r="RMN9" s="271"/>
      <c r="RMO9" s="271"/>
      <c r="RMP9" s="271"/>
      <c r="RMQ9" s="271"/>
      <c r="RMR9" s="271"/>
      <c r="RMS9" s="271"/>
      <c r="RMT9" s="271"/>
      <c r="RMU9" s="271"/>
      <c r="RMV9" s="271"/>
      <c r="RMW9" s="271"/>
      <c r="RMX9" s="271"/>
      <c r="RMY9" s="271"/>
      <c r="RMZ9" s="271"/>
      <c r="RNA9" s="271"/>
      <c r="RNB9" s="271"/>
      <c r="RNC9" s="271"/>
      <c r="RND9" s="271"/>
      <c r="RNE9" s="271"/>
      <c r="RNF9" s="271"/>
      <c r="RNG9" s="271"/>
      <c r="RNH9" s="271"/>
      <c r="RNI9" s="271"/>
      <c r="RNJ9" s="271"/>
      <c r="RNK9" s="271"/>
      <c r="RNL9" s="271"/>
      <c r="RNM9" s="271"/>
      <c r="RNN9" s="271"/>
      <c r="RNO9" s="271"/>
      <c r="RNP9" s="271"/>
      <c r="RNQ9" s="271"/>
      <c r="RNR9" s="271"/>
      <c r="RNS9" s="271"/>
      <c r="RNT9" s="271"/>
      <c r="RNU9" s="271"/>
      <c r="RNV9" s="271"/>
      <c r="RNW9" s="271"/>
      <c r="RNX9" s="271"/>
      <c r="RNY9" s="271"/>
      <c r="RNZ9" s="271"/>
      <c r="ROA9" s="271"/>
      <c r="ROB9" s="271"/>
      <c r="ROC9" s="271"/>
      <c r="ROD9" s="271"/>
      <c r="ROE9" s="271"/>
      <c r="ROF9" s="271"/>
      <c r="ROG9" s="271"/>
      <c r="ROH9" s="271"/>
      <c r="ROI9" s="271"/>
      <c r="ROJ9" s="271"/>
      <c r="ROK9" s="271"/>
      <c r="ROL9" s="271"/>
      <c r="ROM9" s="271"/>
      <c r="RON9" s="271"/>
      <c r="ROO9" s="271"/>
      <c r="ROP9" s="271"/>
      <c r="ROQ9" s="271"/>
      <c r="ROR9" s="271"/>
      <c r="ROS9" s="271"/>
      <c r="ROT9" s="271"/>
      <c r="ROU9" s="271"/>
      <c r="ROV9" s="271"/>
      <c r="ROW9" s="271"/>
      <c r="ROX9" s="271"/>
      <c r="ROY9" s="271"/>
      <c r="ROZ9" s="271"/>
      <c r="RPA9" s="271"/>
      <c r="RPB9" s="271"/>
      <c r="RPC9" s="271"/>
      <c r="RPD9" s="271"/>
      <c r="RPE9" s="271"/>
      <c r="RPF9" s="271"/>
      <c r="RPG9" s="271"/>
      <c r="RPH9" s="271"/>
      <c r="RPI9" s="271"/>
      <c r="RPJ9" s="271"/>
      <c r="RPK9" s="271"/>
      <c r="RPL9" s="271"/>
      <c r="RPM9" s="271"/>
      <c r="RPN9" s="271"/>
      <c r="RPO9" s="271"/>
      <c r="RPP9" s="271"/>
      <c r="RPQ9" s="271"/>
      <c r="RPR9" s="271"/>
      <c r="RPS9" s="271"/>
      <c r="RPT9" s="271"/>
      <c r="RPU9" s="271"/>
      <c r="RPV9" s="271"/>
      <c r="RPW9" s="271"/>
      <c r="RPX9" s="271"/>
      <c r="RPY9" s="271"/>
      <c r="RPZ9" s="271"/>
      <c r="RQA9" s="271"/>
      <c r="RQB9" s="271"/>
      <c r="RQC9" s="271"/>
      <c r="RQD9" s="271"/>
      <c r="RQE9" s="271"/>
      <c r="RQF9" s="271"/>
      <c r="RQG9" s="271"/>
      <c r="RQH9" s="271"/>
      <c r="RQI9" s="271"/>
      <c r="RQJ9" s="271"/>
      <c r="RQK9" s="271"/>
      <c r="RQL9" s="271"/>
      <c r="RQM9" s="271"/>
      <c r="RQN9" s="271"/>
      <c r="RQO9" s="271"/>
      <c r="RQP9" s="271"/>
      <c r="RQQ9" s="271"/>
      <c r="RQR9" s="271"/>
      <c r="RQS9" s="271"/>
      <c r="RQT9" s="271"/>
      <c r="RQU9" s="271"/>
      <c r="RQV9" s="271"/>
      <c r="RQW9" s="271"/>
      <c r="RQX9" s="271"/>
      <c r="RQY9" s="271"/>
      <c r="RQZ9" s="271"/>
      <c r="RRA9" s="271"/>
      <c r="RRB9" s="271"/>
      <c r="RRC9" s="271"/>
      <c r="RRD9" s="271"/>
      <c r="RRE9" s="271"/>
      <c r="RRF9" s="271"/>
      <c r="RRG9" s="271"/>
      <c r="RRH9" s="271"/>
      <c r="RRI9" s="271"/>
      <c r="RRJ9" s="271"/>
      <c r="RRK9" s="271"/>
      <c r="RRL9" s="271"/>
      <c r="RRM9" s="271"/>
      <c r="RRN9" s="271"/>
      <c r="RRO9" s="271"/>
      <c r="RRP9" s="271"/>
      <c r="RRQ9" s="271"/>
      <c r="RRR9" s="271"/>
      <c r="RRS9" s="271"/>
      <c r="RRT9" s="271"/>
      <c r="RRU9" s="271"/>
      <c r="RRV9" s="271"/>
      <c r="RRW9" s="271"/>
      <c r="RRX9" s="271"/>
      <c r="RRY9" s="271"/>
      <c r="RRZ9" s="271"/>
      <c r="RSA9" s="271"/>
      <c r="RSB9" s="271"/>
      <c r="RSC9" s="271"/>
      <c r="RSD9" s="271"/>
      <c r="RSE9" s="271"/>
      <c r="RSF9" s="271"/>
      <c r="RSG9" s="271"/>
      <c r="RSH9" s="271"/>
      <c r="RSI9" s="271"/>
      <c r="RSJ9" s="271"/>
      <c r="RSK9" s="271"/>
      <c r="RSL9" s="271"/>
      <c r="RSM9" s="271"/>
      <c r="RSN9" s="271"/>
      <c r="RSO9" s="271"/>
      <c r="RSP9" s="271"/>
      <c r="RSQ9" s="271"/>
      <c r="RSR9" s="271"/>
      <c r="RSS9" s="271"/>
      <c r="RST9" s="271"/>
      <c r="RSU9" s="271"/>
      <c r="RSV9" s="271"/>
      <c r="RSW9" s="271"/>
      <c r="RSX9" s="271"/>
      <c r="RSY9" s="271"/>
      <c r="RSZ9" s="271"/>
      <c r="RTA9" s="271"/>
      <c r="RTB9" s="271"/>
      <c r="RTC9" s="271"/>
      <c r="RTD9" s="271"/>
      <c r="RTE9" s="271"/>
      <c r="RTF9" s="271"/>
      <c r="RTG9" s="271"/>
      <c r="RTH9" s="271"/>
      <c r="RTI9" s="271"/>
      <c r="RTJ9" s="271"/>
      <c r="RTK9" s="271"/>
      <c r="RTL9" s="271"/>
      <c r="RTM9" s="271"/>
      <c r="RTN9" s="271"/>
      <c r="RTO9" s="271"/>
      <c r="RTP9" s="271"/>
      <c r="RTQ9" s="271"/>
      <c r="RTR9" s="271"/>
      <c r="RTS9" s="271"/>
      <c r="RTT9" s="271"/>
      <c r="RTU9" s="271"/>
      <c r="RTV9" s="271"/>
      <c r="RTW9" s="271"/>
      <c r="RTX9" s="271"/>
      <c r="RTY9" s="271"/>
      <c r="RTZ9" s="271"/>
      <c r="RUA9" s="271"/>
      <c r="RUB9" s="271"/>
      <c r="RUC9" s="271"/>
      <c r="RUD9" s="271"/>
      <c r="RUE9" s="271"/>
      <c r="RUF9" s="271"/>
      <c r="RUG9" s="271"/>
      <c r="RUH9" s="271"/>
      <c r="RUI9" s="271"/>
      <c r="RUJ9" s="271"/>
      <c r="RUK9" s="271"/>
      <c r="RUL9" s="271"/>
      <c r="RUM9" s="271"/>
      <c r="RUN9" s="271"/>
      <c r="RUO9" s="271"/>
      <c r="RUP9" s="271"/>
      <c r="RUQ9" s="271"/>
      <c r="RUR9" s="271"/>
      <c r="RUS9" s="271"/>
      <c r="RUT9" s="271"/>
      <c r="RUU9" s="271"/>
      <c r="RUV9" s="271"/>
      <c r="RUW9" s="271"/>
      <c r="RUX9" s="271"/>
      <c r="RUY9" s="271"/>
      <c r="RUZ9" s="271"/>
      <c r="RVA9" s="271"/>
      <c r="RVB9" s="271"/>
      <c r="RVC9" s="271"/>
      <c r="RVD9" s="271"/>
      <c r="RVE9" s="271"/>
      <c r="RVF9" s="271"/>
      <c r="RVG9" s="271"/>
      <c r="RVH9" s="271"/>
      <c r="RVI9" s="271"/>
      <c r="RVJ9" s="271"/>
      <c r="RVK9" s="271"/>
      <c r="RVL9" s="271"/>
      <c r="RVM9" s="271"/>
      <c r="RVN9" s="271"/>
      <c r="RVO9" s="271"/>
      <c r="RVP9" s="271"/>
      <c r="RVQ9" s="271"/>
      <c r="RVR9" s="271"/>
      <c r="RVS9" s="271"/>
      <c r="RVT9" s="271"/>
      <c r="RVU9" s="271"/>
      <c r="RVV9" s="271"/>
      <c r="RVW9" s="271"/>
      <c r="RVX9" s="271"/>
      <c r="RVY9" s="271"/>
      <c r="RVZ9" s="271"/>
      <c r="RWA9" s="271"/>
      <c r="RWB9" s="271"/>
      <c r="RWC9" s="271"/>
      <c r="RWD9" s="271"/>
      <c r="RWE9" s="271"/>
      <c r="RWF9" s="271"/>
      <c r="RWG9" s="271"/>
      <c r="RWH9" s="271"/>
      <c r="RWI9" s="271"/>
      <c r="RWJ9" s="271"/>
      <c r="RWK9" s="271"/>
      <c r="RWL9" s="271"/>
      <c r="RWM9" s="271"/>
      <c r="RWN9" s="271"/>
      <c r="RWO9" s="271"/>
      <c r="RWP9" s="271"/>
      <c r="RWQ9" s="271"/>
      <c r="RWR9" s="271"/>
      <c r="RWS9" s="271"/>
      <c r="RWT9" s="271"/>
      <c r="RWU9" s="271"/>
      <c r="RWV9" s="271"/>
      <c r="RWW9" s="271"/>
      <c r="RWX9" s="271"/>
      <c r="RWY9" s="271"/>
      <c r="RWZ9" s="271"/>
      <c r="RXA9" s="271"/>
      <c r="RXB9" s="271"/>
      <c r="RXC9" s="271"/>
      <c r="RXD9" s="271"/>
      <c r="RXE9" s="271"/>
      <c r="RXF9" s="271"/>
      <c r="RXG9" s="271"/>
      <c r="RXH9" s="271"/>
      <c r="RXI9" s="271"/>
      <c r="RXJ9" s="271"/>
      <c r="RXK9" s="271"/>
      <c r="RXL9" s="271"/>
      <c r="RXM9" s="271"/>
      <c r="RXN9" s="271"/>
      <c r="RXO9" s="271"/>
      <c r="RXP9" s="271"/>
      <c r="RXQ9" s="271"/>
      <c r="RXR9" s="271"/>
      <c r="RXS9" s="271"/>
      <c r="RXT9" s="271"/>
      <c r="RXU9" s="271"/>
      <c r="RXV9" s="271"/>
      <c r="RXW9" s="271"/>
      <c r="RXX9" s="271"/>
      <c r="RXY9" s="271"/>
      <c r="RXZ9" s="271"/>
      <c r="RYA9" s="271"/>
      <c r="RYB9" s="271"/>
      <c r="RYC9" s="271"/>
      <c r="RYD9" s="271"/>
      <c r="RYE9" s="271"/>
      <c r="RYF9" s="271"/>
      <c r="RYG9" s="271"/>
      <c r="RYH9" s="271"/>
      <c r="RYI9" s="271"/>
      <c r="RYJ9" s="271"/>
      <c r="RYK9" s="271"/>
      <c r="RYL9" s="271"/>
      <c r="RYM9" s="271"/>
      <c r="RYN9" s="271"/>
      <c r="RYO9" s="271"/>
      <c r="RYP9" s="271"/>
      <c r="RYQ9" s="271"/>
      <c r="RYR9" s="271"/>
      <c r="RYS9" s="271"/>
      <c r="RYT9" s="271"/>
      <c r="RYU9" s="271"/>
      <c r="RYV9" s="271"/>
      <c r="RYW9" s="271"/>
      <c r="RYX9" s="271"/>
      <c r="RYY9" s="271"/>
      <c r="RYZ9" s="271"/>
      <c r="RZA9" s="271"/>
      <c r="RZB9" s="271"/>
      <c r="RZC9" s="271"/>
      <c r="RZD9" s="271"/>
      <c r="RZE9" s="271"/>
      <c r="RZF9" s="271"/>
      <c r="RZG9" s="271"/>
      <c r="RZH9" s="271"/>
      <c r="RZI9" s="271"/>
      <c r="RZJ9" s="271"/>
      <c r="RZK9" s="271"/>
      <c r="RZL9" s="271"/>
      <c r="RZM9" s="271"/>
      <c r="RZN9" s="271"/>
      <c r="RZO9" s="271"/>
      <c r="RZP9" s="271"/>
      <c r="RZQ9" s="271"/>
      <c r="RZR9" s="271"/>
      <c r="RZS9" s="271"/>
      <c r="RZT9" s="271"/>
      <c r="RZU9" s="271"/>
      <c r="RZV9" s="271"/>
      <c r="RZW9" s="271"/>
      <c r="RZX9" s="271"/>
      <c r="RZY9" s="271"/>
      <c r="RZZ9" s="271"/>
      <c r="SAA9" s="271"/>
      <c r="SAB9" s="271"/>
      <c r="SAC9" s="271"/>
      <c r="SAD9" s="271"/>
      <c r="SAE9" s="271"/>
      <c r="SAF9" s="271"/>
      <c r="SAG9" s="271"/>
      <c r="SAH9" s="271"/>
      <c r="SAI9" s="271"/>
      <c r="SAJ9" s="271"/>
      <c r="SAK9" s="271"/>
      <c r="SAL9" s="271"/>
      <c r="SAM9" s="271"/>
      <c r="SAN9" s="271"/>
      <c r="SAO9" s="271"/>
      <c r="SAP9" s="271"/>
      <c r="SAQ9" s="271"/>
      <c r="SAR9" s="271"/>
      <c r="SAS9" s="271"/>
      <c r="SAT9" s="271"/>
      <c r="SAU9" s="271"/>
      <c r="SAV9" s="271"/>
      <c r="SAW9" s="271"/>
      <c r="SAX9" s="271"/>
      <c r="SAY9" s="271"/>
      <c r="SAZ9" s="271"/>
      <c r="SBA9" s="271"/>
      <c r="SBB9" s="271"/>
      <c r="SBC9" s="271"/>
      <c r="SBD9" s="271"/>
      <c r="SBE9" s="271"/>
      <c r="SBF9" s="271"/>
      <c r="SBG9" s="271"/>
      <c r="SBH9" s="271"/>
      <c r="SBI9" s="271"/>
      <c r="SBJ9" s="271"/>
      <c r="SBK9" s="271"/>
      <c r="SBL9" s="271"/>
      <c r="SBM9" s="271"/>
      <c r="SBN9" s="271"/>
      <c r="SBO9" s="271"/>
      <c r="SBP9" s="271"/>
      <c r="SBQ9" s="271"/>
      <c r="SBR9" s="271"/>
      <c r="SBS9" s="271"/>
      <c r="SBT9" s="271"/>
      <c r="SBU9" s="271"/>
      <c r="SBV9" s="271"/>
      <c r="SBW9" s="271"/>
      <c r="SBX9" s="271"/>
      <c r="SBY9" s="271"/>
      <c r="SBZ9" s="271"/>
      <c r="SCA9" s="271"/>
      <c r="SCB9" s="271"/>
      <c r="SCC9" s="271"/>
      <c r="SCD9" s="271"/>
      <c r="SCE9" s="271"/>
      <c r="SCF9" s="271"/>
      <c r="SCG9" s="271"/>
      <c r="SCH9" s="271"/>
      <c r="SCI9" s="271"/>
      <c r="SCJ9" s="271"/>
      <c r="SCK9" s="271"/>
      <c r="SCL9" s="271"/>
      <c r="SCM9" s="271"/>
      <c r="SCN9" s="271"/>
      <c r="SCO9" s="271"/>
      <c r="SCP9" s="271"/>
      <c r="SCQ9" s="271"/>
      <c r="SCR9" s="271"/>
      <c r="SCS9" s="271"/>
      <c r="SCT9" s="271"/>
      <c r="SCU9" s="271"/>
      <c r="SCV9" s="271"/>
      <c r="SCW9" s="271"/>
      <c r="SCX9" s="271"/>
      <c r="SCY9" s="271"/>
      <c r="SCZ9" s="271"/>
      <c r="SDA9" s="271"/>
      <c r="SDB9" s="271"/>
      <c r="SDC9" s="271"/>
      <c r="SDD9" s="271"/>
      <c r="SDE9" s="271"/>
      <c r="SDF9" s="271"/>
      <c r="SDG9" s="271"/>
      <c r="SDH9" s="271"/>
      <c r="SDI9" s="271"/>
      <c r="SDJ9" s="271"/>
      <c r="SDK9" s="271"/>
      <c r="SDL9" s="271"/>
      <c r="SDM9" s="271"/>
      <c r="SDN9" s="271"/>
      <c r="SDO9" s="271"/>
      <c r="SDP9" s="271"/>
      <c r="SDQ9" s="271"/>
      <c r="SDR9" s="271"/>
      <c r="SDS9" s="271"/>
      <c r="SDT9" s="271"/>
      <c r="SDU9" s="271"/>
      <c r="SDV9" s="271"/>
      <c r="SDW9" s="271"/>
      <c r="SDX9" s="271"/>
      <c r="SDY9" s="271"/>
      <c r="SDZ9" s="271"/>
      <c r="SEA9" s="271"/>
      <c r="SEB9" s="271"/>
      <c r="SEC9" s="271"/>
      <c r="SED9" s="271"/>
      <c r="SEE9" s="271"/>
      <c r="SEF9" s="271"/>
      <c r="SEG9" s="271"/>
      <c r="SEH9" s="271"/>
      <c r="SEI9" s="271"/>
      <c r="SEJ9" s="271"/>
      <c r="SEK9" s="271"/>
      <c r="SEL9" s="271"/>
      <c r="SEM9" s="271"/>
      <c r="SEN9" s="271"/>
      <c r="SEO9" s="271"/>
      <c r="SEP9" s="271"/>
      <c r="SEQ9" s="271"/>
      <c r="SER9" s="271"/>
      <c r="SES9" s="271"/>
      <c r="SET9" s="271"/>
      <c r="SEU9" s="271"/>
      <c r="SEV9" s="271"/>
      <c r="SEW9" s="271"/>
      <c r="SEX9" s="271"/>
      <c r="SEY9" s="271"/>
      <c r="SEZ9" s="271"/>
      <c r="SFA9" s="271"/>
      <c r="SFB9" s="271"/>
      <c r="SFC9" s="271"/>
      <c r="SFD9" s="271"/>
      <c r="SFE9" s="271"/>
      <c r="SFF9" s="271"/>
      <c r="SFG9" s="271"/>
      <c r="SFH9" s="271"/>
      <c r="SFI9" s="271"/>
      <c r="SFJ9" s="271"/>
      <c r="SFK9" s="271"/>
      <c r="SFL9" s="271"/>
      <c r="SFM9" s="271"/>
      <c r="SFN9" s="271"/>
      <c r="SFO9" s="271"/>
      <c r="SFP9" s="271"/>
      <c r="SFQ9" s="271"/>
      <c r="SFR9" s="271"/>
      <c r="SFS9" s="271"/>
      <c r="SFT9" s="271"/>
      <c r="SFU9" s="271"/>
      <c r="SFV9" s="271"/>
      <c r="SFW9" s="271"/>
      <c r="SFX9" s="271"/>
      <c r="SFY9" s="271"/>
      <c r="SFZ9" s="271"/>
      <c r="SGA9" s="271"/>
      <c r="SGB9" s="271"/>
      <c r="SGC9" s="271"/>
      <c r="SGD9" s="271"/>
      <c r="SGE9" s="271"/>
      <c r="SGF9" s="271"/>
      <c r="SGG9" s="271"/>
      <c r="SGH9" s="271"/>
      <c r="SGI9" s="271"/>
      <c r="SGJ9" s="271"/>
      <c r="SGK9" s="271"/>
      <c r="SGL9" s="271"/>
      <c r="SGM9" s="271"/>
      <c r="SGN9" s="271"/>
      <c r="SGO9" s="271"/>
      <c r="SGP9" s="271"/>
      <c r="SGQ9" s="271"/>
      <c r="SGR9" s="271"/>
      <c r="SGS9" s="271"/>
      <c r="SGT9" s="271"/>
      <c r="SGU9" s="271"/>
      <c r="SGV9" s="271"/>
      <c r="SGW9" s="271"/>
      <c r="SGX9" s="271"/>
      <c r="SGY9" s="271"/>
      <c r="SGZ9" s="271"/>
      <c r="SHA9" s="271"/>
      <c r="SHB9" s="271"/>
      <c r="SHC9" s="271"/>
      <c r="SHD9" s="271"/>
      <c r="SHE9" s="271"/>
      <c r="SHF9" s="271"/>
      <c r="SHG9" s="271"/>
      <c r="SHH9" s="271"/>
      <c r="SHI9" s="271"/>
      <c r="SHJ9" s="271"/>
      <c r="SHK9" s="271"/>
      <c r="SHL9" s="271"/>
      <c r="SHM9" s="271"/>
      <c r="SHN9" s="271"/>
      <c r="SHO9" s="271"/>
      <c r="SHP9" s="271"/>
      <c r="SHQ9" s="271"/>
      <c r="SHR9" s="271"/>
      <c r="SHS9" s="271"/>
      <c r="SHT9" s="271"/>
      <c r="SHU9" s="271"/>
      <c r="SHV9" s="271"/>
      <c r="SHW9" s="271"/>
      <c r="SHX9" s="271"/>
      <c r="SHY9" s="271"/>
      <c r="SHZ9" s="271"/>
      <c r="SIA9" s="271"/>
      <c r="SIB9" s="271"/>
      <c r="SIC9" s="271"/>
      <c r="SID9" s="271"/>
      <c r="SIE9" s="271"/>
      <c r="SIF9" s="271"/>
      <c r="SIG9" s="271"/>
      <c r="SIH9" s="271"/>
      <c r="SII9" s="271"/>
      <c r="SIJ9" s="271"/>
      <c r="SIK9" s="271"/>
      <c r="SIL9" s="271"/>
      <c r="SIM9" s="271"/>
      <c r="SIN9" s="271"/>
      <c r="SIO9" s="271"/>
      <c r="SIP9" s="271"/>
      <c r="SIQ9" s="271"/>
      <c r="SIR9" s="271"/>
      <c r="SIS9" s="271"/>
      <c r="SIT9" s="271"/>
      <c r="SIU9" s="271"/>
      <c r="SIV9" s="271"/>
      <c r="SIW9" s="271"/>
      <c r="SIX9" s="271"/>
      <c r="SIY9" s="271"/>
      <c r="SIZ9" s="271"/>
      <c r="SJA9" s="271"/>
      <c r="SJB9" s="271"/>
      <c r="SJC9" s="271"/>
      <c r="SJD9" s="271"/>
      <c r="SJE9" s="271"/>
      <c r="SJF9" s="271"/>
      <c r="SJG9" s="271"/>
      <c r="SJH9" s="271"/>
      <c r="SJI9" s="271"/>
      <c r="SJJ9" s="271"/>
      <c r="SJK9" s="271"/>
      <c r="SJL9" s="271"/>
      <c r="SJM9" s="271"/>
      <c r="SJN9" s="271"/>
      <c r="SJO9" s="271"/>
      <c r="SJP9" s="271"/>
      <c r="SJQ9" s="271"/>
      <c r="SJR9" s="271"/>
      <c r="SJS9" s="271"/>
      <c r="SJT9" s="271"/>
      <c r="SJU9" s="271"/>
      <c r="SJV9" s="271"/>
      <c r="SJW9" s="271"/>
      <c r="SJX9" s="271"/>
      <c r="SJY9" s="271"/>
      <c r="SJZ9" s="271"/>
      <c r="SKA9" s="271"/>
      <c r="SKB9" s="271"/>
      <c r="SKC9" s="271"/>
      <c r="SKD9" s="271"/>
      <c r="SKE9" s="271"/>
      <c r="SKF9" s="271"/>
      <c r="SKG9" s="271"/>
      <c r="SKH9" s="271"/>
      <c r="SKI9" s="271"/>
      <c r="SKJ9" s="271"/>
      <c r="SKK9" s="271"/>
      <c r="SKL9" s="271"/>
      <c r="SKM9" s="271"/>
      <c r="SKN9" s="271"/>
      <c r="SKO9" s="271"/>
      <c r="SKP9" s="271"/>
      <c r="SKQ9" s="271"/>
      <c r="SKR9" s="271"/>
      <c r="SKS9" s="271"/>
      <c r="SKT9" s="271"/>
      <c r="SKU9" s="271"/>
      <c r="SKV9" s="271"/>
      <c r="SKW9" s="271"/>
      <c r="SKX9" s="271"/>
      <c r="SKY9" s="271"/>
      <c r="SKZ9" s="271"/>
      <c r="SLA9" s="271"/>
      <c r="SLB9" s="271"/>
      <c r="SLC9" s="271"/>
      <c r="SLD9" s="271"/>
      <c r="SLE9" s="271"/>
      <c r="SLF9" s="271"/>
      <c r="SLG9" s="271"/>
      <c r="SLH9" s="271"/>
      <c r="SLI9" s="271"/>
      <c r="SLJ9" s="271"/>
      <c r="SLK9" s="271"/>
      <c r="SLL9" s="271"/>
      <c r="SLM9" s="271"/>
      <c r="SLN9" s="271"/>
      <c r="SLO9" s="271"/>
      <c r="SLP9" s="271"/>
      <c r="SLQ9" s="271"/>
      <c r="SLR9" s="271"/>
      <c r="SLS9" s="271"/>
      <c r="SLT9" s="271"/>
      <c r="SLU9" s="271"/>
      <c r="SLV9" s="271"/>
      <c r="SLW9" s="271"/>
      <c r="SLX9" s="271"/>
      <c r="SLY9" s="271"/>
      <c r="SLZ9" s="271"/>
      <c r="SMA9" s="271"/>
      <c r="SMB9" s="271"/>
      <c r="SMC9" s="271"/>
      <c r="SMD9" s="271"/>
      <c r="SME9" s="271"/>
      <c r="SMF9" s="271"/>
      <c r="SMG9" s="271"/>
      <c r="SMH9" s="271"/>
      <c r="SMI9" s="271"/>
      <c r="SMJ9" s="271"/>
      <c r="SMK9" s="271"/>
      <c r="SML9" s="271"/>
      <c r="SMM9" s="271"/>
      <c r="SMN9" s="271"/>
      <c r="SMO9" s="271"/>
      <c r="SMP9" s="271"/>
      <c r="SMQ9" s="271"/>
      <c r="SMR9" s="271"/>
      <c r="SMS9" s="271"/>
      <c r="SMT9" s="271"/>
      <c r="SMU9" s="271"/>
      <c r="SMV9" s="271"/>
      <c r="SMW9" s="271"/>
      <c r="SMX9" s="271"/>
      <c r="SMY9" s="271"/>
      <c r="SMZ9" s="271"/>
      <c r="SNA9" s="271"/>
      <c r="SNB9" s="271"/>
      <c r="SNC9" s="271"/>
      <c r="SND9" s="271"/>
      <c r="SNE9" s="271"/>
      <c r="SNF9" s="271"/>
      <c r="SNG9" s="271"/>
      <c r="SNH9" s="271"/>
      <c r="SNI9" s="271"/>
      <c r="SNJ9" s="271"/>
      <c r="SNK9" s="271"/>
      <c r="SNL9" s="271"/>
      <c r="SNM9" s="271"/>
      <c r="SNN9" s="271"/>
      <c r="SNO9" s="271"/>
      <c r="SNP9" s="271"/>
      <c r="SNQ9" s="271"/>
      <c r="SNR9" s="271"/>
      <c r="SNS9" s="271"/>
      <c r="SNT9" s="271"/>
      <c r="SNU9" s="271"/>
      <c r="SNV9" s="271"/>
      <c r="SNW9" s="271"/>
      <c r="SNX9" s="271"/>
      <c r="SNY9" s="271"/>
      <c r="SNZ9" s="271"/>
      <c r="SOA9" s="271"/>
      <c r="SOB9" s="271"/>
      <c r="SOC9" s="271"/>
      <c r="SOD9" s="271"/>
      <c r="SOE9" s="271"/>
      <c r="SOF9" s="271"/>
      <c r="SOG9" s="271"/>
      <c r="SOH9" s="271"/>
      <c r="SOI9" s="271"/>
      <c r="SOJ9" s="271"/>
      <c r="SOK9" s="271"/>
      <c r="SOL9" s="271"/>
      <c r="SOM9" s="271"/>
      <c r="SON9" s="271"/>
      <c r="SOO9" s="271"/>
      <c r="SOP9" s="271"/>
      <c r="SOQ9" s="271"/>
      <c r="SOR9" s="271"/>
      <c r="SOS9" s="271"/>
      <c r="SOT9" s="271"/>
      <c r="SOU9" s="271"/>
      <c r="SOV9" s="271"/>
      <c r="SOW9" s="271"/>
      <c r="SOX9" s="271"/>
      <c r="SOY9" s="271"/>
      <c r="SOZ9" s="271"/>
      <c r="SPA9" s="271"/>
      <c r="SPB9" s="271"/>
      <c r="SPC9" s="271"/>
      <c r="SPD9" s="271"/>
      <c r="SPE9" s="271"/>
      <c r="SPF9" s="271"/>
      <c r="SPG9" s="271"/>
      <c r="SPH9" s="271"/>
      <c r="SPI9" s="271"/>
      <c r="SPJ9" s="271"/>
      <c r="SPK9" s="271"/>
      <c r="SPL9" s="271"/>
      <c r="SPM9" s="271"/>
      <c r="SPN9" s="271"/>
      <c r="SPO9" s="271"/>
      <c r="SPP9" s="271"/>
      <c r="SPQ9" s="271"/>
      <c r="SPR9" s="271"/>
      <c r="SPS9" s="271"/>
      <c r="SPT9" s="271"/>
      <c r="SPU9" s="271"/>
      <c r="SPV9" s="271"/>
      <c r="SPW9" s="271"/>
      <c r="SPX9" s="271"/>
      <c r="SPY9" s="271"/>
      <c r="SPZ9" s="271"/>
      <c r="SQA9" s="271"/>
      <c r="SQB9" s="271"/>
      <c r="SQC9" s="271"/>
      <c r="SQD9" s="271"/>
      <c r="SQE9" s="271"/>
      <c r="SQF9" s="271"/>
      <c r="SQG9" s="271"/>
      <c r="SQH9" s="271"/>
      <c r="SQI9" s="271"/>
      <c r="SQJ9" s="271"/>
      <c r="SQK9" s="271"/>
      <c r="SQL9" s="271"/>
      <c r="SQM9" s="271"/>
      <c r="SQN9" s="271"/>
      <c r="SQO9" s="271"/>
      <c r="SQP9" s="271"/>
      <c r="SQQ9" s="271"/>
      <c r="SQR9" s="271"/>
      <c r="SQS9" s="271"/>
      <c r="SQT9" s="271"/>
      <c r="SQU9" s="271"/>
      <c r="SQV9" s="271"/>
      <c r="SQW9" s="271"/>
      <c r="SQX9" s="271"/>
      <c r="SQY9" s="271"/>
      <c r="SQZ9" s="271"/>
      <c r="SRA9" s="271"/>
      <c r="SRB9" s="271"/>
      <c r="SRC9" s="271"/>
      <c r="SRD9" s="271"/>
      <c r="SRE9" s="271"/>
      <c r="SRF9" s="271"/>
      <c r="SRG9" s="271"/>
      <c r="SRH9" s="271"/>
      <c r="SRI9" s="271"/>
      <c r="SRJ9" s="271"/>
      <c r="SRK9" s="271"/>
      <c r="SRL9" s="271"/>
      <c r="SRM9" s="271"/>
      <c r="SRN9" s="271"/>
      <c r="SRO9" s="271"/>
      <c r="SRP9" s="271"/>
      <c r="SRQ9" s="271"/>
      <c r="SRR9" s="271"/>
      <c r="SRS9" s="271"/>
      <c r="SRT9" s="271"/>
      <c r="SRU9" s="271"/>
      <c r="SRV9" s="271"/>
      <c r="SRW9" s="271"/>
      <c r="SRX9" s="271"/>
      <c r="SRY9" s="271"/>
      <c r="SRZ9" s="271"/>
      <c r="SSA9" s="271"/>
      <c r="SSB9" s="271"/>
      <c r="SSC9" s="271"/>
      <c r="SSD9" s="271"/>
      <c r="SSE9" s="271"/>
      <c r="SSF9" s="271"/>
      <c r="SSG9" s="271"/>
      <c r="SSH9" s="271"/>
      <c r="SSI9" s="271"/>
      <c r="SSJ9" s="271"/>
      <c r="SSK9" s="271"/>
      <c r="SSL9" s="271"/>
      <c r="SSM9" s="271"/>
      <c r="SSN9" s="271"/>
      <c r="SSO9" s="271"/>
      <c r="SSP9" s="271"/>
      <c r="SSQ9" s="271"/>
      <c r="SSR9" s="271"/>
      <c r="SSS9" s="271"/>
      <c r="SST9" s="271"/>
      <c r="SSU9" s="271"/>
      <c r="SSV9" s="271"/>
      <c r="SSW9" s="271"/>
      <c r="SSX9" s="271"/>
      <c r="SSY9" s="271"/>
      <c r="SSZ9" s="271"/>
      <c r="STA9" s="271"/>
      <c r="STB9" s="271"/>
      <c r="STC9" s="271"/>
      <c r="STD9" s="271"/>
      <c r="STE9" s="271"/>
      <c r="STF9" s="271"/>
      <c r="STG9" s="271"/>
      <c r="STH9" s="271"/>
      <c r="STI9" s="271"/>
      <c r="STJ9" s="271"/>
      <c r="STK9" s="271"/>
      <c r="STL9" s="271"/>
      <c r="STM9" s="271"/>
      <c r="STN9" s="271"/>
      <c r="STO9" s="271"/>
      <c r="STP9" s="271"/>
      <c r="STQ9" s="271"/>
      <c r="STR9" s="271"/>
      <c r="STS9" s="271"/>
      <c r="STT9" s="271"/>
      <c r="STU9" s="271"/>
      <c r="STV9" s="271"/>
      <c r="STW9" s="271"/>
      <c r="STX9" s="271"/>
      <c r="STY9" s="271"/>
      <c r="STZ9" s="271"/>
      <c r="SUA9" s="271"/>
      <c r="SUB9" s="271"/>
      <c r="SUC9" s="271"/>
      <c r="SUD9" s="271"/>
      <c r="SUE9" s="271"/>
      <c r="SUF9" s="271"/>
      <c r="SUG9" s="271"/>
      <c r="SUH9" s="271"/>
      <c r="SUI9" s="271"/>
      <c r="SUJ9" s="271"/>
      <c r="SUK9" s="271"/>
      <c r="SUL9" s="271"/>
      <c r="SUM9" s="271"/>
      <c r="SUN9" s="271"/>
      <c r="SUO9" s="271"/>
      <c r="SUP9" s="271"/>
      <c r="SUQ9" s="271"/>
      <c r="SUR9" s="271"/>
      <c r="SUS9" s="271"/>
      <c r="SUT9" s="271"/>
      <c r="SUU9" s="271"/>
      <c r="SUV9" s="271"/>
      <c r="SUW9" s="271"/>
      <c r="SUX9" s="271"/>
      <c r="SUY9" s="271"/>
      <c r="SUZ9" s="271"/>
      <c r="SVA9" s="271"/>
      <c r="SVB9" s="271"/>
      <c r="SVC9" s="271"/>
      <c r="SVD9" s="271"/>
      <c r="SVE9" s="271"/>
      <c r="SVF9" s="271"/>
      <c r="SVG9" s="271"/>
      <c r="SVH9" s="271"/>
      <c r="SVI9" s="271"/>
      <c r="SVJ9" s="271"/>
      <c r="SVK9" s="271"/>
      <c r="SVL9" s="271"/>
      <c r="SVM9" s="271"/>
      <c r="SVN9" s="271"/>
      <c r="SVO9" s="271"/>
      <c r="SVP9" s="271"/>
      <c r="SVQ9" s="271"/>
      <c r="SVR9" s="271"/>
      <c r="SVS9" s="271"/>
      <c r="SVT9" s="271"/>
      <c r="SVU9" s="271"/>
      <c r="SVV9" s="271"/>
      <c r="SVW9" s="271"/>
      <c r="SVX9" s="271"/>
      <c r="SVY9" s="271"/>
      <c r="SVZ9" s="271"/>
      <c r="SWA9" s="271"/>
      <c r="SWB9" s="271"/>
      <c r="SWC9" s="271"/>
      <c r="SWD9" s="271"/>
      <c r="SWE9" s="271"/>
      <c r="SWF9" s="271"/>
      <c r="SWG9" s="271"/>
      <c r="SWH9" s="271"/>
      <c r="SWI9" s="271"/>
      <c r="SWJ9" s="271"/>
      <c r="SWK9" s="271"/>
      <c r="SWL9" s="271"/>
      <c r="SWM9" s="271"/>
      <c r="SWN9" s="271"/>
      <c r="SWO9" s="271"/>
      <c r="SWP9" s="271"/>
      <c r="SWQ9" s="271"/>
      <c r="SWR9" s="271"/>
      <c r="SWS9" s="271"/>
      <c r="SWT9" s="271"/>
      <c r="SWU9" s="271"/>
      <c r="SWV9" s="271"/>
      <c r="SWW9" s="271"/>
      <c r="SWX9" s="271"/>
      <c r="SWY9" s="271"/>
      <c r="SWZ9" s="271"/>
      <c r="SXA9" s="271"/>
      <c r="SXB9" s="271"/>
      <c r="SXC9" s="271"/>
      <c r="SXD9" s="271"/>
      <c r="SXE9" s="271"/>
      <c r="SXF9" s="271"/>
      <c r="SXG9" s="271"/>
      <c r="SXH9" s="271"/>
      <c r="SXI9" s="271"/>
      <c r="SXJ9" s="271"/>
      <c r="SXK9" s="271"/>
      <c r="SXL9" s="271"/>
      <c r="SXM9" s="271"/>
      <c r="SXN9" s="271"/>
      <c r="SXO9" s="271"/>
      <c r="SXP9" s="271"/>
      <c r="SXQ9" s="271"/>
      <c r="SXR9" s="271"/>
      <c r="SXS9" s="271"/>
      <c r="SXT9" s="271"/>
      <c r="SXU9" s="271"/>
      <c r="SXV9" s="271"/>
      <c r="SXW9" s="271"/>
      <c r="SXX9" s="271"/>
      <c r="SXY9" s="271"/>
      <c r="SXZ9" s="271"/>
      <c r="SYA9" s="271"/>
      <c r="SYB9" s="271"/>
      <c r="SYC9" s="271"/>
      <c r="SYD9" s="271"/>
      <c r="SYE9" s="271"/>
      <c r="SYF9" s="271"/>
      <c r="SYG9" s="271"/>
      <c r="SYH9" s="271"/>
      <c r="SYI9" s="271"/>
      <c r="SYJ9" s="271"/>
      <c r="SYK9" s="271"/>
      <c r="SYL9" s="271"/>
      <c r="SYM9" s="271"/>
      <c r="SYN9" s="271"/>
      <c r="SYO9" s="271"/>
      <c r="SYP9" s="271"/>
      <c r="SYQ9" s="271"/>
      <c r="SYR9" s="271"/>
      <c r="SYS9" s="271"/>
      <c r="SYT9" s="271"/>
      <c r="SYU9" s="271"/>
      <c r="SYV9" s="271"/>
      <c r="SYW9" s="271"/>
      <c r="SYX9" s="271"/>
      <c r="SYY9" s="271"/>
      <c r="SYZ9" s="271"/>
      <c r="SZA9" s="271"/>
      <c r="SZB9" s="271"/>
      <c r="SZC9" s="271"/>
      <c r="SZD9" s="271"/>
      <c r="SZE9" s="271"/>
      <c r="SZF9" s="271"/>
      <c r="SZG9" s="271"/>
      <c r="SZH9" s="271"/>
      <c r="SZI9" s="271"/>
      <c r="SZJ9" s="271"/>
      <c r="SZK9" s="271"/>
      <c r="SZL9" s="271"/>
      <c r="SZM9" s="271"/>
      <c r="SZN9" s="271"/>
      <c r="SZO9" s="271"/>
      <c r="SZP9" s="271"/>
      <c r="SZQ9" s="271"/>
      <c r="SZR9" s="271"/>
      <c r="SZS9" s="271"/>
      <c r="SZT9" s="271"/>
      <c r="SZU9" s="271"/>
      <c r="SZV9" s="271"/>
      <c r="SZW9" s="271"/>
      <c r="SZX9" s="271"/>
      <c r="SZY9" s="271"/>
      <c r="SZZ9" s="271"/>
      <c r="TAA9" s="271"/>
      <c r="TAB9" s="271"/>
      <c r="TAC9" s="271"/>
      <c r="TAD9" s="271"/>
      <c r="TAE9" s="271"/>
      <c r="TAF9" s="271"/>
      <c r="TAG9" s="271"/>
      <c r="TAH9" s="271"/>
      <c r="TAI9" s="271"/>
      <c r="TAJ9" s="271"/>
      <c r="TAK9" s="271"/>
      <c r="TAL9" s="271"/>
      <c r="TAM9" s="271"/>
      <c r="TAN9" s="271"/>
      <c r="TAO9" s="271"/>
      <c r="TAP9" s="271"/>
      <c r="TAQ9" s="271"/>
      <c r="TAR9" s="271"/>
      <c r="TAS9" s="271"/>
      <c r="TAT9" s="271"/>
      <c r="TAU9" s="271"/>
      <c r="TAV9" s="271"/>
      <c r="TAW9" s="271"/>
      <c r="TAX9" s="271"/>
      <c r="TAY9" s="271"/>
      <c r="TAZ9" s="271"/>
      <c r="TBA9" s="271"/>
      <c r="TBB9" s="271"/>
      <c r="TBC9" s="271"/>
      <c r="TBD9" s="271"/>
      <c r="TBE9" s="271"/>
      <c r="TBF9" s="271"/>
      <c r="TBG9" s="271"/>
      <c r="TBH9" s="271"/>
      <c r="TBI9" s="271"/>
      <c r="TBJ9" s="271"/>
      <c r="TBK9" s="271"/>
      <c r="TBL9" s="271"/>
      <c r="TBM9" s="271"/>
      <c r="TBN9" s="271"/>
      <c r="TBO9" s="271"/>
      <c r="TBP9" s="271"/>
      <c r="TBQ9" s="271"/>
      <c r="TBR9" s="271"/>
      <c r="TBS9" s="271"/>
      <c r="TBT9" s="271"/>
      <c r="TBU9" s="271"/>
      <c r="TBV9" s="271"/>
      <c r="TBW9" s="271"/>
      <c r="TBX9" s="271"/>
      <c r="TBY9" s="271"/>
      <c r="TBZ9" s="271"/>
      <c r="TCA9" s="271"/>
      <c r="TCB9" s="271"/>
      <c r="TCC9" s="271"/>
      <c r="TCD9" s="271"/>
      <c r="TCE9" s="271"/>
      <c r="TCF9" s="271"/>
      <c r="TCG9" s="271"/>
      <c r="TCH9" s="271"/>
      <c r="TCI9" s="271"/>
      <c r="TCJ9" s="271"/>
      <c r="TCK9" s="271"/>
      <c r="TCL9" s="271"/>
      <c r="TCM9" s="271"/>
      <c r="TCN9" s="271"/>
      <c r="TCO9" s="271"/>
      <c r="TCP9" s="271"/>
      <c r="TCQ9" s="271"/>
      <c r="TCR9" s="271"/>
      <c r="TCS9" s="271"/>
      <c r="TCT9" s="271"/>
      <c r="TCU9" s="271"/>
      <c r="TCV9" s="271"/>
      <c r="TCW9" s="271"/>
      <c r="TCX9" s="271"/>
      <c r="TCY9" s="271"/>
      <c r="TCZ9" s="271"/>
      <c r="TDA9" s="271"/>
      <c r="TDB9" s="271"/>
      <c r="TDC9" s="271"/>
      <c r="TDD9" s="271"/>
      <c r="TDE9" s="271"/>
      <c r="TDF9" s="271"/>
      <c r="TDG9" s="271"/>
      <c r="TDH9" s="271"/>
      <c r="TDI9" s="271"/>
      <c r="TDJ9" s="271"/>
      <c r="TDK9" s="271"/>
      <c r="TDL9" s="271"/>
      <c r="TDM9" s="271"/>
      <c r="TDN9" s="271"/>
      <c r="TDO9" s="271"/>
      <c r="TDP9" s="271"/>
      <c r="TDQ9" s="271"/>
      <c r="TDR9" s="271"/>
      <c r="TDS9" s="271"/>
      <c r="TDT9" s="271"/>
      <c r="TDU9" s="271"/>
      <c r="TDV9" s="271"/>
      <c r="TDW9" s="271"/>
      <c r="TDX9" s="271"/>
      <c r="TDY9" s="271"/>
      <c r="TDZ9" s="271"/>
      <c r="TEA9" s="271"/>
      <c r="TEB9" s="271"/>
      <c r="TEC9" s="271"/>
      <c r="TED9" s="271"/>
      <c r="TEE9" s="271"/>
      <c r="TEF9" s="271"/>
      <c r="TEG9" s="271"/>
      <c r="TEH9" s="271"/>
      <c r="TEI9" s="271"/>
      <c r="TEJ9" s="271"/>
      <c r="TEK9" s="271"/>
      <c r="TEL9" s="271"/>
      <c r="TEM9" s="271"/>
      <c r="TEN9" s="271"/>
      <c r="TEO9" s="271"/>
      <c r="TEP9" s="271"/>
      <c r="TEQ9" s="271"/>
      <c r="TER9" s="271"/>
      <c r="TES9" s="271"/>
      <c r="TET9" s="271"/>
      <c r="TEU9" s="271"/>
      <c r="TEV9" s="271"/>
      <c r="TEW9" s="271"/>
      <c r="TEX9" s="271"/>
      <c r="TEY9" s="271"/>
      <c r="TEZ9" s="271"/>
      <c r="TFA9" s="271"/>
      <c r="TFB9" s="271"/>
      <c r="TFC9" s="271"/>
      <c r="TFD9" s="271"/>
      <c r="TFE9" s="271"/>
      <c r="TFF9" s="271"/>
      <c r="TFG9" s="271"/>
      <c r="TFH9" s="271"/>
      <c r="TFI9" s="271"/>
      <c r="TFJ9" s="271"/>
      <c r="TFK9" s="271"/>
      <c r="TFL9" s="271"/>
      <c r="TFM9" s="271"/>
      <c r="TFN9" s="271"/>
      <c r="TFO9" s="271"/>
      <c r="TFP9" s="271"/>
      <c r="TFQ9" s="271"/>
      <c r="TFR9" s="271"/>
      <c r="TFS9" s="271"/>
      <c r="TFT9" s="271"/>
      <c r="TFU9" s="271"/>
      <c r="TFV9" s="271"/>
      <c r="TFW9" s="271"/>
      <c r="TFX9" s="271"/>
      <c r="TFY9" s="271"/>
      <c r="TFZ9" s="271"/>
      <c r="TGA9" s="271"/>
      <c r="TGB9" s="271"/>
      <c r="TGC9" s="271"/>
      <c r="TGD9" s="271"/>
      <c r="TGE9" s="271"/>
      <c r="TGF9" s="271"/>
      <c r="TGG9" s="271"/>
      <c r="TGH9" s="271"/>
      <c r="TGI9" s="271"/>
      <c r="TGJ9" s="271"/>
      <c r="TGK9" s="271"/>
      <c r="TGL9" s="271"/>
      <c r="TGM9" s="271"/>
      <c r="TGN9" s="271"/>
      <c r="TGO9" s="271"/>
      <c r="TGP9" s="271"/>
      <c r="TGQ9" s="271"/>
      <c r="TGR9" s="271"/>
      <c r="TGS9" s="271"/>
      <c r="TGT9" s="271"/>
      <c r="TGU9" s="271"/>
      <c r="TGV9" s="271"/>
      <c r="TGW9" s="271"/>
      <c r="TGX9" s="271"/>
      <c r="TGY9" s="271"/>
      <c r="TGZ9" s="271"/>
      <c r="THA9" s="271"/>
      <c r="THB9" s="271"/>
      <c r="THC9" s="271"/>
      <c r="THD9" s="271"/>
      <c r="THE9" s="271"/>
      <c r="THF9" s="271"/>
      <c r="THG9" s="271"/>
      <c r="THH9" s="271"/>
      <c r="THI9" s="271"/>
      <c r="THJ9" s="271"/>
      <c r="THK9" s="271"/>
      <c r="THL9" s="271"/>
      <c r="THM9" s="271"/>
      <c r="THN9" s="271"/>
      <c r="THO9" s="271"/>
      <c r="THP9" s="271"/>
      <c r="THQ9" s="271"/>
      <c r="THR9" s="271"/>
      <c r="THS9" s="271"/>
      <c r="THT9" s="271"/>
      <c r="THU9" s="271"/>
      <c r="THV9" s="271"/>
      <c r="THW9" s="271"/>
      <c r="THX9" s="271"/>
      <c r="THY9" s="271"/>
      <c r="THZ9" s="271"/>
      <c r="TIA9" s="271"/>
      <c r="TIB9" s="271"/>
      <c r="TIC9" s="271"/>
      <c r="TID9" s="271"/>
      <c r="TIE9" s="271"/>
      <c r="TIF9" s="271"/>
      <c r="TIG9" s="271"/>
      <c r="TIH9" s="271"/>
      <c r="TII9" s="271"/>
      <c r="TIJ9" s="271"/>
      <c r="TIK9" s="271"/>
      <c r="TIL9" s="271"/>
      <c r="TIM9" s="271"/>
      <c r="TIN9" s="271"/>
      <c r="TIO9" s="271"/>
      <c r="TIP9" s="271"/>
      <c r="TIQ9" s="271"/>
      <c r="TIR9" s="271"/>
      <c r="TIS9" s="271"/>
      <c r="TIT9" s="271"/>
      <c r="TIU9" s="271"/>
      <c r="TIV9" s="271"/>
      <c r="TIW9" s="271"/>
      <c r="TIX9" s="271"/>
      <c r="TIY9" s="271"/>
      <c r="TIZ9" s="271"/>
      <c r="TJA9" s="271"/>
      <c r="TJB9" s="271"/>
      <c r="TJC9" s="271"/>
      <c r="TJD9" s="271"/>
      <c r="TJE9" s="271"/>
      <c r="TJF9" s="271"/>
      <c r="TJG9" s="271"/>
      <c r="TJH9" s="271"/>
      <c r="TJI9" s="271"/>
      <c r="TJJ9" s="271"/>
      <c r="TJK9" s="271"/>
      <c r="TJL9" s="271"/>
      <c r="TJM9" s="271"/>
      <c r="TJN9" s="271"/>
      <c r="TJO9" s="271"/>
      <c r="TJP9" s="271"/>
      <c r="TJQ9" s="271"/>
      <c r="TJR9" s="271"/>
      <c r="TJS9" s="271"/>
      <c r="TJT9" s="271"/>
      <c r="TJU9" s="271"/>
      <c r="TJV9" s="271"/>
      <c r="TJW9" s="271"/>
      <c r="TJX9" s="271"/>
      <c r="TJY9" s="271"/>
      <c r="TJZ9" s="271"/>
      <c r="TKA9" s="271"/>
      <c r="TKB9" s="271"/>
      <c r="TKC9" s="271"/>
      <c r="TKD9" s="271"/>
      <c r="TKE9" s="271"/>
      <c r="TKF9" s="271"/>
      <c r="TKG9" s="271"/>
      <c r="TKH9" s="271"/>
      <c r="TKI9" s="271"/>
      <c r="TKJ9" s="271"/>
      <c r="TKK9" s="271"/>
      <c r="TKL9" s="271"/>
      <c r="TKM9" s="271"/>
      <c r="TKN9" s="271"/>
      <c r="TKO9" s="271"/>
      <c r="TKP9" s="271"/>
      <c r="TKQ9" s="271"/>
      <c r="TKR9" s="271"/>
      <c r="TKS9" s="271"/>
      <c r="TKT9" s="271"/>
      <c r="TKU9" s="271"/>
      <c r="TKV9" s="271"/>
      <c r="TKW9" s="271"/>
      <c r="TKX9" s="271"/>
      <c r="TKY9" s="271"/>
      <c r="TKZ9" s="271"/>
      <c r="TLA9" s="271"/>
      <c r="TLB9" s="271"/>
      <c r="TLC9" s="271"/>
      <c r="TLD9" s="271"/>
      <c r="TLE9" s="271"/>
      <c r="TLF9" s="271"/>
      <c r="TLG9" s="271"/>
      <c r="TLH9" s="271"/>
      <c r="TLI9" s="271"/>
      <c r="TLJ9" s="271"/>
      <c r="TLK9" s="271"/>
      <c r="TLL9" s="271"/>
      <c r="TLM9" s="271"/>
      <c r="TLN9" s="271"/>
      <c r="TLO9" s="271"/>
      <c r="TLP9" s="271"/>
      <c r="TLQ9" s="271"/>
      <c r="TLR9" s="271"/>
      <c r="TLS9" s="271"/>
      <c r="TLT9" s="271"/>
      <c r="TLU9" s="271"/>
      <c r="TLV9" s="271"/>
      <c r="TLW9" s="271"/>
      <c r="TLX9" s="271"/>
      <c r="TLY9" s="271"/>
      <c r="TLZ9" s="271"/>
      <c r="TMA9" s="271"/>
      <c r="TMB9" s="271"/>
      <c r="TMC9" s="271"/>
      <c r="TMD9" s="271"/>
      <c r="TME9" s="271"/>
      <c r="TMF9" s="271"/>
      <c r="TMG9" s="271"/>
      <c r="TMH9" s="271"/>
      <c r="TMI9" s="271"/>
      <c r="TMJ9" s="271"/>
      <c r="TMK9" s="271"/>
      <c r="TML9" s="271"/>
      <c r="TMM9" s="271"/>
      <c r="TMN9" s="271"/>
      <c r="TMO9" s="271"/>
      <c r="TMP9" s="271"/>
      <c r="TMQ9" s="271"/>
      <c r="TMR9" s="271"/>
      <c r="TMS9" s="271"/>
      <c r="TMT9" s="271"/>
      <c r="TMU9" s="271"/>
      <c r="TMV9" s="271"/>
      <c r="TMW9" s="271"/>
      <c r="TMX9" s="271"/>
      <c r="TMY9" s="271"/>
      <c r="TMZ9" s="271"/>
      <c r="TNA9" s="271"/>
      <c r="TNB9" s="271"/>
      <c r="TNC9" s="271"/>
      <c r="TND9" s="271"/>
      <c r="TNE9" s="271"/>
      <c r="TNF9" s="271"/>
      <c r="TNG9" s="271"/>
      <c r="TNH9" s="271"/>
      <c r="TNI9" s="271"/>
      <c r="TNJ9" s="271"/>
      <c r="TNK9" s="271"/>
      <c r="TNL9" s="271"/>
      <c r="TNM9" s="271"/>
      <c r="TNN9" s="271"/>
      <c r="TNO9" s="271"/>
      <c r="TNP9" s="271"/>
      <c r="TNQ9" s="271"/>
      <c r="TNR9" s="271"/>
      <c r="TNS9" s="271"/>
      <c r="TNT9" s="271"/>
      <c r="TNU9" s="271"/>
      <c r="TNV9" s="271"/>
      <c r="TNW9" s="271"/>
      <c r="TNX9" s="271"/>
      <c r="TNY9" s="271"/>
      <c r="TNZ9" s="271"/>
      <c r="TOA9" s="271"/>
      <c r="TOB9" s="271"/>
      <c r="TOC9" s="271"/>
      <c r="TOD9" s="271"/>
      <c r="TOE9" s="271"/>
      <c r="TOF9" s="271"/>
      <c r="TOG9" s="271"/>
      <c r="TOH9" s="271"/>
      <c r="TOI9" s="271"/>
      <c r="TOJ9" s="271"/>
      <c r="TOK9" s="271"/>
      <c r="TOL9" s="271"/>
      <c r="TOM9" s="271"/>
      <c r="TON9" s="271"/>
      <c r="TOO9" s="271"/>
      <c r="TOP9" s="271"/>
      <c r="TOQ9" s="271"/>
      <c r="TOR9" s="271"/>
      <c r="TOS9" s="271"/>
      <c r="TOT9" s="271"/>
      <c r="TOU9" s="271"/>
      <c r="TOV9" s="271"/>
      <c r="TOW9" s="271"/>
      <c r="TOX9" s="271"/>
      <c r="TOY9" s="271"/>
      <c r="TOZ9" s="271"/>
      <c r="TPA9" s="271"/>
      <c r="TPB9" s="271"/>
      <c r="TPC9" s="271"/>
      <c r="TPD9" s="271"/>
      <c r="TPE9" s="271"/>
      <c r="TPF9" s="271"/>
      <c r="TPG9" s="271"/>
      <c r="TPH9" s="271"/>
      <c r="TPI9" s="271"/>
      <c r="TPJ9" s="271"/>
      <c r="TPK9" s="271"/>
      <c r="TPL9" s="271"/>
      <c r="TPM9" s="271"/>
      <c r="TPN9" s="271"/>
      <c r="TPO9" s="271"/>
      <c r="TPP9" s="271"/>
      <c r="TPQ9" s="271"/>
      <c r="TPR9" s="271"/>
      <c r="TPS9" s="271"/>
      <c r="TPT9" s="271"/>
      <c r="TPU9" s="271"/>
      <c r="TPV9" s="271"/>
      <c r="TPW9" s="271"/>
      <c r="TPX9" s="271"/>
      <c r="TPY9" s="271"/>
      <c r="TPZ9" s="271"/>
      <c r="TQA9" s="271"/>
      <c r="TQB9" s="271"/>
      <c r="TQC9" s="271"/>
      <c r="TQD9" s="271"/>
      <c r="TQE9" s="271"/>
      <c r="TQF9" s="271"/>
      <c r="TQG9" s="271"/>
      <c r="TQH9" s="271"/>
      <c r="TQI9" s="271"/>
      <c r="TQJ9" s="271"/>
      <c r="TQK9" s="271"/>
      <c r="TQL9" s="271"/>
      <c r="TQM9" s="271"/>
      <c r="TQN9" s="271"/>
      <c r="TQO9" s="271"/>
      <c r="TQP9" s="271"/>
      <c r="TQQ9" s="271"/>
      <c r="TQR9" s="271"/>
      <c r="TQS9" s="271"/>
      <c r="TQT9" s="271"/>
      <c r="TQU9" s="271"/>
      <c r="TQV9" s="271"/>
      <c r="TQW9" s="271"/>
      <c r="TQX9" s="271"/>
      <c r="TQY9" s="271"/>
      <c r="TQZ9" s="271"/>
      <c r="TRA9" s="271"/>
      <c r="TRB9" s="271"/>
      <c r="TRC9" s="271"/>
      <c r="TRD9" s="271"/>
      <c r="TRE9" s="271"/>
      <c r="TRF9" s="271"/>
      <c r="TRG9" s="271"/>
      <c r="TRH9" s="271"/>
      <c r="TRI9" s="271"/>
      <c r="TRJ9" s="271"/>
      <c r="TRK9" s="271"/>
      <c r="TRL9" s="271"/>
      <c r="TRM9" s="271"/>
      <c r="TRN9" s="271"/>
      <c r="TRO9" s="271"/>
      <c r="TRP9" s="271"/>
      <c r="TRQ9" s="271"/>
      <c r="TRR9" s="271"/>
      <c r="TRS9" s="271"/>
      <c r="TRT9" s="271"/>
      <c r="TRU9" s="271"/>
      <c r="TRV9" s="271"/>
      <c r="TRW9" s="271"/>
      <c r="TRX9" s="271"/>
      <c r="TRY9" s="271"/>
      <c r="TRZ9" s="271"/>
      <c r="TSA9" s="271"/>
      <c r="TSB9" s="271"/>
      <c r="TSC9" s="271"/>
      <c r="TSD9" s="271"/>
      <c r="TSE9" s="271"/>
      <c r="TSF9" s="271"/>
      <c r="TSG9" s="271"/>
      <c r="TSH9" s="271"/>
      <c r="TSI9" s="271"/>
      <c r="TSJ9" s="271"/>
      <c r="TSK9" s="271"/>
      <c r="TSL9" s="271"/>
      <c r="TSM9" s="271"/>
      <c r="TSN9" s="271"/>
      <c r="TSO9" s="271"/>
      <c r="TSP9" s="271"/>
      <c r="TSQ9" s="271"/>
      <c r="TSR9" s="271"/>
      <c r="TSS9" s="271"/>
      <c r="TST9" s="271"/>
      <c r="TSU9" s="271"/>
      <c r="TSV9" s="271"/>
      <c r="TSW9" s="271"/>
      <c r="TSX9" s="271"/>
      <c r="TSY9" s="271"/>
      <c r="TSZ9" s="271"/>
      <c r="TTA9" s="271"/>
      <c r="TTB9" s="271"/>
      <c r="TTC9" s="271"/>
      <c r="TTD9" s="271"/>
      <c r="TTE9" s="271"/>
      <c r="TTF9" s="271"/>
      <c r="TTG9" s="271"/>
      <c r="TTH9" s="271"/>
      <c r="TTI9" s="271"/>
      <c r="TTJ9" s="271"/>
      <c r="TTK9" s="271"/>
      <c r="TTL9" s="271"/>
      <c r="TTM9" s="271"/>
      <c r="TTN9" s="271"/>
      <c r="TTO9" s="271"/>
      <c r="TTP9" s="271"/>
      <c r="TTQ9" s="271"/>
      <c r="TTR9" s="271"/>
      <c r="TTS9" s="271"/>
      <c r="TTT9" s="271"/>
      <c r="TTU9" s="271"/>
      <c r="TTV9" s="271"/>
      <c r="TTW9" s="271"/>
      <c r="TTX9" s="271"/>
      <c r="TTY9" s="271"/>
      <c r="TTZ9" s="271"/>
      <c r="TUA9" s="271"/>
      <c r="TUB9" s="271"/>
      <c r="TUC9" s="271"/>
      <c r="TUD9" s="271"/>
      <c r="TUE9" s="271"/>
      <c r="TUF9" s="271"/>
      <c r="TUG9" s="271"/>
      <c r="TUH9" s="271"/>
      <c r="TUI9" s="271"/>
      <c r="TUJ9" s="271"/>
      <c r="TUK9" s="271"/>
      <c r="TUL9" s="271"/>
      <c r="TUM9" s="271"/>
      <c r="TUN9" s="271"/>
      <c r="TUO9" s="271"/>
      <c r="TUP9" s="271"/>
      <c r="TUQ9" s="271"/>
      <c r="TUR9" s="271"/>
      <c r="TUS9" s="271"/>
      <c r="TUT9" s="271"/>
      <c r="TUU9" s="271"/>
      <c r="TUV9" s="271"/>
      <c r="TUW9" s="271"/>
      <c r="TUX9" s="271"/>
      <c r="TUY9" s="271"/>
      <c r="TUZ9" s="271"/>
      <c r="TVA9" s="271"/>
      <c r="TVB9" s="271"/>
      <c r="TVC9" s="271"/>
      <c r="TVD9" s="271"/>
      <c r="TVE9" s="271"/>
      <c r="TVF9" s="271"/>
      <c r="TVG9" s="271"/>
      <c r="TVH9" s="271"/>
      <c r="TVI9" s="271"/>
      <c r="TVJ9" s="271"/>
      <c r="TVK9" s="271"/>
      <c r="TVL9" s="271"/>
      <c r="TVM9" s="271"/>
      <c r="TVN9" s="271"/>
      <c r="TVO9" s="271"/>
      <c r="TVP9" s="271"/>
      <c r="TVQ9" s="271"/>
      <c r="TVR9" s="271"/>
      <c r="TVS9" s="271"/>
      <c r="TVT9" s="271"/>
      <c r="TVU9" s="271"/>
      <c r="TVV9" s="271"/>
      <c r="TVW9" s="271"/>
      <c r="TVX9" s="271"/>
      <c r="TVY9" s="271"/>
      <c r="TVZ9" s="271"/>
      <c r="TWA9" s="271"/>
      <c r="TWB9" s="271"/>
      <c r="TWC9" s="271"/>
      <c r="TWD9" s="271"/>
      <c r="TWE9" s="271"/>
      <c r="TWF9" s="271"/>
      <c r="TWG9" s="271"/>
      <c r="TWH9" s="271"/>
      <c r="TWI9" s="271"/>
      <c r="TWJ9" s="271"/>
      <c r="TWK9" s="271"/>
      <c r="TWL9" s="271"/>
      <c r="TWM9" s="271"/>
      <c r="TWN9" s="271"/>
      <c r="TWO9" s="271"/>
      <c r="TWP9" s="271"/>
      <c r="TWQ9" s="271"/>
      <c r="TWR9" s="271"/>
      <c r="TWS9" s="271"/>
      <c r="TWT9" s="271"/>
      <c r="TWU9" s="271"/>
      <c r="TWV9" s="271"/>
      <c r="TWW9" s="271"/>
      <c r="TWX9" s="271"/>
      <c r="TWY9" s="271"/>
      <c r="TWZ9" s="271"/>
      <c r="TXA9" s="271"/>
      <c r="TXB9" s="271"/>
      <c r="TXC9" s="271"/>
      <c r="TXD9" s="271"/>
      <c r="TXE9" s="271"/>
      <c r="TXF9" s="271"/>
      <c r="TXG9" s="271"/>
      <c r="TXH9" s="271"/>
      <c r="TXI9" s="271"/>
      <c r="TXJ9" s="271"/>
      <c r="TXK9" s="271"/>
      <c r="TXL9" s="271"/>
      <c r="TXM9" s="271"/>
      <c r="TXN9" s="271"/>
      <c r="TXO9" s="271"/>
      <c r="TXP9" s="271"/>
      <c r="TXQ9" s="271"/>
      <c r="TXR9" s="271"/>
      <c r="TXS9" s="271"/>
      <c r="TXT9" s="271"/>
      <c r="TXU9" s="271"/>
      <c r="TXV9" s="271"/>
      <c r="TXW9" s="271"/>
      <c r="TXX9" s="271"/>
      <c r="TXY9" s="271"/>
      <c r="TXZ9" s="271"/>
      <c r="TYA9" s="271"/>
      <c r="TYB9" s="271"/>
      <c r="TYC9" s="271"/>
      <c r="TYD9" s="271"/>
      <c r="TYE9" s="271"/>
      <c r="TYF9" s="271"/>
      <c r="TYG9" s="271"/>
      <c r="TYH9" s="271"/>
      <c r="TYI9" s="271"/>
      <c r="TYJ9" s="271"/>
      <c r="TYK9" s="271"/>
      <c r="TYL9" s="271"/>
      <c r="TYM9" s="271"/>
      <c r="TYN9" s="271"/>
      <c r="TYO9" s="271"/>
      <c r="TYP9" s="271"/>
      <c r="TYQ9" s="271"/>
      <c r="TYR9" s="271"/>
      <c r="TYS9" s="271"/>
      <c r="TYT9" s="271"/>
      <c r="TYU9" s="271"/>
      <c r="TYV9" s="271"/>
      <c r="TYW9" s="271"/>
      <c r="TYX9" s="271"/>
      <c r="TYY9" s="271"/>
      <c r="TYZ9" s="271"/>
      <c r="TZA9" s="271"/>
      <c r="TZB9" s="271"/>
      <c r="TZC9" s="271"/>
      <c r="TZD9" s="271"/>
      <c r="TZE9" s="271"/>
      <c r="TZF9" s="271"/>
      <c r="TZG9" s="271"/>
      <c r="TZH9" s="271"/>
      <c r="TZI9" s="271"/>
      <c r="TZJ9" s="271"/>
      <c r="TZK9" s="271"/>
      <c r="TZL9" s="271"/>
      <c r="TZM9" s="271"/>
      <c r="TZN9" s="271"/>
      <c r="TZO9" s="271"/>
      <c r="TZP9" s="271"/>
      <c r="TZQ9" s="271"/>
      <c r="TZR9" s="271"/>
      <c r="TZS9" s="271"/>
      <c r="TZT9" s="271"/>
      <c r="TZU9" s="271"/>
      <c r="TZV9" s="271"/>
      <c r="TZW9" s="271"/>
      <c r="TZX9" s="271"/>
      <c r="TZY9" s="271"/>
      <c r="TZZ9" s="271"/>
      <c r="UAA9" s="271"/>
      <c r="UAB9" s="271"/>
      <c r="UAC9" s="271"/>
      <c r="UAD9" s="271"/>
      <c r="UAE9" s="271"/>
      <c r="UAF9" s="271"/>
      <c r="UAG9" s="271"/>
      <c r="UAH9" s="271"/>
      <c r="UAI9" s="271"/>
      <c r="UAJ9" s="271"/>
      <c r="UAK9" s="271"/>
      <c r="UAL9" s="271"/>
      <c r="UAM9" s="271"/>
      <c r="UAN9" s="271"/>
      <c r="UAO9" s="271"/>
      <c r="UAP9" s="271"/>
      <c r="UAQ9" s="271"/>
      <c r="UAR9" s="271"/>
      <c r="UAS9" s="271"/>
      <c r="UAT9" s="271"/>
      <c r="UAU9" s="271"/>
      <c r="UAV9" s="271"/>
      <c r="UAW9" s="271"/>
      <c r="UAX9" s="271"/>
      <c r="UAY9" s="271"/>
      <c r="UAZ9" s="271"/>
      <c r="UBA9" s="271"/>
      <c r="UBB9" s="271"/>
      <c r="UBC9" s="271"/>
      <c r="UBD9" s="271"/>
      <c r="UBE9" s="271"/>
      <c r="UBF9" s="271"/>
      <c r="UBG9" s="271"/>
      <c r="UBH9" s="271"/>
      <c r="UBI9" s="271"/>
      <c r="UBJ9" s="271"/>
      <c r="UBK9" s="271"/>
      <c r="UBL9" s="271"/>
      <c r="UBM9" s="271"/>
      <c r="UBN9" s="271"/>
      <c r="UBO9" s="271"/>
      <c r="UBP9" s="271"/>
      <c r="UBQ9" s="271"/>
      <c r="UBR9" s="271"/>
      <c r="UBS9" s="271"/>
      <c r="UBT9" s="271"/>
      <c r="UBU9" s="271"/>
      <c r="UBV9" s="271"/>
      <c r="UBW9" s="271"/>
      <c r="UBX9" s="271"/>
      <c r="UBY9" s="271"/>
      <c r="UBZ9" s="271"/>
      <c r="UCA9" s="271"/>
      <c r="UCB9" s="271"/>
      <c r="UCC9" s="271"/>
      <c r="UCD9" s="271"/>
      <c r="UCE9" s="271"/>
      <c r="UCF9" s="271"/>
      <c r="UCG9" s="271"/>
      <c r="UCH9" s="271"/>
      <c r="UCI9" s="271"/>
      <c r="UCJ9" s="271"/>
      <c r="UCK9" s="271"/>
      <c r="UCL9" s="271"/>
      <c r="UCM9" s="271"/>
      <c r="UCN9" s="271"/>
      <c r="UCO9" s="271"/>
      <c r="UCP9" s="271"/>
      <c r="UCQ9" s="271"/>
      <c r="UCR9" s="271"/>
      <c r="UCS9" s="271"/>
      <c r="UCT9" s="271"/>
      <c r="UCU9" s="271"/>
      <c r="UCV9" s="271"/>
      <c r="UCW9" s="271"/>
      <c r="UCX9" s="271"/>
      <c r="UCY9" s="271"/>
      <c r="UCZ9" s="271"/>
      <c r="UDA9" s="271"/>
      <c r="UDB9" s="271"/>
      <c r="UDC9" s="271"/>
      <c r="UDD9" s="271"/>
      <c r="UDE9" s="271"/>
      <c r="UDF9" s="271"/>
      <c r="UDG9" s="271"/>
      <c r="UDH9" s="271"/>
      <c r="UDI9" s="271"/>
      <c r="UDJ9" s="271"/>
      <c r="UDK9" s="271"/>
      <c r="UDL9" s="271"/>
      <c r="UDM9" s="271"/>
      <c r="UDN9" s="271"/>
      <c r="UDO9" s="271"/>
      <c r="UDP9" s="271"/>
      <c r="UDQ9" s="271"/>
      <c r="UDR9" s="271"/>
      <c r="UDS9" s="271"/>
      <c r="UDT9" s="271"/>
      <c r="UDU9" s="271"/>
      <c r="UDV9" s="271"/>
      <c r="UDW9" s="271"/>
      <c r="UDX9" s="271"/>
      <c r="UDY9" s="271"/>
      <c r="UDZ9" s="271"/>
      <c r="UEA9" s="271"/>
      <c r="UEB9" s="271"/>
      <c r="UEC9" s="271"/>
      <c r="UED9" s="271"/>
      <c r="UEE9" s="271"/>
      <c r="UEF9" s="271"/>
      <c r="UEG9" s="271"/>
      <c r="UEH9" s="271"/>
      <c r="UEI9" s="271"/>
      <c r="UEJ9" s="271"/>
      <c r="UEK9" s="271"/>
      <c r="UEL9" s="271"/>
      <c r="UEM9" s="271"/>
      <c r="UEN9" s="271"/>
      <c r="UEO9" s="271"/>
      <c r="UEP9" s="271"/>
      <c r="UEQ9" s="271"/>
      <c r="UER9" s="271"/>
      <c r="UES9" s="271"/>
      <c r="UET9" s="271"/>
      <c r="UEU9" s="271"/>
      <c r="UEV9" s="271"/>
      <c r="UEW9" s="271"/>
      <c r="UEX9" s="271"/>
      <c r="UEY9" s="271"/>
      <c r="UEZ9" s="271"/>
      <c r="UFA9" s="271"/>
      <c r="UFB9" s="271"/>
      <c r="UFC9" s="271"/>
      <c r="UFD9" s="271"/>
      <c r="UFE9" s="271"/>
      <c r="UFF9" s="271"/>
      <c r="UFG9" s="271"/>
      <c r="UFH9" s="271"/>
      <c r="UFI9" s="271"/>
      <c r="UFJ9" s="271"/>
      <c r="UFK9" s="271"/>
      <c r="UFL9" s="271"/>
      <c r="UFM9" s="271"/>
      <c r="UFN9" s="271"/>
      <c r="UFO9" s="271"/>
      <c r="UFP9" s="271"/>
      <c r="UFQ9" s="271"/>
      <c r="UFR9" s="271"/>
      <c r="UFS9" s="271"/>
      <c r="UFT9" s="271"/>
      <c r="UFU9" s="271"/>
      <c r="UFV9" s="271"/>
      <c r="UFW9" s="271"/>
      <c r="UFX9" s="271"/>
      <c r="UFY9" s="271"/>
      <c r="UFZ9" s="271"/>
      <c r="UGA9" s="271"/>
      <c r="UGB9" s="271"/>
      <c r="UGC9" s="271"/>
      <c r="UGD9" s="271"/>
      <c r="UGE9" s="271"/>
      <c r="UGF9" s="271"/>
      <c r="UGG9" s="271"/>
      <c r="UGH9" s="271"/>
      <c r="UGI9" s="271"/>
      <c r="UGJ9" s="271"/>
      <c r="UGK9" s="271"/>
      <c r="UGL9" s="271"/>
      <c r="UGM9" s="271"/>
      <c r="UGN9" s="271"/>
      <c r="UGO9" s="271"/>
      <c r="UGP9" s="271"/>
      <c r="UGQ9" s="271"/>
      <c r="UGR9" s="271"/>
      <c r="UGS9" s="271"/>
      <c r="UGT9" s="271"/>
      <c r="UGU9" s="271"/>
      <c r="UGV9" s="271"/>
      <c r="UGW9" s="271"/>
      <c r="UGX9" s="271"/>
      <c r="UGY9" s="271"/>
      <c r="UGZ9" s="271"/>
      <c r="UHA9" s="271"/>
      <c r="UHB9" s="271"/>
      <c r="UHC9" s="271"/>
      <c r="UHD9" s="271"/>
      <c r="UHE9" s="271"/>
      <c r="UHF9" s="271"/>
      <c r="UHG9" s="271"/>
      <c r="UHH9" s="271"/>
      <c r="UHI9" s="271"/>
      <c r="UHJ9" s="271"/>
      <c r="UHK9" s="271"/>
      <c r="UHL9" s="271"/>
      <c r="UHM9" s="271"/>
      <c r="UHN9" s="271"/>
      <c r="UHO9" s="271"/>
      <c r="UHP9" s="271"/>
      <c r="UHQ9" s="271"/>
      <c r="UHR9" s="271"/>
      <c r="UHS9" s="271"/>
      <c r="UHT9" s="271"/>
      <c r="UHU9" s="271"/>
      <c r="UHV9" s="271"/>
      <c r="UHW9" s="271"/>
      <c r="UHX9" s="271"/>
      <c r="UHY9" s="271"/>
      <c r="UHZ9" s="271"/>
      <c r="UIA9" s="271"/>
      <c r="UIB9" s="271"/>
      <c r="UIC9" s="271"/>
      <c r="UID9" s="271"/>
      <c r="UIE9" s="271"/>
      <c r="UIF9" s="271"/>
      <c r="UIG9" s="271"/>
      <c r="UIH9" s="271"/>
      <c r="UII9" s="271"/>
      <c r="UIJ9" s="271"/>
      <c r="UIK9" s="271"/>
      <c r="UIL9" s="271"/>
      <c r="UIM9" s="271"/>
      <c r="UIN9" s="271"/>
      <c r="UIO9" s="271"/>
      <c r="UIP9" s="271"/>
      <c r="UIQ9" s="271"/>
      <c r="UIR9" s="271"/>
      <c r="UIS9" s="271"/>
      <c r="UIT9" s="271"/>
      <c r="UIU9" s="271"/>
      <c r="UIV9" s="271"/>
      <c r="UIW9" s="271"/>
      <c r="UIX9" s="271"/>
      <c r="UIY9" s="271"/>
      <c r="UIZ9" s="271"/>
      <c r="UJA9" s="271"/>
      <c r="UJB9" s="271"/>
      <c r="UJC9" s="271"/>
      <c r="UJD9" s="271"/>
      <c r="UJE9" s="271"/>
      <c r="UJF9" s="271"/>
      <c r="UJG9" s="271"/>
      <c r="UJH9" s="271"/>
      <c r="UJI9" s="271"/>
      <c r="UJJ9" s="271"/>
      <c r="UJK9" s="271"/>
      <c r="UJL9" s="271"/>
      <c r="UJM9" s="271"/>
      <c r="UJN9" s="271"/>
      <c r="UJO9" s="271"/>
      <c r="UJP9" s="271"/>
      <c r="UJQ9" s="271"/>
      <c r="UJR9" s="271"/>
      <c r="UJS9" s="271"/>
      <c r="UJT9" s="271"/>
      <c r="UJU9" s="271"/>
      <c r="UJV9" s="271"/>
      <c r="UJW9" s="271"/>
      <c r="UJX9" s="271"/>
      <c r="UJY9" s="271"/>
      <c r="UJZ9" s="271"/>
      <c r="UKA9" s="271"/>
      <c r="UKB9" s="271"/>
      <c r="UKC9" s="271"/>
      <c r="UKD9" s="271"/>
      <c r="UKE9" s="271"/>
      <c r="UKF9" s="271"/>
      <c r="UKG9" s="271"/>
      <c r="UKH9" s="271"/>
      <c r="UKI9" s="271"/>
      <c r="UKJ9" s="271"/>
      <c r="UKK9" s="271"/>
      <c r="UKL9" s="271"/>
      <c r="UKM9" s="271"/>
      <c r="UKN9" s="271"/>
      <c r="UKO9" s="271"/>
      <c r="UKP9" s="271"/>
      <c r="UKQ9" s="271"/>
      <c r="UKR9" s="271"/>
      <c r="UKS9" s="271"/>
      <c r="UKT9" s="271"/>
      <c r="UKU9" s="271"/>
      <c r="UKV9" s="271"/>
      <c r="UKW9" s="271"/>
      <c r="UKX9" s="271"/>
      <c r="UKY9" s="271"/>
      <c r="UKZ9" s="271"/>
      <c r="ULA9" s="271"/>
      <c r="ULB9" s="271"/>
      <c r="ULC9" s="271"/>
      <c r="ULD9" s="271"/>
      <c r="ULE9" s="271"/>
      <c r="ULF9" s="271"/>
      <c r="ULG9" s="271"/>
      <c r="ULH9" s="271"/>
      <c r="ULI9" s="271"/>
      <c r="ULJ9" s="271"/>
      <c r="ULK9" s="271"/>
      <c r="ULL9" s="271"/>
      <c r="ULM9" s="271"/>
      <c r="ULN9" s="271"/>
      <c r="ULO9" s="271"/>
      <c r="ULP9" s="271"/>
      <c r="ULQ9" s="271"/>
      <c r="ULR9" s="271"/>
      <c r="ULS9" s="271"/>
      <c r="ULT9" s="271"/>
      <c r="ULU9" s="271"/>
      <c r="ULV9" s="271"/>
      <c r="ULW9" s="271"/>
      <c r="ULX9" s="271"/>
      <c r="ULY9" s="271"/>
      <c r="ULZ9" s="271"/>
      <c r="UMA9" s="271"/>
      <c r="UMB9" s="271"/>
      <c r="UMC9" s="271"/>
      <c r="UMD9" s="271"/>
      <c r="UME9" s="271"/>
      <c r="UMF9" s="271"/>
      <c r="UMG9" s="271"/>
      <c r="UMH9" s="271"/>
      <c r="UMI9" s="271"/>
      <c r="UMJ9" s="271"/>
      <c r="UMK9" s="271"/>
      <c r="UML9" s="271"/>
      <c r="UMM9" s="271"/>
      <c r="UMN9" s="271"/>
      <c r="UMO9" s="271"/>
      <c r="UMP9" s="271"/>
      <c r="UMQ9" s="271"/>
      <c r="UMR9" s="271"/>
      <c r="UMS9" s="271"/>
      <c r="UMT9" s="271"/>
      <c r="UMU9" s="271"/>
      <c r="UMV9" s="271"/>
      <c r="UMW9" s="271"/>
      <c r="UMX9" s="271"/>
      <c r="UMY9" s="271"/>
      <c r="UMZ9" s="271"/>
      <c r="UNA9" s="271"/>
      <c r="UNB9" s="271"/>
      <c r="UNC9" s="271"/>
      <c r="UND9" s="271"/>
      <c r="UNE9" s="271"/>
      <c r="UNF9" s="271"/>
      <c r="UNG9" s="271"/>
      <c r="UNH9" s="271"/>
      <c r="UNI9" s="271"/>
      <c r="UNJ9" s="271"/>
      <c r="UNK9" s="271"/>
      <c r="UNL9" s="271"/>
      <c r="UNM9" s="271"/>
      <c r="UNN9" s="271"/>
      <c r="UNO9" s="271"/>
      <c r="UNP9" s="271"/>
      <c r="UNQ9" s="271"/>
      <c r="UNR9" s="271"/>
      <c r="UNS9" s="271"/>
      <c r="UNT9" s="271"/>
      <c r="UNU9" s="271"/>
      <c r="UNV9" s="271"/>
      <c r="UNW9" s="271"/>
      <c r="UNX9" s="271"/>
      <c r="UNY9" s="271"/>
      <c r="UNZ9" s="271"/>
      <c r="UOA9" s="271"/>
      <c r="UOB9" s="271"/>
      <c r="UOC9" s="271"/>
      <c r="UOD9" s="271"/>
      <c r="UOE9" s="271"/>
      <c r="UOF9" s="271"/>
      <c r="UOG9" s="271"/>
      <c r="UOH9" s="271"/>
      <c r="UOI9" s="271"/>
      <c r="UOJ9" s="271"/>
      <c r="UOK9" s="271"/>
      <c r="UOL9" s="271"/>
      <c r="UOM9" s="271"/>
      <c r="UON9" s="271"/>
      <c r="UOO9" s="271"/>
      <c r="UOP9" s="271"/>
      <c r="UOQ9" s="271"/>
      <c r="UOR9" s="271"/>
      <c r="UOS9" s="271"/>
      <c r="UOT9" s="271"/>
      <c r="UOU9" s="271"/>
      <c r="UOV9" s="271"/>
      <c r="UOW9" s="271"/>
      <c r="UOX9" s="271"/>
      <c r="UOY9" s="271"/>
      <c r="UOZ9" s="271"/>
      <c r="UPA9" s="271"/>
      <c r="UPB9" s="271"/>
      <c r="UPC9" s="271"/>
      <c r="UPD9" s="271"/>
      <c r="UPE9" s="271"/>
      <c r="UPF9" s="271"/>
      <c r="UPG9" s="271"/>
      <c r="UPH9" s="271"/>
      <c r="UPI9" s="271"/>
      <c r="UPJ9" s="271"/>
      <c r="UPK9" s="271"/>
      <c r="UPL9" s="271"/>
      <c r="UPM9" s="271"/>
      <c r="UPN9" s="271"/>
      <c r="UPO9" s="271"/>
      <c r="UPP9" s="271"/>
      <c r="UPQ9" s="271"/>
      <c r="UPR9" s="271"/>
      <c r="UPS9" s="271"/>
      <c r="UPT9" s="271"/>
      <c r="UPU9" s="271"/>
      <c r="UPV9" s="271"/>
      <c r="UPW9" s="271"/>
      <c r="UPX9" s="271"/>
      <c r="UPY9" s="271"/>
      <c r="UPZ9" s="271"/>
      <c r="UQA9" s="271"/>
      <c r="UQB9" s="271"/>
      <c r="UQC9" s="271"/>
      <c r="UQD9" s="271"/>
      <c r="UQE9" s="271"/>
      <c r="UQF9" s="271"/>
      <c r="UQG9" s="271"/>
      <c r="UQH9" s="271"/>
      <c r="UQI9" s="271"/>
      <c r="UQJ9" s="271"/>
      <c r="UQK9" s="271"/>
      <c r="UQL9" s="271"/>
      <c r="UQM9" s="271"/>
      <c r="UQN9" s="271"/>
      <c r="UQO9" s="271"/>
      <c r="UQP9" s="271"/>
      <c r="UQQ9" s="271"/>
      <c r="UQR9" s="271"/>
      <c r="UQS9" s="271"/>
      <c r="UQT9" s="271"/>
      <c r="UQU9" s="271"/>
      <c r="UQV9" s="271"/>
      <c r="UQW9" s="271"/>
      <c r="UQX9" s="271"/>
      <c r="UQY9" s="271"/>
      <c r="UQZ9" s="271"/>
      <c r="URA9" s="271"/>
      <c r="URB9" s="271"/>
      <c r="URC9" s="271"/>
      <c r="URD9" s="271"/>
      <c r="URE9" s="271"/>
      <c r="URF9" s="271"/>
      <c r="URG9" s="271"/>
      <c r="URH9" s="271"/>
      <c r="URI9" s="271"/>
      <c r="URJ9" s="271"/>
      <c r="URK9" s="271"/>
      <c r="URL9" s="271"/>
      <c r="URM9" s="271"/>
      <c r="URN9" s="271"/>
      <c r="URO9" s="271"/>
      <c r="URP9" s="271"/>
      <c r="URQ9" s="271"/>
      <c r="URR9" s="271"/>
      <c r="URS9" s="271"/>
      <c r="URT9" s="271"/>
      <c r="URU9" s="271"/>
      <c r="URV9" s="271"/>
      <c r="URW9" s="271"/>
      <c r="URX9" s="271"/>
      <c r="URY9" s="271"/>
      <c r="URZ9" s="271"/>
      <c r="USA9" s="271"/>
      <c r="USB9" s="271"/>
      <c r="USC9" s="271"/>
      <c r="USD9" s="271"/>
      <c r="USE9" s="271"/>
      <c r="USF9" s="271"/>
      <c r="USG9" s="271"/>
      <c r="USH9" s="271"/>
      <c r="USI9" s="271"/>
      <c r="USJ9" s="271"/>
      <c r="USK9" s="271"/>
      <c r="USL9" s="271"/>
      <c r="USM9" s="271"/>
      <c r="USN9" s="271"/>
      <c r="USO9" s="271"/>
      <c r="USP9" s="271"/>
      <c r="USQ9" s="271"/>
      <c r="USR9" s="271"/>
      <c r="USS9" s="271"/>
      <c r="UST9" s="271"/>
      <c r="USU9" s="271"/>
      <c r="USV9" s="271"/>
      <c r="USW9" s="271"/>
      <c r="USX9" s="271"/>
      <c r="USY9" s="271"/>
      <c r="USZ9" s="271"/>
      <c r="UTA9" s="271"/>
      <c r="UTB9" s="271"/>
      <c r="UTC9" s="271"/>
      <c r="UTD9" s="271"/>
      <c r="UTE9" s="271"/>
      <c r="UTF9" s="271"/>
      <c r="UTG9" s="271"/>
      <c r="UTH9" s="271"/>
      <c r="UTI9" s="271"/>
      <c r="UTJ9" s="271"/>
      <c r="UTK9" s="271"/>
      <c r="UTL9" s="271"/>
      <c r="UTM9" s="271"/>
      <c r="UTN9" s="271"/>
      <c r="UTO9" s="271"/>
      <c r="UTP9" s="271"/>
      <c r="UTQ9" s="271"/>
      <c r="UTR9" s="271"/>
      <c r="UTS9" s="271"/>
      <c r="UTT9" s="271"/>
      <c r="UTU9" s="271"/>
      <c r="UTV9" s="271"/>
      <c r="UTW9" s="271"/>
      <c r="UTX9" s="271"/>
      <c r="UTY9" s="271"/>
      <c r="UTZ9" s="271"/>
      <c r="UUA9" s="271"/>
      <c r="UUB9" s="271"/>
      <c r="UUC9" s="271"/>
      <c r="UUD9" s="271"/>
      <c r="UUE9" s="271"/>
      <c r="UUF9" s="271"/>
      <c r="UUG9" s="271"/>
      <c r="UUH9" s="271"/>
      <c r="UUI9" s="271"/>
      <c r="UUJ9" s="271"/>
      <c r="UUK9" s="271"/>
      <c r="UUL9" s="271"/>
      <c r="UUM9" s="271"/>
      <c r="UUN9" s="271"/>
      <c r="UUO9" s="271"/>
      <c r="UUP9" s="271"/>
      <c r="UUQ9" s="271"/>
      <c r="UUR9" s="271"/>
      <c r="UUS9" s="271"/>
      <c r="UUT9" s="271"/>
      <c r="UUU9" s="271"/>
      <c r="UUV9" s="271"/>
      <c r="UUW9" s="271"/>
      <c r="UUX9" s="271"/>
      <c r="UUY9" s="271"/>
      <c r="UUZ9" s="271"/>
      <c r="UVA9" s="271"/>
      <c r="UVB9" s="271"/>
      <c r="UVC9" s="271"/>
      <c r="UVD9" s="271"/>
      <c r="UVE9" s="271"/>
      <c r="UVF9" s="271"/>
      <c r="UVG9" s="271"/>
      <c r="UVH9" s="271"/>
      <c r="UVI9" s="271"/>
      <c r="UVJ9" s="271"/>
      <c r="UVK9" s="271"/>
      <c r="UVL9" s="271"/>
      <c r="UVM9" s="271"/>
      <c r="UVN9" s="271"/>
      <c r="UVO9" s="271"/>
      <c r="UVP9" s="271"/>
      <c r="UVQ9" s="271"/>
      <c r="UVR9" s="271"/>
      <c r="UVS9" s="271"/>
      <c r="UVT9" s="271"/>
      <c r="UVU9" s="271"/>
      <c r="UVV9" s="271"/>
      <c r="UVW9" s="271"/>
      <c r="UVX9" s="271"/>
      <c r="UVY9" s="271"/>
      <c r="UVZ9" s="271"/>
      <c r="UWA9" s="271"/>
      <c r="UWB9" s="271"/>
      <c r="UWC9" s="271"/>
      <c r="UWD9" s="271"/>
      <c r="UWE9" s="271"/>
      <c r="UWF9" s="271"/>
      <c r="UWG9" s="271"/>
      <c r="UWH9" s="271"/>
      <c r="UWI9" s="271"/>
      <c r="UWJ9" s="271"/>
      <c r="UWK9" s="271"/>
      <c r="UWL9" s="271"/>
      <c r="UWM9" s="271"/>
      <c r="UWN9" s="271"/>
      <c r="UWO9" s="271"/>
      <c r="UWP9" s="271"/>
      <c r="UWQ9" s="271"/>
      <c r="UWR9" s="271"/>
      <c r="UWS9" s="271"/>
      <c r="UWT9" s="271"/>
      <c r="UWU9" s="271"/>
      <c r="UWV9" s="271"/>
      <c r="UWW9" s="271"/>
      <c r="UWX9" s="271"/>
      <c r="UWY9" s="271"/>
      <c r="UWZ9" s="271"/>
      <c r="UXA9" s="271"/>
      <c r="UXB9" s="271"/>
      <c r="UXC9" s="271"/>
      <c r="UXD9" s="271"/>
      <c r="UXE9" s="271"/>
      <c r="UXF9" s="271"/>
      <c r="UXG9" s="271"/>
      <c r="UXH9" s="271"/>
      <c r="UXI9" s="271"/>
      <c r="UXJ9" s="271"/>
      <c r="UXK9" s="271"/>
      <c r="UXL9" s="271"/>
      <c r="UXM9" s="271"/>
      <c r="UXN9" s="271"/>
      <c r="UXO9" s="271"/>
      <c r="UXP9" s="271"/>
      <c r="UXQ9" s="271"/>
      <c r="UXR9" s="271"/>
      <c r="UXS9" s="271"/>
      <c r="UXT9" s="271"/>
      <c r="UXU9" s="271"/>
      <c r="UXV9" s="271"/>
      <c r="UXW9" s="271"/>
      <c r="UXX9" s="271"/>
      <c r="UXY9" s="271"/>
      <c r="UXZ9" s="271"/>
      <c r="UYA9" s="271"/>
      <c r="UYB9" s="271"/>
      <c r="UYC9" s="271"/>
      <c r="UYD9" s="271"/>
      <c r="UYE9" s="271"/>
      <c r="UYF9" s="271"/>
      <c r="UYG9" s="271"/>
      <c r="UYH9" s="271"/>
      <c r="UYI9" s="271"/>
      <c r="UYJ9" s="271"/>
      <c r="UYK9" s="271"/>
      <c r="UYL9" s="271"/>
      <c r="UYM9" s="271"/>
      <c r="UYN9" s="271"/>
      <c r="UYO9" s="271"/>
      <c r="UYP9" s="271"/>
      <c r="UYQ9" s="271"/>
      <c r="UYR9" s="271"/>
      <c r="UYS9" s="271"/>
      <c r="UYT9" s="271"/>
      <c r="UYU9" s="271"/>
      <c r="UYV9" s="271"/>
      <c r="UYW9" s="271"/>
      <c r="UYX9" s="271"/>
      <c r="UYY9" s="271"/>
      <c r="UYZ9" s="271"/>
      <c r="UZA9" s="271"/>
      <c r="UZB9" s="271"/>
      <c r="UZC9" s="271"/>
      <c r="UZD9" s="271"/>
      <c r="UZE9" s="271"/>
      <c r="UZF9" s="271"/>
      <c r="UZG9" s="271"/>
      <c r="UZH9" s="271"/>
      <c r="UZI9" s="271"/>
      <c r="UZJ9" s="271"/>
      <c r="UZK9" s="271"/>
      <c r="UZL9" s="271"/>
      <c r="UZM9" s="271"/>
      <c r="UZN9" s="271"/>
      <c r="UZO9" s="271"/>
      <c r="UZP9" s="271"/>
      <c r="UZQ9" s="271"/>
      <c r="UZR9" s="271"/>
      <c r="UZS9" s="271"/>
      <c r="UZT9" s="271"/>
      <c r="UZU9" s="271"/>
      <c r="UZV9" s="271"/>
      <c r="UZW9" s="271"/>
      <c r="UZX9" s="271"/>
      <c r="UZY9" s="271"/>
      <c r="UZZ9" s="271"/>
      <c r="VAA9" s="271"/>
      <c r="VAB9" s="271"/>
      <c r="VAC9" s="271"/>
      <c r="VAD9" s="271"/>
      <c r="VAE9" s="271"/>
      <c r="VAF9" s="271"/>
      <c r="VAG9" s="271"/>
      <c r="VAH9" s="271"/>
      <c r="VAI9" s="271"/>
      <c r="VAJ9" s="271"/>
      <c r="VAK9" s="271"/>
      <c r="VAL9" s="271"/>
      <c r="VAM9" s="271"/>
      <c r="VAN9" s="271"/>
      <c r="VAO9" s="271"/>
      <c r="VAP9" s="271"/>
      <c r="VAQ9" s="271"/>
      <c r="VAR9" s="271"/>
      <c r="VAS9" s="271"/>
      <c r="VAT9" s="271"/>
      <c r="VAU9" s="271"/>
      <c r="VAV9" s="271"/>
      <c r="VAW9" s="271"/>
      <c r="VAX9" s="271"/>
      <c r="VAY9" s="271"/>
      <c r="VAZ9" s="271"/>
      <c r="VBA9" s="271"/>
      <c r="VBB9" s="271"/>
      <c r="VBC9" s="271"/>
      <c r="VBD9" s="271"/>
      <c r="VBE9" s="271"/>
      <c r="VBF9" s="271"/>
      <c r="VBG9" s="271"/>
      <c r="VBH9" s="271"/>
      <c r="VBI9" s="271"/>
      <c r="VBJ9" s="271"/>
      <c r="VBK9" s="271"/>
      <c r="VBL9" s="271"/>
      <c r="VBM9" s="271"/>
      <c r="VBN9" s="271"/>
      <c r="VBO9" s="271"/>
      <c r="VBP9" s="271"/>
      <c r="VBQ9" s="271"/>
      <c r="VBR9" s="271"/>
      <c r="VBS9" s="271"/>
      <c r="VBT9" s="271"/>
      <c r="VBU9" s="271"/>
      <c r="VBV9" s="271"/>
      <c r="VBW9" s="271"/>
      <c r="VBX9" s="271"/>
      <c r="VBY9" s="271"/>
      <c r="VBZ9" s="271"/>
      <c r="VCA9" s="271"/>
      <c r="VCB9" s="271"/>
      <c r="VCC9" s="271"/>
      <c r="VCD9" s="271"/>
      <c r="VCE9" s="271"/>
      <c r="VCF9" s="271"/>
      <c r="VCG9" s="271"/>
      <c r="VCH9" s="271"/>
      <c r="VCI9" s="271"/>
      <c r="VCJ9" s="271"/>
      <c r="VCK9" s="271"/>
      <c r="VCL9" s="271"/>
      <c r="VCM9" s="271"/>
      <c r="VCN9" s="271"/>
      <c r="VCO9" s="271"/>
      <c r="VCP9" s="271"/>
      <c r="VCQ9" s="271"/>
      <c r="VCR9" s="271"/>
      <c r="VCS9" s="271"/>
      <c r="VCT9" s="271"/>
      <c r="VCU9" s="271"/>
      <c r="VCV9" s="271"/>
      <c r="VCW9" s="271"/>
      <c r="VCX9" s="271"/>
      <c r="VCY9" s="271"/>
      <c r="VCZ9" s="271"/>
      <c r="VDA9" s="271"/>
      <c r="VDB9" s="271"/>
      <c r="VDC9" s="271"/>
      <c r="VDD9" s="271"/>
      <c r="VDE9" s="271"/>
      <c r="VDF9" s="271"/>
      <c r="VDG9" s="271"/>
      <c r="VDH9" s="271"/>
      <c r="VDI9" s="271"/>
      <c r="VDJ9" s="271"/>
      <c r="VDK9" s="271"/>
      <c r="VDL9" s="271"/>
      <c r="VDM9" s="271"/>
      <c r="VDN9" s="271"/>
      <c r="VDO9" s="271"/>
      <c r="VDP9" s="271"/>
      <c r="VDQ9" s="271"/>
      <c r="VDR9" s="271"/>
      <c r="VDS9" s="271"/>
      <c r="VDT9" s="271"/>
      <c r="VDU9" s="271"/>
      <c r="VDV9" s="271"/>
      <c r="VDW9" s="271"/>
      <c r="VDX9" s="271"/>
      <c r="VDY9" s="271"/>
      <c r="VDZ9" s="271"/>
      <c r="VEA9" s="271"/>
      <c r="VEB9" s="271"/>
      <c r="VEC9" s="271"/>
      <c r="VED9" s="271"/>
      <c r="VEE9" s="271"/>
      <c r="VEF9" s="271"/>
      <c r="VEG9" s="271"/>
      <c r="VEH9" s="271"/>
      <c r="VEI9" s="271"/>
      <c r="VEJ9" s="271"/>
      <c r="VEK9" s="271"/>
      <c r="VEL9" s="271"/>
      <c r="VEM9" s="271"/>
      <c r="VEN9" s="271"/>
      <c r="VEO9" s="271"/>
      <c r="VEP9" s="271"/>
      <c r="VEQ9" s="271"/>
      <c r="VER9" s="271"/>
      <c r="VES9" s="271"/>
      <c r="VET9" s="271"/>
      <c r="VEU9" s="271"/>
      <c r="VEV9" s="271"/>
      <c r="VEW9" s="271"/>
      <c r="VEX9" s="271"/>
      <c r="VEY9" s="271"/>
      <c r="VEZ9" s="271"/>
      <c r="VFA9" s="271"/>
      <c r="VFB9" s="271"/>
      <c r="VFC9" s="271"/>
      <c r="VFD9" s="271"/>
      <c r="VFE9" s="271"/>
      <c r="VFF9" s="271"/>
      <c r="VFG9" s="271"/>
      <c r="VFH9" s="271"/>
      <c r="VFI9" s="271"/>
      <c r="VFJ9" s="271"/>
      <c r="VFK9" s="271"/>
      <c r="VFL9" s="271"/>
      <c r="VFM9" s="271"/>
      <c r="VFN9" s="271"/>
      <c r="VFO9" s="271"/>
      <c r="VFP9" s="271"/>
      <c r="VFQ9" s="271"/>
      <c r="VFR9" s="271"/>
      <c r="VFS9" s="271"/>
      <c r="VFT9" s="271"/>
      <c r="VFU9" s="271"/>
      <c r="VFV9" s="271"/>
      <c r="VFW9" s="271"/>
      <c r="VFX9" s="271"/>
      <c r="VFY9" s="271"/>
      <c r="VFZ9" s="271"/>
      <c r="VGA9" s="271"/>
      <c r="VGB9" s="271"/>
      <c r="VGC9" s="271"/>
      <c r="VGD9" s="271"/>
      <c r="VGE9" s="271"/>
      <c r="VGF9" s="271"/>
      <c r="VGG9" s="271"/>
      <c r="VGH9" s="271"/>
      <c r="VGI9" s="271"/>
      <c r="VGJ9" s="271"/>
      <c r="VGK9" s="271"/>
      <c r="VGL9" s="271"/>
      <c r="VGM9" s="271"/>
      <c r="VGN9" s="271"/>
      <c r="VGO9" s="271"/>
      <c r="VGP9" s="271"/>
      <c r="VGQ9" s="271"/>
      <c r="VGR9" s="271"/>
      <c r="VGS9" s="271"/>
      <c r="VGT9" s="271"/>
      <c r="VGU9" s="271"/>
      <c r="VGV9" s="271"/>
      <c r="VGW9" s="271"/>
      <c r="VGX9" s="271"/>
      <c r="VGY9" s="271"/>
      <c r="VGZ9" s="271"/>
      <c r="VHA9" s="271"/>
      <c r="VHB9" s="271"/>
      <c r="VHC9" s="271"/>
      <c r="VHD9" s="271"/>
      <c r="VHE9" s="271"/>
      <c r="VHF9" s="271"/>
      <c r="VHG9" s="271"/>
      <c r="VHH9" s="271"/>
      <c r="VHI9" s="271"/>
      <c r="VHJ9" s="271"/>
      <c r="VHK9" s="271"/>
      <c r="VHL9" s="271"/>
      <c r="VHM9" s="271"/>
      <c r="VHN9" s="271"/>
      <c r="VHO9" s="271"/>
      <c r="VHP9" s="271"/>
      <c r="VHQ9" s="271"/>
      <c r="VHR9" s="271"/>
      <c r="VHS9" s="271"/>
      <c r="VHT9" s="271"/>
      <c r="VHU9" s="271"/>
      <c r="VHV9" s="271"/>
      <c r="VHW9" s="271"/>
      <c r="VHX9" s="271"/>
      <c r="VHY9" s="271"/>
      <c r="VHZ9" s="271"/>
      <c r="VIA9" s="271"/>
      <c r="VIB9" s="271"/>
      <c r="VIC9" s="271"/>
      <c r="VID9" s="271"/>
      <c r="VIE9" s="271"/>
      <c r="VIF9" s="271"/>
      <c r="VIG9" s="271"/>
      <c r="VIH9" s="271"/>
      <c r="VII9" s="271"/>
      <c r="VIJ9" s="271"/>
      <c r="VIK9" s="271"/>
      <c r="VIL9" s="271"/>
      <c r="VIM9" s="271"/>
      <c r="VIN9" s="271"/>
      <c r="VIO9" s="271"/>
      <c r="VIP9" s="271"/>
      <c r="VIQ9" s="271"/>
      <c r="VIR9" s="271"/>
      <c r="VIS9" s="271"/>
      <c r="VIT9" s="271"/>
      <c r="VIU9" s="271"/>
      <c r="VIV9" s="271"/>
      <c r="VIW9" s="271"/>
      <c r="VIX9" s="271"/>
      <c r="VIY9" s="271"/>
      <c r="VIZ9" s="271"/>
      <c r="VJA9" s="271"/>
      <c r="VJB9" s="271"/>
      <c r="VJC9" s="271"/>
      <c r="VJD9" s="271"/>
      <c r="VJE9" s="271"/>
      <c r="VJF9" s="271"/>
      <c r="VJG9" s="271"/>
      <c r="VJH9" s="271"/>
      <c r="VJI9" s="271"/>
      <c r="VJJ9" s="271"/>
      <c r="VJK9" s="271"/>
      <c r="VJL9" s="271"/>
      <c r="VJM9" s="271"/>
      <c r="VJN9" s="271"/>
      <c r="VJO9" s="271"/>
      <c r="VJP9" s="271"/>
      <c r="VJQ9" s="271"/>
      <c r="VJR9" s="271"/>
      <c r="VJS9" s="271"/>
      <c r="VJT9" s="271"/>
      <c r="VJU9" s="271"/>
      <c r="VJV9" s="271"/>
      <c r="VJW9" s="271"/>
      <c r="VJX9" s="271"/>
      <c r="VJY9" s="271"/>
      <c r="VJZ9" s="271"/>
      <c r="VKA9" s="271"/>
      <c r="VKB9" s="271"/>
      <c r="VKC9" s="271"/>
      <c r="VKD9" s="271"/>
      <c r="VKE9" s="271"/>
      <c r="VKF9" s="271"/>
      <c r="VKG9" s="271"/>
      <c r="VKH9" s="271"/>
      <c r="VKI9" s="271"/>
      <c r="VKJ9" s="271"/>
      <c r="VKK9" s="271"/>
      <c r="VKL9" s="271"/>
      <c r="VKM9" s="271"/>
      <c r="VKN9" s="271"/>
      <c r="VKO9" s="271"/>
      <c r="VKP9" s="271"/>
      <c r="VKQ9" s="271"/>
      <c r="VKR9" s="271"/>
      <c r="VKS9" s="271"/>
      <c r="VKT9" s="271"/>
      <c r="VKU9" s="271"/>
      <c r="VKV9" s="271"/>
      <c r="VKW9" s="271"/>
      <c r="VKX9" s="271"/>
      <c r="VKY9" s="271"/>
      <c r="VKZ9" s="271"/>
      <c r="VLA9" s="271"/>
      <c r="VLB9" s="271"/>
      <c r="VLC9" s="271"/>
      <c r="VLD9" s="271"/>
      <c r="VLE9" s="271"/>
      <c r="VLF9" s="271"/>
      <c r="VLG9" s="271"/>
      <c r="VLH9" s="271"/>
      <c r="VLI9" s="271"/>
      <c r="VLJ9" s="271"/>
      <c r="VLK9" s="271"/>
      <c r="VLL9" s="271"/>
      <c r="VLM9" s="271"/>
      <c r="VLN9" s="271"/>
      <c r="VLO9" s="271"/>
      <c r="VLP9" s="271"/>
      <c r="VLQ9" s="271"/>
      <c r="VLR9" s="271"/>
      <c r="VLS9" s="271"/>
      <c r="VLT9" s="271"/>
      <c r="VLU9" s="271"/>
      <c r="VLV9" s="271"/>
      <c r="VLW9" s="271"/>
      <c r="VLX9" s="271"/>
      <c r="VLY9" s="271"/>
      <c r="VLZ9" s="271"/>
      <c r="VMA9" s="271"/>
      <c r="VMB9" s="271"/>
      <c r="VMC9" s="271"/>
      <c r="VMD9" s="271"/>
      <c r="VME9" s="271"/>
      <c r="VMF9" s="271"/>
      <c r="VMG9" s="271"/>
      <c r="VMH9" s="271"/>
      <c r="VMI9" s="271"/>
      <c r="VMJ9" s="271"/>
      <c r="VMK9" s="271"/>
      <c r="VML9" s="271"/>
      <c r="VMM9" s="271"/>
      <c r="VMN9" s="271"/>
      <c r="VMO9" s="271"/>
      <c r="VMP9" s="271"/>
      <c r="VMQ9" s="271"/>
      <c r="VMR9" s="271"/>
      <c r="VMS9" s="271"/>
      <c r="VMT9" s="271"/>
      <c r="VMU9" s="271"/>
      <c r="VMV9" s="271"/>
      <c r="VMW9" s="271"/>
      <c r="VMX9" s="271"/>
      <c r="VMY9" s="271"/>
      <c r="VMZ9" s="271"/>
      <c r="VNA9" s="271"/>
      <c r="VNB9" s="271"/>
      <c r="VNC9" s="271"/>
      <c r="VND9" s="271"/>
      <c r="VNE9" s="271"/>
      <c r="VNF9" s="271"/>
      <c r="VNG9" s="271"/>
      <c r="VNH9" s="271"/>
      <c r="VNI9" s="271"/>
      <c r="VNJ9" s="271"/>
      <c r="VNK9" s="271"/>
      <c r="VNL9" s="271"/>
      <c r="VNM9" s="271"/>
      <c r="VNN9" s="271"/>
      <c r="VNO9" s="271"/>
      <c r="VNP9" s="271"/>
      <c r="VNQ9" s="271"/>
      <c r="VNR9" s="271"/>
      <c r="VNS9" s="271"/>
      <c r="VNT9" s="271"/>
      <c r="VNU9" s="271"/>
      <c r="VNV9" s="271"/>
      <c r="VNW9" s="271"/>
      <c r="VNX9" s="271"/>
      <c r="VNY9" s="271"/>
      <c r="VNZ9" s="271"/>
      <c r="VOA9" s="271"/>
      <c r="VOB9" s="271"/>
      <c r="VOC9" s="271"/>
      <c r="VOD9" s="271"/>
      <c r="VOE9" s="271"/>
      <c r="VOF9" s="271"/>
      <c r="VOG9" s="271"/>
      <c r="VOH9" s="271"/>
      <c r="VOI9" s="271"/>
      <c r="VOJ9" s="271"/>
      <c r="VOK9" s="271"/>
      <c r="VOL9" s="271"/>
      <c r="VOM9" s="271"/>
      <c r="VON9" s="271"/>
      <c r="VOO9" s="271"/>
      <c r="VOP9" s="271"/>
      <c r="VOQ9" s="271"/>
      <c r="VOR9" s="271"/>
      <c r="VOS9" s="271"/>
      <c r="VOT9" s="271"/>
      <c r="VOU9" s="271"/>
      <c r="VOV9" s="271"/>
      <c r="VOW9" s="271"/>
      <c r="VOX9" s="271"/>
      <c r="VOY9" s="271"/>
      <c r="VOZ9" s="271"/>
      <c r="VPA9" s="271"/>
      <c r="VPB9" s="271"/>
      <c r="VPC9" s="271"/>
      <c r="VPD9" s="271"/>
      <c r="VPE9" s="271"/>
      <c r="VPF9" s="271"/>
      <c r="VPG9" s="271"/>
      <c r="VPH9" s="271"/>
      <c r="VPI9" s="271"/>
      <c r="VPJ9" s="271"/>
      <c r="VPK9" s="271"/>
      <c r="VPL9" s="271"/>
      <c r="VPM9" s="271"/>
      <c r="VPN9" s="271"/>
      <c r="VPO9" s="271"/>
      <c r="VPP9" s="271"/>
      <c r="VPQ9" s="271"/>
      <c r="VPR9" s="271"/>
      <c r="VPS9" s="271"/>
      <c r="VPT9" s="271"/>
      <c r="VPU9" s="271"/>
      <c r="VPV9" s="271"/>
      <c r="VPW9" s="271"/>
      <c r="VPX9" s="271"/>
      <c r="VPY9" s="271"/>
      <c r="VPZ9" s="271"/>
      <c r="VQA9" s="271"/>
      <c r="VQB9" s="271"/>
      <c r="VQC9" s="271"/>
      <c r="VQD9" s="271"/>
      <c r="VQE9" s="271"/>
      <c r="VQF9" s="271"/>
      <c r="VQG9" s="271"/>
      <c r="VQH9" s="271"/>
      <c r="VQI9" s="271"/>
      <c r="VQJ9" s="271"/>
      <c r="VQK9" s="271"/>
      <c r="VQL9" s="271"/>
      <c r="VQM9" s="271"/>
      <c r="VQN9" s="271"/>
      <c r="VQO9" s="271"/>
      <c r="VQP9" s="271"/>
      <c r="VQQ9" s="271"/>
      <c r="VQR9" s="271"/>
      <c r="VQS9" s="271"/>
      <c r="VQT9" s="271"/>
      <c r="VQU9" s="271"/>
      <c r="VQV9" s="271"/>
      <c r="VQW9" s="271"/>
      <c r="VQX9" s="271"/>
      <c r="VQY9" s="271"/>
      <c r="VQZ9" s="271"/>
      <c r="VRA9" s="271"/>
      <c r="VRB9" s="271"/>
      <c r="VRC9" s="271"/>
      <c r="VRD9" s="271"/>
      <c r="VRE9" s="271"/>
      <c r="VRF9" s="271"/>
      <c r="VRG9" s="271"/>
      <c r="VRH9" s="271"/>
      <c r="VRI9" s="271"/>
      <c r="VRJ9" s="271"/>
      <c r="VRK9" s="271"/>
      <c r="VRL9" s="271"/>
      <c r="VRM9" s="271"/>
      <c r="VRN9" s="271"/>
      <c r="VRO9" s="271"/>
      <c r="VRP9" s="271"/>
      <c r="VRQ9" s="271"/>
      <c r="VRR9" s="271"/>
      <c r="VRS9" s="271"/>
      <c r="VRT9" s="271"/>
      <c r="VRU9" s="271"/>
      <c r="VRV9" s="271"/>
      <c r="VRW9" s="271"/>
      <c r="VRX9" s="271"/>
      <c r="VRY9" s="271"/>
      <c r="VRZ9" s="271"/>
      <c r="VSA9" s="271"/>
      <c r="VSB9" s="271"/>
      <c r="VSC9" s="271"/>
      <c r="VSD9" s="271"/>
      <c r="VSE9" s="271"/>
      <c r="VSF9" s="271"/>
      <c r="VSG9" s="271"/>
      <c r="VSH9" s="271"/>
      <c r="VSI9" s="271"/>
      <c r="VSJ9" s="271"/>
      <c r="VSK9" s="271"/>
      <c r="VSL9" s="271"/>
      <c r="VSM9" s="271"/>
      <c r="VSN9" s="271"/>
      <c r="VSO9" s="271"/>
      <c r="VSP9" s="271"/>
      <c r="VSQ9" s="271"/>
      <c r="VSR9" s="271"/>
      <c r="VSS9" s="271"/>
      <c r="VST9" s="271"/>
      <c r="VSU9" s="271"/>
      <c r="VSV9" s="271"/>
      <c r="VSW9" s="271"/>
      <c r="VSX9" s="271"/>
      <c r="VSY9" s="271"/>
      <c r="VSZ9" s="271"/>
      <c r="VTA9" s="271"/>
      <c r="VTB9" s="271"/>
      <c r="VTC9" s="271"/>
      <c r="VTD9" s="271"/>
      <c r="VTE9" s="271"/>
      <c r="VTF9" s="271"/>
      <c r="VTG9" s="271"/>
      <c r="VTH9" s="271"/>
      <c r="VTI9" s="271"/>
      <c r="VTJ9" s="271"/>
      <c r="VTK9" s="271"/>
      <c r="VTL9" s="271"/>
      <c r="VTM9" s="271"/>
      <c r="VTN9" s="271"/>
      <c r="VTO9" s="271"/>
      <c r="VTP9" s="271"/>
      <c r="VTQ9" s="271"/>
      <c r="VTR9" s="271"/>
      <c r="VTS9" s="271"/>
      <c r="VTT9" s="271"/>
      <c r="VTU9" s="271"/>
      <c r="VTV9" s="271"/>
      <c r="VTW9" s="271"/>
      <c r="VTX9" s="271"/>
      <c r="VTY9" s="271"/>
      <c r="VTZ9" s="271"/>
      <c r="VUA9" s="271"/>
      <c r="VUB9" s="271"/>
      <c r="VUC9" s="271"/>
      <c r="VUD9" s="271"/>
      <c r="VUE9" s="271"/>
      <c r="VUF9" s="271"/>
      <c r="VUG9" s="271"/>
      <c r="VUH9" s="271"/>
      <c r="VUI9" s="271"/>
      <c r="VUJ9" s="271"/>
      <c r="VUK9" s="271"/>
      <c r="VUL9" s="271"/>
      <c r="VUM9" s="271"/>
      <c r="VUN9" s="271"/>
      <c r="VUO9" s="271"/>
      <c r="VUP9" s="271"/>
      <c r="VUQ9" s="271"/>
      <c r="VUR9" s="271"/>
      <c r="VUS9" s="271"/>
      <c r="VUT9" s="271"/>
      <c r="VUU9" s="271"/>
      <c r="VUV9" s="271"/>
      <c r="VUW9" s="271"/>
      <c r="VUX9" s="271"/>
      <c r="VUY9" s="271"/>
      <c r="VUZ9" s="271"/>
      <c r="VVA9" s="271"/>
      <c r="VVB9" s="271"/>
      <c r="VVC9" s="271"/>
      <c r="VVD9" s="271"/>
      <c r="VVE9" s="271"/>
      <c r="VVF9" s="271"/>
      <c r="VVG9" s="271"/>
      <c r="VVH9" s="271"/>
      <c r="VVI9" s="271"/>
      <c r="VVJ9" s="271"/>
      <c r="VVK9" s="271"/>
      <c r="VVL9" s="271"/>
      <c r="VVM9" s="271"/>
      <c r="VVN9" s="271"/>
      <c r="VVO9" s="271"/>
      <c r="VVP9" s="271"/>
      <c r="VVQ9" s="271"/>
      <c r="VVR9" s="271"/>
      <c r="VVS9" s="271"/>
      <c r="VVT9" s="271"/>
      <c r="VVU9" s="271"/>
      <c r="VVV9" s="271"/>
      <c r="VVW9" s="271"/>
      <c r="VVX9" s="271"/>
      <c r="VVY9" s="271"/>
      <c r="VVZ9" s="271"/>
      <c r="VWA9" s="271"/>
      <c r="VWB9" s="271"/>
      <c r="VWC9" s="271"/>
      <c r="VWD9" s="271"/>
      <c r="VWE9" s="271"/>
      <c r="VWF9" s="271"/>
      <c r="VWG9" s="271"/>
      <c r="VWH9" s="271"/>
      <c r="VWI9" s="271"/>
      <c r="VWJ9" s="271"/>
      <c r="VWK9" s="271"/>
      <c r="VWL9" s="271"/>
      <c r="VWM9" s="271"/>
      <c r="VWN9" s="271"/>
      <c r="VWO9" s="271"/>
      <c r="VWP9" s="271"/>
      <c r="VWQ9" s="271"/>
      <c r="VWR9" s="271"/>
      <c r="VWS9" s="271"/>
      <c r="VWT9" s="271"/>
      <c r="VWU9" s="271"/>
      <c r="VWV9" s="271"/>
      <c r="VWW9" s="271"/>
      <c r="VWX9" s="271"/>
      <c r="VWY9" s="271"/>
      <c r="VWZ9" s="271"/>
      <c r="VXA9" s="271"/>
      <c r="VXB9" s="271"/>
      <c r="VXC9" s="271"/>
      <c r="VXD9" s="271"/>
      <c r="VXE9" s="271"/>
      <c r="VXF9" s="271"/>
      <c r="VXG9" s="271"/>
      <c r="VXH9" s="271"/>
      <c r="VXI9" s="271"/>
      <c r="VXJ9" s="271"/>
      <c r="VXK9" s="271"/>
      <c r="VXL9" s="271"/>
      <c r="VXM9" s="271"/>
      <c r="VXN9" s="271"/>
      <c r="VXO9" s="271"/>
      <c r="VXP9" s="271"/>
      <c r="VXQ9" s="271"/>
      <c r="VXR9" s="271"/>
      <c r="VXS9" s="271"/>
      <c r="VXT9" s="271"/>
      <c r="VXU9" s="271"/>
      <c r="VXV9" s="271"/>
      <c r="VXW9" s="271"/>
      <c r="VXX9" s="271"/>
      <c r="VXY9" s="271"/>
      <c r="VXZ9" s="271"/>
      <c r="VYA9" s="271"/>
      <c r="VYB9" s="271"/>
      <c r="VYC9" s="271"/>
      <c r="VYD9" s="271"/>
      <c r="VYE9" s="271"/>
      <c r="VYF9" s="271"/>
      <c r="VYG9" s="271"/>
      <c r="VYH9" s="271"/>
      <c r="VYI9" s="271"/>
      <c r="VYJ9" s="271"/>
      <c r="VYK9" s="271"/>
      <c r="VYL9" s="271"/>
      <c r="VYM9" s="271"/>
      <c r="VYN9" s="271"/>
      <c r="VYO9" s="271"/>
      <c r="VYP9" s="271"/>
      <c r="VYQ9" s="271"/>
      <c r="VYR9" s="271"/>
      <c r="VYS9" s="271"/>
      <c r="VYT9" s="271"/>
      <c r="VYU9" s="271"/>
      <c r="VYV9" s="271"/>
      <c r="VYW9" s="271"/>
      <c r="VYX9" s="271"/>
      <c r="VYY9" s="271"/>
      <c r="VYZ9" s="271"/>
      <c r="VZA9" s="271"/>
      <c r="VZB9" s="271"/>
      <c r="VZC9" s="271"/>
      <c r="VZD9" s="271"/>
      <c r="VZE9" s="271"/>
      <c r="VZF9" s="271"/>
      <c r="VZG9" s="271"/>
      <c r="VZH9" s="271"/>
      <c r="VZI9" s="271"/>
      <c r="VZJ9" s="271"/>
      <c r="VZK9" s="271"/>
      <c r="VZL9" s="271"/>
      <c r="VZM9" s="271"/>
      <c r="VZN9" s="271"/>
      <c r="VZO9" s="271"/>
      <c r="VZP9" s="271"/>
      <c r="VZQ9" s="271"/>
      <c r="VZR9" s="271"/>
      <c r="VZS9" s="271"/>
      <c r="VZT9" s="271"/>
      <c r="VZU9" s="271"/>
      <c r="VZV9" s="271"/>
      <c r="VZW9" s="271"/>
      <c r="VZX9" s="271"/>
      <c r="VZY9" s="271"/>
      <c r="VZZ9" s="271"/>
      <c r="WAA9" s="271"/>
      <c r="WAB9" s="271"/>
      <c r="WAC9" s="271"/>
      <c r="WAD9" s="271"/>
      <c r="WAE9" s="271"/>
      <c r="WAF9" s="271"/>
      <c r="WAG9" s="271"/>
      <c r="WAH9" s="271"/>
      <c r="WAI9" s="271"/>
      <c r="WAJ9" s="271"/>
      <c r="WAK9" s="271"/>
      <c r="WAL9" s="271"/>
      <c r="WAM9" s="271"/>
      <c r="WAN9" s="271"/>
      <c r="WAO9" s="271"/>
      <c r="WAP9" s="271"/>
      <c r="WAQ9" s="271"/>
      <c r="WAR9" s="271"/>
      <c r="WAS9" s="271"/>
      <c r="WAT9" s="271"/>
      <c r="WAU9" s="271"/>
      <c r="WAV9" s="271"/>
      <c r="WAW9" s="271"/>
      <c r="WAX9" s="271"/>
      <c r="WAY9" s="271"/>
      <c r="WAZ9" s="271"/>
      <c r="WBA9" s="271"/>
      <c r="WBB9" s="271"/>
      <c r="WBC9" s="271"/>
      <c r="WBD9" s="271"/>
      <c r="WBE9" s="271"/>
      <c r="WBF9" s="271"/>
      <c r="WBG9" s="271"/>
      <c r="WBH9" s="271"/>
      <c r="WBI9" s="271"/>
      <c r="WBJ9" s="271"/>
      <c r="WBK9" s="271"/>
      <c r="WBL9" s="271"/>
      <c r="WBM9" s="271"/>
      <c r="WBN9" s="271"/>
      <c r="WBO9" s="271"/>
      <c r="WBP9" s="271"/>
      <c r="WBQ9" s="271"/>
      <c r="WBR9" s="271"/>
      <c r="WBS9" s="271"/>
      <c r="WBT9" s="271"/>
      <c r="WBU9" s="271"/>
      <c r="WBV9" s="271"/>
      <c r="WBW9" s="271"/>
      <c r="WBX9" s="271"/>
      <c r="WBY9" s="271"/>
      <c r="WBZ9" s="271"/>
      <c r="WCA9" s="271"/>
      <c r="WCB9" s="271"/>
      <c r="WCC9" s="271"/>
      <c r="WCD9" s="271"/>
      <c r="WCE9" s="271"/>
      <c r="WCF9" s="271"/>
      <c r="WCG9" s="271"/>
      <c r="WCH9" s="271"/>
      <c r="WCI9" s="271"/>
      <c r="WCJ9" s="271"/>
      <c r="WCK9" s="271"/>
      <c r="WCL9" s="271"/>
      <c r="WCM9" s="271"/>
      <c r="WCN9" s="271"/>
      <c r="WCO9" s="271"/>
      <c r="WCP9" s="271"/>
      <c r="WCQ9" s="271"/>
      <c r="WCR9" s="271"/>
      <c r="WCS9" s="271"/>
      <c r="WCT9" s="271"/>
      <c r="WCU9" s="271"/>
      <c r="WCV9" s="271"/>
      <c r="WCW9" s="271"/>
      <c r="WCX9" s="271"/>
      <c r="WCY9" s="271"/>
      <c r="WCZ9" s="271"/>
      <c r="WDA9" s="271"/>
      <c r="WDB9" s="271"/>
      <c r="WDC9" s="271"/>
      <c r="WDD9" s="271"/>
      <c r="WDE9" s="271"/>
      <c r="WDF9" s="271"/>
      <c r="WDG9" s="271"/>
      <c r="WDH9" s="271"/>
      <c r="WDI9" s="271"/>
      <c r="WDJ9" s="271"/>
      <c r="WDK9" s="271"/>
      <c r="WDL9" s="271"/>
      <c r="WDM9" s="271"/>
      <c r="WDN9" s="271"/>
      <c r="WDO9" s="271"/>
      <c r="WDP9" s="271"/>
      <c r="WDQ9" s="271"/>
      <c r="WDR9" s="271"/>
      <c r="WDS9" s="271"/>
      <c r="WDT9" s="271"/>
      <c r="WDU9" s="271"/>
      <c r="WDV9" s="271"/>
      <c r="WDW9" s="271"/>
      <c r="WDX9" s="271"/>
      <c r="WDY9" s="271"/>
      <c r="WDZ9" s="271"/>
      <c r="WEA9" s="271"/>
      <c r="WEB9" s="271"/>
      <c r="WEC9" s="271"/>
      <c r="WED9" s="271"/>
      <c r="WEE9" s="271"/>
      <c r="WEF9" s="271"/>
      <c r="WEG9" s="271"/>
      <c r="WEH9" s="271"/>
      <c r="WEI9" s="271"/>
      <c r="WEJ9" s="271"/>
      <c r="WEK9" s="271"/>
      <c r="WEL9" s="271"/>
      <c r="WEM9" s="271"/>
      <c r="WEN9" s="271"/>
      <c r="WEO9" s="271"/>
      <c r="WEP9" s="271"/>
      <c r="WEQ9" s="271"/>
      <c r="WER9" s="271"/>
      <c r="WES9" s="271"/>
      <c r="WET9" s="271"/>
      <c r="WEU9" s="271"/>
      <c r="WEV9" s="271"/>
      <c r="WEW9" s="271"/>
      <c r="WEX9" s="271"/>
      <c r="WEY9" s="271"/>
      <c r="WEZ9" s="271"/>
      <c r="WFA9" s="271"/>
      <c r="WFB9" s="271"/>
      <c r="WFC9" s="271"/>
      <c r="WFD9" s="271"/>
      <c r="WFE9" s="271"/>
      <c r="WFF9" s="271"/>
      <c r="WFG9" s="271"/>
      <c r="WFH9" s="271"/>
      <c r="WFI9" s="271"/>
      <c r="WFJ9" s="271"/>
      <c r="WFK9" s="271"/>
      <c r="WFL9" s="271"/>
      <c r="WFM9" s="271"/>
      <c r="WFN9" s="271"/>
      <c r="WFO9" s="271"/>
      <c r="WFP9" s="271"/>
      <c r="WFQ9" s="271"/>
      <c r="WFR9" s="271"/>
      <c r="WFS9" s="271"/>
      <c r="WFT9" s="271"/>
      <c r="WFU9" s="271"/>
      <c r="WFV9" s="271"/>
      <c r="WFW9" s="271"/>
      <c r="WFX9" s="271"/>
      <c r="WFY9" s="271"/>
      <c r="WFZ9" s="271"/>
      <c r="WGA9" s="271"/>
      <c r="WGB9" s="271"/>
      <c r="WGC9" s="271"/>
      <c r="WGD9" s="271"/>
      <c r="WGE9" s="271"/>
      <c r="WGF9" s="271"/>
      <c r="WGG9" s="271"/>
      <c r="WGH9" s="271"/>
      <c r="WGI9" s="271"/>
      <c r="WGJ9" s="271"/>
      <c r="WGK9" s="271"/>
      <c r="WGL9" s="271"/>
      <c r="WGM9" s="271"/>
      <c r="WGN9" s="271"/>
      <c r="WGO9" s="271"/>
      <c r="WGP9" s="271"/>
      <c r="WGQ9" s="271"/>
      <c r="WGR9" s="271"/>
      <c r="WGS9" s="271"/>
      <c r="WGT9" s="271"/>
      <c r="WGU9" s="271"/>
      <c r="WGV9" s="271"/>
      <c r="WGW9" s="271"/>
      <c r="WGX9" s="271"/>
      <c r="WGY9" s="271"/>
      <c r="WGZ9" s="271"/>
      <c r="WHA9" s="271"/>
      <c r="WHB9" s="271"/>
      <c r="WHC9" s="271"/>
      <c r="WHD9" s="271"/>
      <c r="WHE9" s="271"/>
      <c r="WHF9" s="271"/>
      <c r="WHG9" s="271"/>
      <c r="WHH9" s="271"/>
      <c r="WHI9" s="271"/>
      <c r="WHJ9" s="271"/>
      <c r="WHK9" s="271"/>
      <c r="WHL9" s="271"/>
      <c r="WHM9" s="271"/>
      <c r="WHN9" s="271"/>
      <c r="WHO9" s="271"/>
      <c r="WHP9" s="271"/>
      <c r="WHQ9" s="271"/>
      <c r="WHR9" s="271"/>
      <c r="WHS9" s="271"/>
      <c r="WHT9" s="271"/>
      <c r="WHU9" s="271"/>
      <c r="WHV9" s="271"/>
      <c r="WHW9" s="271"/>
      <c r="WHX9" s="271"/>
      <c r="WHY9" s="271"/>
      <c r="WHZ9" s="271"/>
      <c r="WIA9" s="271"/>
      <c r="WIB9" s="271"/>
      <c r="WIC9" s="271"/>
      <c r="WID9" s="271"/>
      <c r="WIE9" s="271"/>
      <c r="WIF9" s="271"/>
      <c r="WIG9" s="271"/>
      <c r="WIH9" s="271"/>
      <c r="WII9" s="271"/>
      <c r="WIJ9" s="271"/>
      <c r="WIK9" s="271"/>
      <c r="WIL9" s="271"/>
      <c r="WIM9" s="271"/>
      <c r="WIN9" s="271"/>
      <c r="WIO9" s="271"/>
      <c r="WIP9" s="271"/>
      <c r="WIQ9" s="271"/>
      <c r="WIR9" s="271"/>
      <c r="WIS9" s="271"/>
      <c r="WIT9" s="271"/>
      <c r="WIU9" s="271"/>
      <c r="WIV9" s="271"/>
      <c r="WIW9" s="271"/>
      <c r="WIX9" s="271"/>
      <c r="WIY9" s="271"/>
      <c r="WIZ9" s="271"/>
      <c r="WJA9" s="271"/>
      <c r="WJB9" s="271"/>
      <c r="WJC9" s="271"/>
      <c r="WJD9" s="271"/>
      <c r="WJE9" s="271"/>
      <c r="WJF9" s="271"/>
      <c r="WJG9" s="271"/>
      <c r="WJH9" s="271"/>
      <c r="WJI9" s="271"/>
      <c r="WJJ9" s="271"/>
      <c r="WJK9" s="271"/>
      <c r="WJL9" s="271"/>
      <c r="WJM9" s="271"/>
      <c r="WJN9" s="271"/>
      <c r="WJO9" s="271"/>
      <c r="WJP9" s="271"/>
      <c r="WJQ9" s="271"/>
      <c r="WJR9" s="271"/>
      <c r="WJS9" s="271"/>
      <c r="WJT9" s="271"/>
      <c r="WJU9" s="271"/>
      <c r="WJV9" s="271"/>
      <c r="WJW9" s="271"/>
      <c r="WJX9" s="271"/>
      <c r="WJY9" s="271"/>
      <c r="WJZ9" s="271"/>
      <c r="WKA9" s="271"/>
      <c r="WKB9" s="271"/>
      <c r="WKC9" s="271"/>
      <c r="WKD9" s="271"/>
      <c r="WKE9" s="271"/>
      <c r="WKF9" s="271"/>
      <c r="WKG9" s="271"/>
      <c r="WKH9" s="271"/>
      <c r="WKI9" s="271"/>
      <c r="WKJ9" s="271"/>
      <c r="WKK9" s="271"/>
      <c r="WKL9" s="271"/>
      <c r="WKM9" s="271"/>
      <c r="WKN9" s="271"/>
      <c r="WKO9" s="271"/>
      <c r="WKP9" s="271"/>
      <c r="WKQ9" s="271"/>
      <c r="WKR9" s="271"/>
      <c r="WKS9" s="271"/>
      <c r="WKT9" s="271"/>
      <c r="WKU9" s="271"/>
      <c r="WKV9" s="271"/>
      <c r="WKW9" s="271"/>
      <c r="WKX9" s="271"/>
      <c r="WKY9" s="271"/>
      <c r="WKZ9" s="271"/>
      <c r="WLA9" s="271"/>
      <c r="WLB9" s="271"/>
      <c r="WLC9" s="271"/>
      <c r="WLD9" s="271"/>
      <c r="WLE9" s="271"/>
      <c r="WLF9" s="271"/>
      <c r="WLG9" s="271"/>
      <c r="WLH9" s="271"/>
      <c r="WLI9" s="271"/>
      <c r="WLJ9" s="271"/>
      <c r="WLK9" s="271"/>
      <c r="WLL9" s="271"/>
      <c r="WLM9" s="271"/>
      <c r="WLN9" s="271"/>
      <c r="WLO9" s="271"/>
      <c r="WLP9" s="271"/>
      <c r="WLQ9" s="271"/>
      <c r="WLR9" s="271"/>
      <c r="WLS9" s="271"/>
      <c r="WLT9" s="271"/>
      <c r="WLU9" s="271"/>
      <c r="WLV9" s="271"/>
      <c r="WLW9" s="271"/>
      <c r="WLX9" s="271"/>
      <c r="WLY9" s="271"/>
      <c r="WLZ9" s="271"/>
      <c r="WMA9" s="271"/>
      <c r="WMB9" s="271"/>
      <c r="WMC9" s="271"/>
      <c r="WMD9" s="271"/>
      <c r="WME9" s="271"/>
      <c r="WMF9" s="271"/>
      <c r="WMG9" s="271"/>
      <c r="WMH9" s="271"/>
      <c r="WMI9" s="271"/>
      <c r="WMJ9" s="271"/>
      <c r="WMK9" s="271"/>
      <c r="WML9" s="271"/>
      <c r="WMM9" s="271"/>
      <c r="WMN9" s="271"/>
      <c r="WMO9" s="271"/>
      <c r="WMP9" s="271"/>
      <c r="WMQ9" s="271"/>
      <c r="WMR9" s="271"/>
      <c r="WMS9" s="271"/>
      <c r="WMT9" s="271"/>
      <c r="WMU9" s="271"/>
      <c r="WMV9" s="271"/>
      <c r="WMW9" s="271"/>
      <c r="WMX9" s="271"/>
      <c r="WMY9" s="271"/>
      <c r="WMZ9" s="271"/>
      <c r="WNA9" s="271"/>
      <c r="WNB9" s="271"/>
      <c r="WNC9" s="271"/>
      <c r="WND9" s="271"/>
      <c r="WNE9" s="271"/>
      <c r="WNF9" s="271"/>
      <c r="WNG9" s="271"/>
      <c r="WNH9" s="271"/>
      <c r="WNI9" s="271"/>
      <c r="WNJ9" s="271"/>
      <c r="WNK9" s="271"/>
      <c r="WNL9" s="271"/>
      <c r="WNM9" s="271"/>
      <c r="WNN9" s="271"/>
      <c r="WNO9" s="271"/>
      <c r="WNP9" s="271"/>
      <c r="WNQ9" s="271"/>
      <c r="WNR9" s="271"/>
      <c r="WNS9" s="271"/>
      <c r="WNT9" s="271"/>
      <c r="WNU9" s="271"/>
      <c r="WNV9" s="271"/>
      <c r="WNW9" s="271"/>
      <c r="WNX9" s="271"/>
      <c r="WNY9" s="271"/>
      <c r="WNZ9" s="271"/>
      <c r="WOA9" s="271"/>
      <c r="WOB9" s="271"/>
      <c r="WOC9" s="271"/>
      <c r="WOD9" s="271"/>
      <c r="WOE9" s="271"/>
      <c r="WOF9" s="271"/>
      <c r="WOG9" s="271"/>
      <c r="WOH9" s="271"/>
      <c r="WOI9" s="271"/>
      <c r="WOJ9" s="271"/>
      <c r="WOK9" s="271"/>
      <c r="WOL9" s="271"/>
      <c r="WOM9" s="271"/>
      <c r="WON9" s="271"/>
      <c r="WOO9" s="271"/>
      <c r="WOP9" s="271"/>
      <c r="WOQ9" s="271"/>
      <c r="WOR9" s="271"/>
      <c r="WOS9" s="271"/>
      <c r="WOT9" s="271"/>
      <c r="WOU9" s="271"/>
      <c r="WOV9" s="271"/>
      <c r="WOW9" s="271"/>
      <c r="WOX9" s="271"/>
      <c r="WOY9" s="271"/>
      <c r="WOZ9" s="271"/>
      <c r="WPA9" s="271"/>
      <c r="WPB9" s="271"/>
      <c r="WPC9" s="271"/>
      <c r="WPD9" s="271"/>
      <c r="WPE9" s="271"/>
      <c r="WPF9" s="271"/>
      <c r="WPG9" s="271"/>
      <c r="WPH9" s="271"/>
      <c r="WPI9" s="271"/>
      <c r="WPJ9" s="271"/>
      <c r="WPK9" s="271"/>
      <c r="WPL9" s="271"/>
      <c r="WPM9" s="271"/>
      <c r="WPN9" s="271"/>
      <c r="WPO9" s="271"/>
      <c r="WPP9" s="271"/>
      <c r="WPQ9" s="271"/>
      <c r="WPR9" s="271"/>
      <c r="WPS9" s="271"/>
      <c r="WPT9" s="271"/>
      <c r="WPU9" s="271"/>
      <c r="WPV9" s="271"/>
      <c r="WPW9" s="271"/>
      <c r="WPX9" s="271"/>
      <c r="WPY9" s="271"/>
      <c r="WPZ9" s="271"/>
      <c r="WQA9" s="271"/>
      <c r="WQB9" s="271"/>
      <c r="WQC9" s="271"/>
      <c r="WQD9" s="271"/>
      <c r="WQE9" s="271"/>
      <c r="WQF9" s="271"/>
      <c r="WQG9" s="271"/>
      <c r="WQH9" s="271"/>
      <c r="WQI9" s="271"/>
      <c r="WQJ9" s="271"/>
      <c r="WQK9" s="271"/>
      <c r="WQL9" s="271"/>
      <c r="WQM9" s="271"/>
      <c r="WQN9" s="271"/>
      <c r="WQO9" s="271"/>
      <c r="WQP9" s="271"/>
      <c r="WQQ9" s="271"/>
      <c r="WQR9" s="271"/>
      <c r="WQS9" s="271"/>
      <c r="WQT9" s="271"/>
      <c r="WQU9" s="271"/>
      <c r="WQV9" s="271"/>
      <c r="WQW9" s="271"/>
      <c r="WQX9" s="271"/>
      <c r="WQY9" s="271"/>
      <c r="WQZ9" s="271"/>
      <c r="WRA9" s="271"/>
      <c r="WRB9" s="271"/>
      <c r="WRC9" s="271"/>
      <c r="WRD9" s="271"/>
      <c r="WRE9" s="271"/>
      <c r="WRF9" s="271"/>
      <c r="WRG9" s="271"/>
      <c r="WRH9" s="271"/>
      <c r="WRI9" s="271"/>
      <c r="WRJ9" s="271"/>
      <c r="WRK9" s="271"/>
      <c r="WRL9" s="271"/>
      <c r="WRM9" s="271"/>
      <c r="WRN9" s="271"/>
      <c r="WRO9" s="271"/>
      <c r="WRP9" s="271"/>
      <c r="WRQ9" s="271"/>
      <c r="WRR9" s="271"/>
      <c r="WRS9" s="271"/>
      <c r="WRT9" s="271"/>
      <c r="WRU9" s="271"/>
      <c r="WRV9" s="271"/>
      <c r="WRW9" s="271"/>
      <c r="WRX9" s="271"/>
      <c r="WRY9" s="271"/>
      <c r="WRZ9" s="271"/>
      <c r="WSA9" s="271"/>
      <c r="WSB9" s="271"/>
      <c r="WSC9" s="271"/>
      <c r="WSD9" s="271"/>
      <c r="WSE9" s="271"/>
      <c r="WSF9" s="271"/>
      <c r="WSG9" s="271"/>
      <c r="WSH9" s="271"/>
      <c r="WSI9" s="271"/>
      <c r="WSJ9" s="271"/>
      <c r="WSK9" s="271"/>
      <c r="WSL9" s="271"/>
      <c r="WSM9" s="271"/>
      <c r="WSN9" s="271"/>
      <c r="WSO9" s="271"/>
      <c r="WSP9" s="271"/>
      <c r="WSQ9" s="271"/>
      <c r="WSR9" s="271"/>
      <c r="WSS9" s="271"/>
      <c r="WST9" s="271"/>
      <c r="WSU9" s="271"/>
      <c r="WSV9" s="271"/>
      <c r="WSW9" s="271"/>
      <c r="WSX9" s="271"/>
      <c r="WSY9" s="271"/>
      <c r="WSZ9" s="271"/>
      <c r="WTA9" s="271"/>
      <c r="WTB9" s="271"/>
      <c r="WTC9" s="271"/>
      <c r="WTD9" s="271"/>
      <c r="WTE9" s="271"/>
      <c r="WTF9" s="271"/>
      <c r="WTG9" s="271"/>
      <c r="WTH9" s="271"/>
      <c r="WTI9" s="271"/>
      <c r="WTJ9" s="271"/>
      <c r="WTK9" s="271"/>
      <c r="WTL9" s="271"/>
      <c r="WTM9" s="271"/>
      <c r="WTN9" s="271"/>
      <c r="WTO9" s="271"/>
      <c r="WTP9" s="271"/>
      <c r="WTQ9" s="271"/>
      <c r="WTR9" s="271"/>
      <c r="WTS9" s="271"/>
      <c r="WTT9" s="271"/>
      <c r="WTU9" s="271"/>
      <c r="WTV9" s="271"/>
      <c r="WTW9" s="271"/>
      <c r="WTX9" s="271"/>
      <c r="WTY9" s="271"/>
      <c r="WTZ9" s="271"/>
      <c r="WUA9" s="271"/>
      <c r="WUB9" s="271"/>
      <c r="WUC9" s="271"/>
      <c r="WUD9" s="271"/>
      <c r="WUE9" s="271"/>
      <c r="WUF9" s="271"/>
      <c r="WUG9" s="271"/>
      <c r="WUH9" s="271"/>
      <c r="WUI9" s="271"/>
      <c r="WUJ9" s="271"/>
      <c r="WUK9" s="271"/>
      <c r="WUL9" s="271"/>
      <c r="WUM9" s="271"/>
      <c r="WUN9" s="271"/>
      <c r="WUO9" s="271"/>
      <c r="WUP9" s="271"/>
      <c r="WUQ9" s="271"/>
      <c r="WUR9" s="271"/>
      <c r="WUS9" s="271"/>
      <c r="WUT9" s="271"/>
      <c r="WUU9" s="271"/>
      <c r="WUV9" s="271"/>
      <c r="WUW9" s="271"/>
      <c r="WUX9" s="271"/>
      <c r="WUY9" s="271"/>
      <c r="WUZ9" s="271"/>
      <c r="WVA9" s="271"/>
      <c r="WVB9" s="271"/>
      <c r="WVC9" s="271"/>
      <c r="WVD9" s="271"/>
      <c r="WVE9" s="271"/>
      <c r="WVF9" s="271"/>
      <c r="WVG9" s="271"/>
      <c r="WVH9" s="271"/>
      <c r="WVI9" s="271"/>
      <c r="WVJ9" s="271"/>
      <c r="WVK9" s="271"/>
      <c r="WVL9" s="271"/>
      <c r="WVM9" s="271"/>
      <c r="WVN9" s="271"/>
      <c r="WVO9" s="271"/>
      <c r="WVP9" s="271"/>
      <c r="WVQ9" s="271"/>
      <c r="WVR9" s="271"/>
      <c r="WVS9" s="271"/>
      <c r="WVT9" s="271"/>
      <c r="WVU9" s="271"/>
      <c r="WVV9" s="271"/>
      <c r="WVW9" s="271"/>
      <c r="WVX9" s="271"/>
      <c r="WVY9" s="271"/>
      <c r="WVZ9" s="271"/>
      <c r="WWA9" s="271"/>
      <c r="WWB9" s="271"/>
      <c r="WWC9" s="271"/>
      <c r="WWD9" s="271"/>
      <c r="WWE9" s="271"/>
      <c r="WWF9" s="271"/>
      <c r="WWG9" s="271"/>
      <c r="WWH9" s="271"/>
      <c r="WWI9" s="271"/>
      <c r="WWJ9" s="271"/>
      <c r="WWK9" s="271"/>
      <c r="WWL9" s="271"/>
      <c r="WWM9" s="271"/>
      <c r="WWN9" s="271"/>
      <c r="WWO9" s="271"/>
      <c r="WWP9" s="271"/>
      <c r="WWQ9" s="271"/>
      <c r="WWR9" s="271"/>
      <c r="WWS9" s="271"/>
      <c r="WWT9" s="271"/>
      <c r="WWU9" s="271"/>
      <c r="WWV9" s="271"/>
      <c r="WWW9" s="271"/>
      <c r="WWX9" s="271"/>
      <c r="WWY9" s="271"/>
      <c r="WWZ9" s="271"/>
      <c r="WXA9" s="271"/>
      <c r="WXB9" s="271"/>
      <c r="WXC9" s="271"/>
      <c r="WXD9" s="271"/>
      <c r="WXE9" s="271"/>
      <c r="WXF9" s="271"/>
      <c r="WXG9" s="271"/>
      <c r="WXH9" s="271"/>
      <c r="WXI9" s="271"/>
      <c r="WXJ9" s="271"/>
      <c r="WXK9" s="271"/>
      <c r="WXL9" s="271"/>
      <c r="WXM9" s="271"/>
      <c r="WXN9" s="271"/>
      <c r="WXO9" s="271"/>
      <c r="WXP9" s="271"/>
      <c r="WXQ9" s="271"/>
      <c r="WXR9" s="271"/>
      <c r="WXS9" s="271"/>
      <c r="WXT9" s="271"/>
      <c r="WXU9" s="271"/>
      <c r="WXV9" s="271"/>
      <c r="WXW9" s="271"/>
      <c r="WXX9" s="271"/>
      <c r="WXY9" s="271"/>
      <c r="WXZ9" s="271"/>
      <c r="WYA9" s="271"/>
      <c r="WYB9" s="271"/>
      <c r="WYC9" s="271"/>
      <c r="WYD9" s="271"/>
      <c r="WYE9" s="271"/>
      <c r="WYF9" s="271"/>
      <c r="WYG9" s="271"/>
      <c r="WYH9" s="271"/>
      <c r="WYI9" s="271"/>
      <c r="WYJ9" s="271"/>
      <c r="WYK9" s="271"/>
      <c r="WYL9" s="271"/>
      <c r="WYM9" s="271"/>
      <c r="WYN9" s="271"/>
      <c r="WYO9" s="271"/>
      <c r="WYP9" s="271"/>
      <c r="WYQ9" s="271"/>
      <c r="WYR9" s="271"/>
      <c r="WYS9" s="271"/>
      <c r="WYT9" s="271"/>
      <c r="WYU9" s="271"/>
      <c r="WYV9" s="271"/>
      <c r="WYW9" s="271"/>
      <c r="WYX9" s="271"/>
      <c r="WYY9" s="271"/>
      <c r="WYZ9" s="271"/>
      <c r="WZA9" s="271"/>
      <c r="WZB9" s="271"/>
      <c r="WZC9" s="271"/>
      <c r="WZD9" s="271"/>
      <c r="WZE9" s="271"/>
      <c r="WZF9" s="271"/>
      <c r="WZG9" s="271"/>
      <c r="WZH9" s="271"/>
      <c r="WZI9" s="271"/>
      <c r="WZJ9" s="271"/>
      <c r="WZK9" s="271"/>
      <c r="WZL9" s="271"/>
      <c r="WZM9" s="271"/>
      <c r="WZN9" s="271"/>
      <c r="WZO9" s="271"/>
      <c r="WZP9" s="271"/>
      <c r="WZQ9" s="271"/>
      <c r="WZR9" s="271"/>
      <c r="WZS9" s="271"/>
      <c r="WZT9" s="271"/>
      <c r="WZU9" s="271"/>
      <c r="WZV9" s="271"/>
      <c r="WZW9" s="271"/>
      <c r="WZX9" s="271"/>
      <c r="WZY9" s="271"/>
      <c r="WZZ9" s="271"/>
      <c r="XAA9" s="271"/>
      <c r="XAB9" s="271"/>
      <c r="XAC9" s="271"/>
      <c r="XAD9" s="271"/>
      <c r="XAE9" s="271"/>
      <c r="XAF9" s="271"/>
      <c r="XAG9" s="271"/>
      <c r="XAH9" s="271"/>
      <c r="XAI9" s="271"/>
      <c r="XAJ9" s="271"/>
      <c r="XAK9" s="271"/>
      <c r="XAL9" s="271"/>
      <c r="XAM9" s="271"/>
      <c r="XAN9" s="271"/>
      <c r="XAO9" s="271"/>
      <c r="XAP9" s="271"/>
      <c r="XAQ9" s="271"/>
      <c r="XAR9" s="271"/>
      <c r="XAS9" s="271"/>
      <c r="XAT9" s="271"/>
      <c r="XAU9" s="271"/>
      <c r="XAV9" s="271"/>
      <c r="XAW9" s="271"/>
      <c r="XAX9" s="271"/>
      <c r="XAY9" s="271"/>
      <c r="XAZ9" s="271"/>
      <c r="XBA9" s="271"/>
      <c r="XBB9" s="271"/>
      <c r="XBC9" s="271"/>
      <c r="XBD9" s="271"/>
      <c r="XBE9" s="271"/>
      <c r="XBF9" s="271"/>
      <c r="XBG9" s="271"/>
      <c r="XBH9" s="271"/>
      <c r="XBI9" s="271"/>
      <c r="XBJ9" s="271"/>
      <c r="XBK9" s="271"/>
      <c r="XBL9" s="271"/>
      <c r="XBM9" s="271"/>
      <c r="XBN9" s="271"/>
      <c r="XBO9" s="271"/>
      <c r="XBP9" s="271"/>
      <c r="XBQ9" s="271"/>
      <c r="XBR9" s="271"/>
      <c r="XBS9" s="271"/>
      <c r="XBT9" s="271"/>
      <c r="XBU9" s="271"/>
      <c r="XBV9" s="271"/>
      <c r="XBW9" s="271"/>
      <c r="XBX9" s="271"/>
      <c r="XBY9" s="271"/>
      <c r="XBZ9" s="271"/>
      <c r="XCA9" s="271"/>
      <c r="XCB9" s="271"/>
      <c r="XCC9" s="271"/>
      <c r="XCD9" s="271"/>
      <c r="XCE9" s="271"/>
      <c r="XCF9" s="271"/>
      <c r="XCG9" s="271"/>
      <c r="XCH9" s="271"/>
      <c r="XCI9" s="271"/>
      <c r="XCJ9" s="271"/>
      <c r="XCK9" s="271"/>
      <c r="XCL9" s="271"/>
      <c r="XCM9" s="271"/>
      <c r="XCN9" s="271"/>
      <c r="XCO9" s="271"/>
      <c r="XCP9" s="271"/>
      <c r="XCQ9" s="271"/>
      <c r="XCR9" s="271"/>
      <c r="XCS9" s="271"/>
      <c r="XCT9" s="271"/>
      <c r="XCU9" s="271"/>
      <c r="XCV9" s="271"/>
      <c r="XCW9" s="271"/>
      <c r="XCX9" s="271"/>
      <c r="XCY9" s="271"/>
      <c r="XCZ9" s="271"/>
      <c r="XDA9" s="271"/>
      <c r="XDB9" s="271"/>
      <c r="XDC9" s="271"/>
      <c r="XDD9" s="271"/>
      <c r="XDE9" s="271"/>
      <c r="XDF9" s="271"/>
      <c r="XDG9" s="271"/>
      <c r="XDH9" s="271"/>
      <c r="XDI9" s="271"/>
      <c r="XDJ9" s="271"/>
      <c r="XDK9" s="271"/>
      <c r="XDL9" s="271"/>
      <c r="XDM9" s="271"/>
      <c r="XDN9" s="271"/>
      <c r="XDO9" s="271"/>
      <c r="XDP9" s="271"/>
      <c r="XDQ9" s="271"/>
      <c r="XDR9" s="271"/>
      <c r="XDS9" s="271"/>
      <c r="XDT9" s="271"/>
      <c r="XDU9" s="271"/>
      <c r="XDV9" s="271"/>
      <c r="XDW9" s="271"/>
      <c r="XDX9" s="271"/>
      <c r="XDY9" s="271"/>
      <c r="XDZ9" s="271"/>
      <c r="XEA9" s="271"/>
      <c r="XEB9" s="271"/>
      <c r="XEC9" s="271"/>
      <c r="XED9" s="271"/>
      <c r="XEE9" s="271"/>
      <c r="XEF9" s="271"/>
      <c r="XEG9" s="271"/>
      <c r="XEH9" s="271"/>
      <c r="XEI9" s="271"/>
      <c r="XEJ9" s="271"/>
      <c r="XEK9" s="271"/>
      <c r="XEL9" s="271"/>
      <c r="XEM9" s="271"/>
      <c r="XEN9" s="271"/>
      <c r="XEO9" s="271"/>
      <c r="XEP9" s="271"/>
      <c r="XEQ9" s="271"/>
      <c r="XER9" s="271"/>
      <c r="XES9" s="271"/>
      <c r="XET9" s="271"/>
      <c r="XEU9" s="271"/>
      <c r="XEV9" s="271"/>
      <c r="XEW9" s="271"/>
      <c r="XEX9" s="271"/>
      <c r="XEY9" s="271"/>
      <c r="XEZ9" s="271"/>
      <c r="XFA9" s="271"/>
      <c r="XFB9" s="271"/>
      <c r="XFC9" s="271"/>
      <c r="XFD9" s="304"/>
    </row>
    <row r="10" spans="1:16384" x14ac:dyDescent="0.25">
      <c r="B10" s="310"/>
      <c r="C10" s="9"/>
      <c r="D10" s="61" t="str">
        <f>"weight of gold, in informal units ("&amp;E7&amp;")"</f>
        <v>weight of gold, in informal units (blade)</v>
      </c>
      <c r="E10" s="27">
        <v>10</v>
      </c>
      <c r="F10" s="28" t="str">
        <f>" "&amp;E7&amp;"s"</f>
        <v xml:space="preserve"> blades</v>
      </c>
      <c r="G10" s="312"/>
      <c r="H10" s="28"/>
      <c r="I10" s="31">
        <v>10</v>
      </c>
      <c r="J10" s="33" t="s">
        <v>36</v>
      </c>
      <c r="K10" s="314"/>
      <c r="O10" s="271"/>
    </row>
    <row r="11" spans="1:16384" ht="15.75" x14ac:dyDescent="0.25">
      <c r="B11" s="310"/>
      <c r="C11" s="58"/>
      <c r="D11" s="61" t="s">
        <v>336</v>
      </c>
      <c r="E11" s="57">
        <f>E8*E10</f>
        <v>13</v>
      </c>
      <c r="F11" s="28" t="s">
        <v>40</v>
      </c>
      <c r="G11" s="312"/>
      <c r="H11" s="28"/>
      <c r="I11" s="6">
        <v>13</v>
      </c>
      <c r="J11" s="2" t="s">
        <v>34</v>
      </c>
      <c r="O11" s="271"/>
    </row>
    <row r="12" spans="1:16384" x14ac:dyDescent="0.25">
      <c r="B12" s="313"/>
      <c r="C12" s="62"/>
      <c r="D12" s="61"/>
      <c r="E12" s="316"/>
      <c r="F12" s="28"/>
      <c r="G12" s="312"/>
      <c r="H12" s="28"/>
      <c r="I12" s="4"/>
      <c r="J12" s="2"/>
      <c r="O12" s="271"/>
    </row>
    <row r="13" spans="1:16384" ht="18.75" customHeight="1" x14ac:dyDescent="0.25">
      <c r="B13" s="317"/>
      <c r="C13" s="58" t="s">
        <v>0</v>
      </c>
      <c r="D13" s="63"/>
      <c r="E13" s="308"/>
      <c r="F13" s="28"/>
      <c r="G13" s="312"/>
      <c r="H13" s="28"/>
      <c r="I13" s="4"/>
      <c r="J13" s="2"/>
      <c r="O13" s="271"/>
    </row>
    <row r="14" spans="1:16384" ht="15.75" x14ac:dyDescent="0.25">
      <c r="B14" s="310"/>
      <c r="C14" s="60"/>
      <c r="D14" s="61" t="s">
        <v>41</v>
      </c>
      <c r="E14" s="27">
        <v>18</v>
      </c>
      <c r="F14" s="28" t="s">
        <v>7</v>
      </c>
      <c r="G14" s="312"/>
      <c r="H14" s="28"/>
      <c r="I14" s="1">
        <v>18</v>
      </c>
      <c r="J14" s="2" t="s">
        <v>10</v>
      </c>
      <c r="O14" s="271"/>
    </row>
    <row r="15" spans="1:16384" x14ac:dyDescent="0.25">
      <c r="B15" s="313"/>
      <c r="C15" s="9"/>
      <c r="D15" s="61" t="s">
        <v>2</v>
      </c>
      <c r="E15" s="8">
        <f>IFERROR(IF(E14/24=0,"n/a",E14/24),"n/a")</f>
        <v>0.75</v>
      </c>
      <c r="F15" s="38"/>
      <c r="G15" s="312"/>
      <c r="H15" s="38"/>
      <c r="I15" s="7">
        <f>I14/24</f>
        <v>0.75</v>
      </c>
      <c r="J15" s="3"/>
      <c r="O15" s="271"/>
    </row>
    <row r="16" spans="1:16384" x14ac:dyDescent="0.25">
      <c r="B16" s="313"/>
      <c r="C16" s="62"/>
      <c r="D16" s="61"/>
      <c r="E16" s="316"/>
      <c r="F16" s="28"/>
      <c r="G16" s="312"/>
      <c r="H16" s="28"/>
      <c r="I16" s="4"/>
      <c r="J16" s="2"/>
      <c r="O16" s="271"/>
    </row>
    <row r="17" spans="2:16384" ht="18.75" customHeight="1" x14ac:dyDescent="0.25">
      <c r="B17" s="318"/>
      <c r="C17" s="58" t="s">
        <v>1</v>
      </c>
      <c r="D17" s="63"/>
      <c r="E17" s="308"/>
      <c r="F17" s="319"/>
      <c r="G17" s="312"/>
      <c r="H17" s="803" t="s">
        <v>3</v>
      </c>
      <c r="I17" s="803"/>
      <c r="J17" s="804"/>
      <c r="O17" s="271"/>
    </row>
    <row r="18" spans="2:16384" ht="15.75" x14ac:dyDescent="0.25">
      <c r="B18" s="320"/>
      <c r="C18" s="60"/>
      <c r="D18" s="61" t="s">
        <v>332</v>
      </c>
      <c r="E18" s="27" t="s">
        <v>33</v>
      </c>
      <c r="F18" s="311"/>
      <c r="G18" s="312"/>
      <c r="H18" s="28"/>
      <c r="I18" s="1" t="s">
        <v>33</v>
      </c>
      <c r="J18" s="2"/>
      <c r="O18" s="271"/>
    </row>
    <row r="19" spans="2:16384" ht="15.75" x14ac:dyDescent="0.25">
      <c r="B19" s="310"/>
      <c r="C19" s="58"/>
      <c r="D19" s="61" t="s">
        <v>333</v>
      </c>
      <c r="E19" s="27">
        <v>60</v>
      </c>
      <c r="F19" s="311" t="str">
        <f>" kg/"&amp;E18</f>
        <v xml:space="preserve"> kg/sack</v>
      </c>
      <c r="G19" s="312"/>
      <c r="H19" s="28"/>
      <c r="I19" s="30">
        <v>60</v>
      </c>
      <c r="J19" s="33" t="s">
        <v>42</v>
      </c>
      <c r="K19" s="314"/>
      <c r="O19" s="271"/>
    </row>
    <row r="20" spans="2:16384" ht="15.75" x14ac:dyDescent="0.25">
      <c r="B20" s="310"/>
      <c r="C20" s="58"/>
      <c r="D20" s="61" t="s">
        <v>334</v>
      </c>
      <c r="E20" s="56">
        <f>IFERROR(IF(E19/1000=0,"n/a",E19/1000),"n/a")</f>
        <v>0.06</v>
      </c>
      <c r="F20" s="28" t="str">
        <f>" T/"&amp;E18</f>
        <v xml:space="preserve"> T/sack</v>
      </c>
      <c r="G20" s="312"/>
      <c r="H20" s="28"/>
      <c r="I20" s="29">
        <f>I19/1000</f>
        <v>0.06</v>
      </c>
      <c r="J20" s="33" t="s">
        <v>43</v>
      </c>
      <c r="K20" s="314"/>
      <c r="O20" s="271"/>
    </row>
    <row r="21" spans="2:16384" s="305" customFormat="1" ht="3.75" customHeight="1" x14ac:dyDescent="0.25">
      <c r="B21" s="310"/>
      <c r="C21" s="58"/>
      <c r="D21" s="61"/>
      <c r="E21" s="315"/>
      <c r="F21" s="28"/>
      <c r="G21" s="312"/>
      <c r="H21" s="28"/>
      <c r="I21" s="32"/>
      <c r="J21" s="33"/>
      <c r="K21" s="314"/>
      <c r="L21" s="271"/>
      <c r="M21" s="271"/>
      <c r="N21" s="271"/>
      <c r="O21" s="271"/>
      <c r="P21" s="271"/>
      <c r="Q21" s="271"/>
      <c r="R21" s="271"/>
      <c r="S21" s="271"/>
      <c r="T21" s="271"/>
      <c r="U21" s="271"/>
      <c r="V21" s="271"/>
      <c r="W21" s="271"/>
      <c r="X21" s="271"/>
      <c r="Y21" s="271"/>
      <c r="Z21" s="271"/>
      <c r="AA21" s="271"/>
      <c r="AB21" s="271"/>
      <c r="AC21" s="271"/>
      <c r="AD21" s="271"/>
      <c r="AE21" s="271"/>
      <c r="AF21" s="271"/>
      <c r="AG21" s="271"/>
      <c r="AH21" s="271"/>
      <c r="AI21" s="271"/>
      <c r="AJ21" s="271"/>
      <c r="AK21" s="271"/>
      <c r="AL21" s="271"/>
      <c r="AM21" s="271"/>
      <c r="AN21" s="271"/>
      <c r="AO21" s="271"/>
      <c r="AP21" s="271"/>
      <c r="AQ21" s="271"/>
      <c r="AR21" s="271"/>
      <c r="AS21" s="271"/>
      <c r="AT21" s="271"/>
      <c r="AU21" s="271"/>
      <c r="AV21" s="271"/>
      <c r="AW21" s="271"/>
      <c r="AX21" s="271"/>
      <c r="AY21" s="271"/>
      <c r="AZ21" s="271"/>
      <c r="BA21" s="271"/>
      <c r="BB21" s="271"/>
      <c r="BC21" s="271"/>
      <c r="BD21" s="271"/>
      <c r="BE21" s="271"/>
      <c r="BF21" s="271"/>
      <c r="BG21" s="271"/>
      <c r="BH21" s="271"/>
      <c r="BI21" s="271"/>
      <c r="BJ21" s="271"/>
      <c r="BK21" s="271"/>
      <c r="BL21" s="271"/>
      <c r="BM21" s="271"/>
      <c r="BN21" s="271"/>
      <c r="BO21" s="271"/>
      <c r="BP21" s="271"/>
      <c r="BQ21" s="271"/>
      <c r="BR21" s="271"/>
      <c r="BS21" s="271"/>
      <c r="BT21" s="271"/>
      <c r="BU21" s="271"/>
      <c r="BV21" s="271"/>
      <c r="BW21" s="271"/>
      <c r="BX21" s="271"/>
      <c r="BY21" s="271"/>
      <c r="BZ21" s="271"/>
      <c r="CA21" s="271"/>
      <c r="CB21" s="271"/>
      <c r="CC21" s="271"/>
      <c r="CD21" s="271"/>
      <c r="CE21" s="271"/>
      <c r="CF21" s="271"/>
      <c r="CG21" s="271"/>
      <c r="CH21" s="271"/>
      <c r="CI21" s="271"/>
      <c r="CJ21" s="271"/>
      <c r="CK21" s="271"/>
      <c r="CL21" s="271"/>
      <c r="CM21" s="271"/>
      <c r="CN21" s="271"/>
      <c r="CO21" s="271"/>
      <c r="CP21" s="271"/>
      <c r="CQ21" s="271"/>
      <c r="CR21" s="271"/>
      <c r="CS21" s="271"/>
      <c r="CT21" s="271"/>
      <c r="CU21" s="271"/>
      <c r="CV21" s="271"/>
      <c r="CW21" s="271"/>
      <c r="CX21" s="271"/>
      <c r="CY21" s="271"/>
      <c r="CZ21" s="271"/>
      <c r="DA21" s="271"/>
      <c r="DB21" s="271"/>
      <c r="DC21" s="271"/>
      <c r="DD21" s="271"/>
      <c r="DE21" s="271"/>
      <c r="DF21" s="271"/>
      <c r="DG21" s="271"/>
      <c r="DH21" s="271"/>
      <c r="DI21" s="271"/>
      <c r="DJ21" s="271"/>
      <c r="DK21" s="271"/>
      <c r="DL21" s="271"/>
      <c r="DM21" s="271"/>
      <c r="DN21" s="271"/>
      <c r="DO21" s="271"/>
      <c r="DP21" s="271"/>
      <c r="DQ21" s="271"/>
      <c r="DR21" s="271"/>
      <c r="DS21" s="271"/>
      <c r="DT21" s="271"/>
      <c r="DU21" s="271"/>
      <c r="DV21" s="271"/>
      <c r="DW21" s="271"/>
      <c r="DX21" s="271"/>
      <c r="DY21" s="271"/>
      <c r="DZ21" s="271"/>
      <c r="EA21" s="271"/>
      <c r="EB21" s="271"/>
      <c r="EC21" s="271"/>
      <c r="ED21" s="271"/>
      <c r="EE21" s="271"/>
      <c r="EF21" s="271"/>
      <c r="EG21" s="271"/>
      <c r="EH21" s="271"/>
      <c r="EI21" s="271"/>
      <c r="EJ21" s="271"/>
      <c r="EK21" s="271"/>
      <c r="EL21" s="271"/>
      <c r="EM21" s="271"/>
      <c r="EN21" s="271"/>
      <c r="EO21" s="271"/>
      <c r="EP21" s="271"/>
      <c r="EQ21" s="271"/>
      <c r="ER21" s="271"/>
      <c r="ES21" s="271"/>
      <c r="ET21" s="271"/>
      <c r="EU21" s="271"/>
      <c r="EV21" s="271"/>
      <c r="EW21" s="271"/>
      <c r="EX21" s="271"/>
      <c r="EY21" s="271"/>
      <c r="EZ21" s="271"/>
      <c r="FA21" s="271"/>
      <c r="FB21" s="271"/>
      <c r="FC21" s="271"/>
      <c r="FD21" s="271"/>
      <c r="FE21" s="271"/>
      <c r="FF21" s="271"/>
      <c r="FG21" s="271"/>
      <c r="FH21" s="271"/>
      <c r="FI21" s="271"/>
      <c r="FJ21" s="271"/>
      <c r="FK21" s="271"/>
      <c r="FL21" s="271"/>
      <c r="FM21" s="271"/>
      <c r="FN21" s="271"/>
      <c r="FO21" s="271"/>
      <c r="FP21" s="271"/>
      <c r="FQ21" s="271"/>
      <c r="FR21" s="271"/>
      <c r="FS21" s="271"/>
      <c r="FT21" s="271"/>
      <c r="FU21" s="271"/>
      <c r="FV21" s="271"/>
      <c r="FW21" s="271"/>
      <c r="FX21" s="271"/>
      <c r="FY21" s="271"/>
      <c r="FZ21" s="271"/>
      <c r="GA21" s="271"/>
      <c r="GB21" s="271"/>
      <c r="GC21" s="271"/>
      <c r="GD21" s="271"/>
      <c r="GE21" s="271"/>
      <c r="GF21" s="271"/>
      <c r="GG21" s="271"/>
      <c r="GH21" s="271"/>
      <c r="GI21" s="271"/>
      <c r="GJ21" s="271"/>
      <c r="GK21" s="271"/>
      <c r="GL21" s="271"/>
      <c r="GM21" s="271"/>
      <c r="GN21" s="271"/>
      <c r="GO21" s="271"/>
      <c r="GP21" s="271"/>
      <c r="GQ21" s="271"/>
      <c r="GR21" s="271"/>
      <c r="GS21" s="271"/>
      <c r="GT21" s="271"/>
      <c r="GU21" s="271"/>
      <c r="GV21" s="271"/>
      <c r="GW21" s="271"/>
      <c r="GX21" s="271"/>
      <c r="GY21" s="271"/>
      <c r="GZ21" s="271"/>
      <c r="HA21" s="271"/>
      <c r="HB21" s="271"/>
      <c r="HC21" s="271"/>
      <c r="HD21" s="271"/>
      <c r="HE21" s="271"/>
      <c r="HF21" s="271"/>
      <c r="HG21" s="271"/>
      <c r="HH21" s="271"/>
      <c r="HI21" s="271"/>
      <c r="HJ21" s="271"/>
      <c r="HK21" s="271"/>
      <c r="HL21" s="271"/>
      <c r="HM21" s="271"/>
      <c r="HN21" s="271"/>
      <c r="HO21" s="271"/>
      <c r="HP21" s="271"/>
      <c r="HQ21" s="271"/>
      <c r="HR21" s="271"/>
      <c r="HS21" s="271"/>
      <c r="HT21" s="271"/>
      <c r="HU21" s="271"/>
      <c r="HV21" s="271"/>
      <c r="HW21" s="271"/>
      <c r="HX21" s="271"/>
      <c r="HY21" s="271"/>
      <c r="HZ21" s="271"/>
      <c r="IA21" s="271"/>
      <c r="IB21" s="271"/>
      <c r="IC21" s="271"/>
      <c r="ID21" s="271"/>
      <c r="IE21" s="271"/>
      <c r="IF21" s="271"/>
      <c r="IG21" s="271"/>
      <c r="IH21" s="271"/>
      <c r="II21" s="271"/>
      <c r="IJ21" s="271"/>
      <c r="IK21" s="271"/>
      <c r="IL21" s="271"/>
      <c r="IM21" s="271"/>
      <c r="IN21" s="271"/>
      <c r="IO21" s="271"/>
      <c r="IP21" s="271"/>
      <c r="IQ21" s="271"/>
      <c r="IR21" s="271"/>
      <c r="IS21" s="271"/>
      <c r="IT21" s="271"/>
      <c r="IU21" s="271"/>
      <c r="IV21" s="271"/>
      <c r="IW21" s="271"/>
      <c r="IX21" s="271"/>
      <c r="IY21" s="271"/>
      <c r="IZ21" s="271"/>
      <c r="JA21" s="271"/>
      <c r="JB21" s="271"/>
      <c r="JC21" s="271"/>
      <c r="JD21" s="271"/>
      <c r="JE21" s="271"/>
      <c r="JF21" s="271"/>
      <c r="JG21" s="271"/>
      <c r="JH21" s="271"/>
      <c r="JI21" s="271"/>
      <c r="JJ21" s="271"/>
      <c r="JK21" s="271"/>
      <c r="JL21" s="271"/>
      <c r="JM21" s="271"/>
      <c r="JN21" s="271"/>
      <c r="JO21" s="271"/>
      <c r="JP21" s="271"/>
      <c r="JQ21" s="271"/>
      <c r="JR21" s="271"/>
      <c r="JS21" s="271"/>
      <c r="JT21" s="271"/>
      <c r="JU21" s="271"/>
      <c r="JV21" s="271"/>
      <c r="JW21" s="271"/>
      <c r="JX21" s="271"/>
      <c r="JY21" s="271"/>
      <c r="JZ21" s="271"/>
      <c r="KA21" s="271"/>
      <c r="KB21" s="271"/>
      <c r="KC21" s="271"/>
      <c r="KD21" s="271"/>
      <c r="KE21" s="271"/>
      <c r="KF21" s="271"/>
      <c r="KG21" s="271"/>
      <c r="KH21" s="271"/>
      <c r="KI21" s="271"/>
      <c r="KJ21" s="271"/>
      <c r="KK21" s="271"/>
      <c r="KL21" s="271"/>
      <c r="KM21" s="271"/>
      <c r="KN21" s="271"/>
      <c r="KO21" s="271"/>
      <c r="KP21" s="271"/>
      <c r="KQ21" s="271"/>
      <c r="KR21" s="271"/>
      <c r="KS21" s="271"/>
      <c r="KT21" s="271"/>
      <c r="KU21" s="271"/>
      <c r="KV21" s="271"/>
      <c r="KW21" s="271"/>
      <c r="KX21" s="271"/>
      <c r="KY21" s="271"/>
      <c r="KZ21" s="271"/>
      <c r="LA21" s="271"/>
      <c r="LB21" s="271"/>
      <c r="LC21" s="271"/>
      <c r="LD21" s="271"/>
      <c r="LE21" s="271"/>
      <c r="LF21" s="271"/>
      <c r="LG21" s="271"/>
      <c r="LH21" s="271"/>
      <c r="LI21" s="271"/>
      <c r="LJ21" s="271"/>
      <c r="LK21" s="271"/>
      <c r="LL21" s="271"/>
      <c r="LM21" s="271"/>
      <c r="LN21" s="271"/>
      <c r="LO21" s="271"/>
      <c r="LP21" s="271"/>
      <c r="LQ21" s="271"/>
      <c r="LR21" s="271"/>
      <c r="LS21" s="271"/>
      <c r="LT21" s="271"/>
      <c r="LU21" s="271"/>
      <c r="LV21" s="271"/>
      <c r="LW21" s="271"/>
      <c r="LX21" s="271"/>
      <c r="LY21" s="271"/>
      <c r="LZ21" s="271"/>
      <c r="MA21" s="271"/>
      <c r="MB21" s="271"/>
      <c r="MC21" s="271"/>
      <c r="MD21" s="271"/>
      <c r="ME21" s="271"/>
      <c r="MF21" s="271"/>
      <c r="MG21" s="271"/>
      <c r="MH21" s="271"/>
      <c r="MI21" s="271"/>
      <c r="MJ21" s="271"/>
      <c r="MK21" s="271"/>
      <c r="ML21" s="271"/>
      <c r="MM21" s="271"/>
      <c r="MN21" s="271"/>
      <c r="MO21" s="271"/>
      <c r="MP21" s="271"/>
      <c r="MQ21" s="271"/>
      <c r="MR21" s="271"/>
      <c r="MS21" s="271"/>
      <c r="MT21" s="271"/>
      <c r="MU21" s="271"/>
      <c r="MV21" s="271"/>
      <c r="MW21" s="271"/>
      <c r="MX21" s="271"/>
      <c r="MY21" s="271"/>
      <c r="MZ21" s="271"/>
      <c r="NA21" s="271"/>
      <c r="NB21" s="271"/>
      <c r="NC21" s="271"/>
      <c r="ND21" s="271"/>
      <c r="NE21" s="271"/>
      <c r="NF21" s="271"/>
      <c r="NG21" s="271"/>
      <c r="NH21" s="271"/>
      <c r="NI21" s="271"/>
      <c r="NJ21" s="271"/>
      <c r="NK21" s="271"/>
      <c r="NL21" s="271"/>
      <c r="NM21" s="271"/>
      <c r="NN21" s="271"/>
      <c r="NO21" s="271"/>
      <c r="NP21" s="271"/>
      <c r="NQ21" s="271"/>
      <c r="NR21" s="271"/>
      <c r="NS21" s="271"/>
      <c r="NT21" s="271"/>
      <c r="NU21" s="271"/>
      <c r="NV21" s="271"/>
      <c r="NW21" s="271"/>
      <c r="NX21" s="271"/>
      <c r="NY21" s="271"/>
      <c r="NZ21" s="271"/>
      <c r="OA21" s="271"/>
      <c r="OB21" s="271"/>
      <c r="OC21" s="271"/>
      <c r="OD21" s="271"/>
      <c r="OE21" s="271"/>
      <c r="OF21" s="271"/>
      <c r="OG21" s="271"/>
      <c r="OH21" s="271"/>
      <c r="OI21" s="271"/>
      <c r="OJ21" s="271"/>
      <c r="OK21" s="271"/>
      <c r="OL21" s="271"/>
      <c r="OM21" s="271"/>
      <c r="ON21" s="271"/>
      <c r="OO21" s="271"/>
      <c r="OP21" s="271"/>
      <c r="OQ21" s="271"/>
      <c r="OR21" s="271"/>
      <c r="OS21" s="271"/>
      <c r="OT21" s="271"/>
      <c r="OU21" s="271"/>
      <c r="OV21" s="271"/>
      <c r="OW21" s="271"/>
      <c r="OX21" s="271"/>
      <c r="OY21" s="271"/>
      <c r="OZ21" s="271"/>
      <c r="PA21" s="271"/>
      <c r="PB21" s="271"/>
      <c r="PC21" s="271"/>
      <c r="PD21" s="271"/>
      <c r="PE21" s="271"/>
      <c r="PF21" s="271"/>
      <c r="PG21" s="271"/>
      <c r="PH21" s="271"/>
      <c r="PI21" s="271"/>
      <c r="PJ21" s="271"/>
      <c r="PK21" s="271"/>
      <c r="PL21" s="271"/>
      <c r="PM21" s="271"/>
      <c r="PN21" s="271"/>
      <c r="PO21" s="271"/>
      <c r="PP21" s="271"/>
      <c r="PQ21" s="271"/>
      <c r="PR21" s="271"/>
      <c r="PS21" s="271"/>
      <c r="PT21" s="271"/>
      <c r="PU21" s="271"/>
      <c r="PV21" s="271"/>
      <c r="PW21" s="271"/>
      <c r="PX21" s="271"/>
      <c r="PY21" s="271"/>
      <c r="PZ21" s="271"/>
      <c r="QA21" s="271"/>
      <c r="QB21" s="271"/>
      <c r="QC21" s="271"/>
      <c r="QD21" s="271"/>
      <c r="QE21" s="271"/>
      <c r="QF21" s="271"/>
      <c r="QG21" s="271"/>
      <c r="QH21" s="271"/>
      <c r="QI21" s="271"/>
      <c r="QJ21" s="271"/>
      <c r="QK21" s="271"/>
      <c r="QL21" s="271"/>
      <c r="QM21" s="271"/>
      <c r="QN21" s="271"/>
      <c r="QO21" s="271"/>
      <c r="QP21" s="271"/>
      <c r="QQ21" s="271"/>
      <c r="QR21" s="271"/>
      <c r="QS21" s="271"/>
      <c r="QT21" s="271"/>
      <c r="QU21" s="271"/>
      <c r="QV21" s="271"/>
      <c r="QW21" s="271"/>
      <c r="QX21" s="271"/>
      <c r="QY21" s="271"/>
      <c r="QZ21" s="271"/>
      <c r="RA21" s="271"/>
      <c r="RB21" s="271"/>
      <c r="RC21" s="271"/>
      <c r="RD21" s="271"/>
      <c r="RE21" s="271"/>
      <c r="RF21" s="271"/>
      <c r="RG21" s="271"/>
      <c r="RH21" s="271"/>
      <c r="RI21" s="271"/>
      <c r="RJ21" s="271"/>
      <c r="RK21" s="271"/>
      <c r="RL21" s="271"/>
      <c r="RM21" s="271"/>
      <c r="RN21" s="271"/>
      <c r="RO21" s="271"/>
      <c r="RP21" s="271"/>
      <c r="RQ21" s="271"/>
      <c r="RR21" s="271"/>
      <c r="RS21" s="271"/>
      <c r="RT21" s="271"/>
      <c r="RU21" s="271"/>
      <c r="RV21" s="271"/>
      <c r="RW21" s="271"/>
      <c r="RX21" s="271"/>
      <c r="RY21" s="271"/>
      <c r="RZ21" s="271"/>
      <c r="SA21" s="271"/>
      <c r="SB21" s="271"/>
      <c r="SC21" s="271"/>
      <c r="SD21" s="271"/>
      <c r="SE21" s="271"/>
      <c r="SF21" s="271"/>
      <c r="SG21" s="271"/>
      <c r="SH21" s="271"/>
      <c r="SI21" s="271"/>
      <c r="SJ21" s="271"/>
      <c r="SK21" s="271"/>
      <c r="SL21" s="271"/>
      <c r="SM21" s="271"/>
      <c r="SN21" s="271"/>
      <c r="SO21" s="271"/>
      <c r="SP21" s="271"/>
      <c r="SQ21" s="271"/>
      <c r="SR21" s="271"/>
      <c r="SS21" s="271"/>
      <c r="ST21" s="271"/>
      <c r="SU21" s="271"/>
      <c r="SV21" s="271"/>
      <c r="SW21" s="271"/>
      <c r="SX21" s="271"/>
      <c r="SY21" s="271"/>
      <c r="SZ21" s="271"/>
      <c r="TA21" s="271"/>
      <c r="TB21" s="271"/>
      <c r="TC21" s="271"/>
      <c r="TD21" s="271"/>
      <c r="TE21" s="271"/>
      <c r="TF21" s="271"/>
      <c r="TG21" s="271"/>
      <c r="TH21" s="271"/>
      <c r="TI21" s="271"/>
      <c r="TJ21" s="271"/>
      <c r="TK21" s="271"/>
      <c r="TL21" s="271"/>
      <c r="TM21" s="271"/>
      <c r="TN21" s="271"/>
      <c r="TO21" s="271"/>
      <c r="TP21" s="271"/>
      <c r="TQ21" s="271"/>
      <c r="TR21" s="271"/>
      <c r="TS21" s="271"/>
      <c r="TT21" s="271"/>
      <c r="TU21" s="271"/>
      <c r="TV21" s="271"/>
      <c r="TW21" s="271"/>
      <c r="TX21" s="271"/>
      <c r="TY21" s="271"/>
      <c r="TZ21" s="271"/>
      <c r="UA21" s="271"/>
      <c r="UB21" s="271"/>
      <c r="UC21" s="271"/>
      <c r="UD21" s="271"/>
      <c r="UE21" s="271"/>
      <c r="UF21" s="271"/>
      <c r="UG21" s="271"/>
      <c r="UH21" s="271"/>
      <c r="UI21" s="271"/>
      <c r="UJ21" s="271"/>
      <c r="UK21" s="271"/>
      <c r="UL21" s="271"/>
      <c r="UM21" s="271"/>
      <c r="UN21" s="271"/>
      <c r="UO21" s="271"/>
      <c r="UP21" s="271"/>
      <c r="UQ21" s="271"/>
      <c r="UR21" s="271"/>
      <c r="US21" s="271"/>
      <c r="UT21" s="271"/>
      <c r="UU21" s="271"/>
      <c r="UV21" s="271"/>
      <c r="UW21" s="271"/>
      <c r="UX21" s="271"/>
      <c r="UY21" s="271"/>
      <c r="UZ21" s="271"/>
      <c r="VA21" s="271"/>
      <c r="VB21" s="271"/>
      <c r="VC21" s="271"/>
      <c r="VD21" s="271"/>
      <c r="VE21" s="271"/>
      <c r="VF21" s="271"/>
      <c r="VG21" s="271"/>
      <c r="VH21" s="271"/>
      <c r="VI21" s="271"/>
      <c r="VJ21" s="271"/>
      <c r="VK21" s="271"/>
      <c r="VL21" s="271"/>
      <c r="VM21" s="271"/>
      <c r="VN21" s="271"/>
      <c r="VO21" s="271"/>
      <c r="VP21" s="271"/>
      <c r="VQ21" s="271"/>
      <c r="VR21" s="271"/>
      <c r="VS21" s="271"/>
      <c r="VT21" s="271"/>
      <c r="VU21" s="271"/>
      <c r="VV21" s="271"/>
      <c r="VW21" s="271"/>
      <c r="VX21" s="271"/>
      <c r="VY21" s="271"/>
      <c r="VZ21" s="271"/>
      <c r="WA21" s="271"/>
      <c r="WB21" s="271"/>
      <c r="WC21" s="271"/>
      <c r="WD21" s="271"/>
      <c r="WE21" s="271"/>
      <c r="WF21" s="271"/>
      <c r="WG21" s="271"/>
      <c r="WH21" s="271"/>
      <c r="WI21" s="271"/>
      <c r="WJ21" s="271"/>
      <c r="WK21" s="271"/>
      <c r="WL21" s="271"/>
      <c r="WM21" s="271"/>
      <c r="WN21" s="271"/>
      <c r="WO21" s="271"/>
      <c r="WP21" s="271"/>
      <c r="WQ21" s="271"/>
      <c r="WR21" s="271"/>
      <c r="WS21" s="271"/>
      <c r="WT21" s="271"/>
      <c r="WU21" s="271"/>
      <c r="WV21" s="271"/>
      <c r="WW21" s="271"/>
      <c r="WX21" s="271"/>
      <c r="WY21" s="271"/>
      <c r="WZ21" s="271"/>
      <c r="XA21" s="271"/>
      <c r="XB21" s="271"/>
      <c r="XC21" s="271"/>
      <c r="XD21" s="271"/>
      <c r="XE21" s="271"/>
      <c r="XF21" s="271"/>
      <c r="XG21" s="271"/>
      <c r="XH21" s="271"/>
      <c r="XI21" s="271"/>
      <c r="XJ21" s="271"/>
      <c r="XK21" s="271"/>
      <c r="XL21" s="271"/>
      <c r="XM21" s="271"/>
      <c r="XN21" s="271"/>
      <c r="XO21" s="271"/>
      <c r="XP21" s="271"/>
      <c r="XQ21" s="271"/>
      <c r="XR21" s="271"/>
      <c r="XS21" s="271"/>
      <c r="XT21" s="271"/>
      <c r="XU21" s="271"/>
      <c r="XV21" s="271"/>
      <c r="XW21" s="271"/>
      <c r="XX21" s="271"/>
      <c r="XY21" s="271"/>
      <c r="XZ21" s="271"/>
      <c r="YA21" s="271"/>
      <c r="YB21" s="271"/>
      <c r="YC21" s="271"/>
      <c r="YD21" s="271"/>
      <c r="YE21" s="271"/>
      <c r="YF21" s="271"/>
      <c r="YG21" s="271"/>
      <c r="YH21" s="271"/>
      <c r="YI21" s="271"/>
      <c r="YJ21" s="271"/>
      <c r="YK21" s="271"/>
      <c r="YL21" s="271"/>
      <c r="YM21" s="271"/>
      <c r="YN21" s="271"/>
      <c r="YO21" s="271"/>
      <c r="YP21" s="271"/>
      <c r="YQ21" s="271"/>
      <c r="YR21" s="271"/>
      <c r="YS21" s="271"/>
      <c r="YT21" s="271"/>
      <c r="YU21" s="271"/>
      <c r="YV21" s="271"/>
      <c r="YW21" s="271"/>
      <c r="YX21" s="271"/>
      <c r="YY21" s="271"/>
      <c r="YZ21" s="271"/>
      <c r="ZA21" s="271"/>
      <c r="ZB21" s="271"/>
      <c r="ZC21" s="271"/>
      <c r="ZD21" s="271"/>
      <c r="ZE21" s="271"/>
      <c r="ZF21" s="271"/>
      <c r="ZG21" s="271"/>
      <c r="ZH21" s="271"/>
      <c r="ZI21" s="271"/>
      <c r="ZJ21" s="271"/>
      <c r="ZK21" s="271"/>
      <c r="ZL21" s="271"/>
      <c r="ZM21" s="271"/>
      <c r="ZN21" s="271"/>
      <c r="ZO21" s="271"/>
      <c r="ZP21" s="271"/>
      <c r="ZQ21" s="271"/>
      <c r="ZR21" s="271"/>
      <c r="ZS21" s="271"/>
      <c r="ZT21" s="271"/>
      <c r="ZU21" s="271"/>
      <c r="ZV21" s="271"/>
      <c r="ZW21" s="271"/>
      <c r="ZX21" s="271"/>
      <c r="ZY21" s="271"/>
      <c r="ZZ21" s="271"/>
      <c r="AAA21" s="271"/>
      <c r="AAB21" s="271"/>
      <c r="AAC21" s="271"/>
      <c r="AAD21" s="271"/>
      <c r="AAE21" s="271"/>
      <c r="AAF21" s="271"/>
      <c r="AAG21" s="271"/>
      <c r="AAH21" s="271"/>
      <c r="AAI21" s="271"/>
      <c r="AAJ21" s="271"/>
      <c r="AAK21" s="271"/>
      <c r="AAL21" s="271"/>
      <c r="AAM21" s="271"/>
      <c r="AAN21" s="271"/>
      <c r="AAO21" s="271"/>
      <c r="AAP21" s="271"/>
      <c r="AAQ21" s="271"/>
      <c r="AAR21" s="271"/>
      <c r="AAS21" s="271"/>
      <c r="AAT21" s="271"/>
      <c r="AAU21" s="271"/>
      <c r="AAV21" s="271"/>
      <c r="AAW21" s="271"/>
      <c r="AAX21" s="271"/>
      <c r="AAY21" s="271"/>
      <c r="AAZ21" s="271"/>
      <c r="ABA21" s="271"/>
      <c r="ABB21" s="271"/>
      <c r="ABC21" s="271"/>
      <c r="ABD21" s="271"/>
      <c r="ABE21" s="271"/>
      <c r="ABF21" s="271"/>
      <c r="ABG21" s="271"/>
      <c r="ABH21" s="271"/>
      <c r="ABI21" s="271"/>
      <c r="ABJ21" s="271"/>
      <c r="ABK21" s="271"/>
      <c r="ABL21" s="271"/>
      <c r="ABM21" s="271"/>
      <c r="ABN21" s="271"/>
      <c r="ABO21" s="271"/>
      <c r="ABP21" s="271"/>
      <c r="ABQ21" s="271"/>
      <c r="ABR21" s="271"/>
      <c r="ABS21" s="271"/>
      <c r="ABT21" s="271"/>
      <c r="ABU21" s="271"/>
      <c r="ABV21" s="271"/>
      <c r="ABW21" s="271"/>
      <c r="ABX21" s="271"/>
      <c r="ABY21" s="271"/>
      <c r="ABZ21" s="271"/>
      <c r="ACA21" s="271"/>
      <c r="ACB21" s="271"/>
      <c r="ACC21" s="271"/>
      <c r="ACD21" s="271"/>
      <c r="ACE21" s="271"/>
      <c r="ACF21" s="271"/>
      <c r="ACG21" s="271"/>
      <c r="ACH21" s="271"/>
      <c r="ACI21" s="271"/>
      <c r="ACJ21" s="271"/>
      <c r="ACK21" s="271"/>
      <c r="ACL21" s="271"/>
      <c r="ACM21" s="271"/>
      <c r="ACN21" s="271"/>
      <c r="ACO21" s="271"/>
      <c r="ACP21" s="271"/>
      <c r="ACQ21" s="271"/>
      <c r="ACR21" s="271"/>
      <c r="ACS21" s="271"/>
      <c r="ACT21" s="271"/>
      <c r="ACU21" s="271"/>
      <c r="ACV21" s="271"/>
      <c r="ACW21" s="271"/>
      <c r="ACX21" s="271"/>
      <c r="ACY21" s="271"/>
      <c r="ACZ21" s="271"/>
      <c r="ADA21" s="271"/>
      <c r="ADB21" s="271"/>
      <c r="ADC21" s="271"/>
      <c r="ADD21" s="271"/>
      <c r="ADE21" s="271"/>
      <c r="ADF21" s="271"/>
      <c r="ADG21" s="271"/>
      <c r="ADH21" s="271"/>
      <c r="ADI21" s="271"/>
      <c r="ADJ21" s="271"/>
      <c r="ADK21" s="271"/>
      <c r="ADL21" s="271"/>
      <c r="ADM21" s="271"/>
      <c r="ADN21" s="271"/>
      <c r="ADO21" s="271"/>
      <c r="ADP21" s="271"/>
      <c r="ADQ21" s="271"/>
      <c r="ADR21" s="271"/>
      <c r="ADS21" s="271"/>
      <c r="ADT21" s="271"/>
      <c r="ADU21" s="271"/>
      <c r="ADV21" s="271"/>
      <c r="ADW21" s="271"/>
      <c r="ADX21" s="271"/>
      <c r="ADY21" s="271"/>
      <c r="ADZ21" s="271"/>
      <c r="AEA21" s="271"/>
      <c r="AEB21" s="271"/>
      <c r="AEC21" s="271"/>
      <c r="AED21" s="271"/>
      <c r="AEE21" s="271"/>
      <c r="AEF21" s="271"/>
      <c r="AEG21" s="271"/>
      <c r="AEH21" s="271"/>
      <c r="AEI21" s="271"/>
      <c r="AEJ21" s="271"/>
      <c r="AEK21" s="271"/>
      <c r="AEL21" s="271"/>
      <c r="AEM21" s="271"/>
      <c r="AEN21" s="271"/>
      <c r="AEO21" s="271"/>
      <c r="AEP21" s="271"/>
      <c r="AEQ21" s="271"/>
      <c r="AER21" s="271"/>
      <c r="AES21" s="271"/>
      <c r="AET21" s="271"/>
      <c r="AEU21" s="271"/>
      <c r="AEV21" s="271"/>
      <c r="AEW21" s="271"/>
      <c r="AEX21" s="271"/>
      <c r="AEY21" s="271"/>
      <c r="AEZ21" s="271"/>
      <c r="AFA21" s="271"/>
      <c r="AFB21" s="271"/>
      <c r="AFC21" s="271"/>
      <c r="AFD21" s="271"/>
      <c r="AFE21" s="271"/>
      <c r="AFF21" s="271"/>
      <c r="AFG21" s="271"/>
      <c r="AFH21" s="271"/>
      <c r="AFI21" s="271"/>
      <c r="AFJ21" s="271"/>
      <c r="AFK21" s="271"/>
      <c r="AFL21" s="271"/>
      <c r="AFM21" s="271"/>
      <c r="AFN21" s="271"/>
      <c r="AFO21" s="271"/>
      <c r="AFP21" s="271"/>
      <c r="AFQ21" s="271"/>
      <c r="AFR21" s="271"/>
      <c r="AFS21" s="271"/>
      <c r="AFT21" s="271"/>
      <c r="AFU21" s="271"/>
      <c r="AFV21" s="271"/>
      <c r="AFW21" s="271"/>
      <c r="AFX21" s="271"/>
      <c r="AFY21" s="271"/>
      <c r="AFZ21" s="271"/>
      <c r="AGA21" s="271"/>
      <c r="AGB21" s="271"/>
      <c r="AGC21" s="271"/>
      <c r="AGD21" s="271"/>
      <c r="AGE21" s="271"/>
      <c r="AGF21" s="271"/>
      <c r="AGG21" s="271"/>
      <c r="AGH21" s="271"/>
      <c r="AGI21" s="271"/>
      <c r="AGJ21" s="271"/>
      <c r="AGK21" s="271"/>
      <c r="AGL21" s="271"/>
      <c r="AGM21" s="271"/>
      <c r="AGN21" s="271"/>
      <c r="AGO21" s="271"/>
      <c r="AGP21" s="271"/>
      <c r="AGQ21" s="271"/>
      <c r="AGR21" s="271"/>
      <c r="AGS21" s="271"/>
      <c r="AGT21" s="271"/>
      <c r="AGU21" s="271"/>
      <c r="AGV21" s="271"/>
      <c r="AGW21" s="271"/>
      <c r="AGX21" s="271"/>
      <c r="AGY21" s="271"/>
      <c r="AGZ21" s="271"/>
      <c r="AHA21" s="271"/>
      <c r="AHB21" s="271"/>
      <c r="AHC21" s="271"/>
      <c r="AHD21" s="271"/>
      <c r="AHE21" s="271"/>
      <c r="AHF21" s="271"/>
      <c r="AHG21" s="271"/>
      <c r="AHH21" s="271"/>
      <c r="AHI21" s="271"/>
      <c r="AHJ21" s="271"/>
      <c r="AHK21" s="271"/>
      <c r="AHL21" s="271"/>
      <c r="AHM21" s="271"/>
      <c r="AHN21" s="271"/>
      <c r="AHO21" s="271"/>
      <c r="AHP21" s="271"/>
      <c r="AHQ21" s="271"/>
      <c r="AHR21" s="271"/>
      <c r="AHS21" s="271"/>
      <c r="AHT21" s="271"/>
      <c r="AHU21" s="271"/>
      <c r="AHV21" s="271"/>
      <c r="AHW21" s="271"/>
      <c r="AHX21" s="271"/>
      <c r="AHY21" s="271"/>
      <c r="AHZ21" s="271"/>
      <c r="AIA21" s="271"/>
      <c r="AIB21" s="271"/>
      <c r="AIC21" s="271"/>
      <c r="AID21" s="271"/>
      <c r="AIE21" s="271"/>
      <c r="AIF21" s="271"/>
      <c r="AIG21" s="271"/>
      <c r="AIH21" s="271"/>
      <c r="AII21" s="271"/>
      <c r="AIJ21" s="271"/>
      <c r="AIK21" s="271"/>
      <c r="AIL21" s="271"/>
      <c r="AIM21" s="271"/>
      <c r="AIN21" s="271"/>
      <c r="AIO21" s="271"/>
      <c r="AIP21" s="271"/>
      <c r="AIQ21" s="271"/>
      <c r="AIR21" s="271"/>
      <c r="AIS21" s="271"/>
      <c r="AIT21" s="271"/>
      <c r="AIU21" s="271"/>
      <c r="AIV21" s="271"/>
      <c r="AIW21" s="271"/>
      <c r="AIX21" s="271"/>
      <c r="AIY21" s="271"/>
      <c r="AIZ21" s="271"/>
      <c r="AJA21" s="271"/>
      <c r="AJB21" s="271"/>
      <c r="AJC21" s="271"/>
      <c r="AJD21" s="271"/>
      <c r="AJE21" s="271"/>
      <c r="AJF21" s="271"/>
      <c r="AJG21" s="271"/>
      <c r="AJH21" s="271"/>
      <c r="AJI21" s="271"/>
      <c r="AJJ21" s="271"/>
      <c r="AJK21" s="271"/>
      <c r="AJL21" s="271"/>
      <c r="AJM21" s="271"/>
      <c r="AJN21" s="271"/>
      <c r="AJO21" s="271"/>
      <c r="AJP21" s="271"/>
      <c r="AJQ21" s="271"/>
      <c r="AJR21" s="271"/>
      <c r="AJS21" s="271"/>
      <c r="AJT21" s="271"/>
      <c r="AJU21" s="271"/>
      <c r="AJV21" s="271"/>
      <c r="AJW21" s="271"/>
      <c r="AJX21" s="271"/>
      <c r="AJY21" s="271"/>
      <c r="AJZ21" s="271"/>
      <c r="AKA21" s="271"/>
      <c r="AKB21" s="271"/>
      <c r="AKC21" s="271"/>
      <c r="AKD21" s="271"/>
      <c r="AKE21" s="271"/>
      <c r="AKF21" s="271"/>
      <c r="AKG21" s="271"/>
      <c r="AKH21" s="271"/>
      <c r="AKI21" s="271"/>
      <c r="AKJ21" s="271"/>
      <c r="AKK21" s="271"/>
      <c r="AKL21" s="271"/>
      <c r="AKM21" s="271"/>
      <c r="AKN21" s="271"/>
      <c r="AKO21" s="271"/>
      <c r="AKP21" s="271"/>
      <c r="AKQ21" s="271"/>
      <c r="AKR21" s="271"/>
      <c r="AKS21" s="271"/>
      <c r="AKT21" s="271"/>
      <c r="AKU21" s="271"/>
      <c r="AKV21" s="271"/>
      <c r="AKW21" s="271"/>
      <c r="AKX21" s="271"/>
      <c r="AKY21" s="271"/>
      <c r="AKZ21" s="271"/>
      <c r="ALA21" s="271"/>
      <c r="ALB21" s="271"/>
      <c r="ALC21" s="271"/>
      <c r="ALD21" s="271"/>
      <c r="ALE21" s="271"/>
      <c r="ALF21" s="271"/>
      <c r="ALG21" s="271"/>
      <c r="ALH21" s="271"/>
      <c r="ALI21" s="271"/>
      <c r="ALJ21" s="271"/>
      <c r="ALK21" s="271"/>
      <c r="ALL21" s="271"/>
      <c r="ALM21" s="271"/>
      <c r="ALN21" s="271"/>
      <c r="ALO21" s="271"/>
      <c r="ALP21" s="271"/>
      <c r="ALQ21" s="271"/>
      <c r="ALR21" s="271"/>
      <c r="ALS21" s="271"/>
      <c r="ALT21" s="271"/>
      <c r="ALU21" s="271"/>
      <c r="ALV21" s="271"/>
      <c r="ALW21" s="271"/>
      <c r="ALX21" s="271"/>
      <c r="ALY21" s="271"/>
      <c r="ALZ21" s="271"/>
      <c r="AMA21" s="271"/>
      <c r="AMB21" s="271"/>
      <c r="AMC21" s="271"/>
      <c r="AMD21" s="271"/>
      <c r="AME21" s="271"/>
      <c r="AMF21" s="271"/>
      <c r="AMG21" s="271"/>
      <c r="AMH21" s="271"/>
      <c r="AMI21" s="271"/>
      <c r="AMJ21" s="271"/>
      <c r="AMK21" s="271"/>
      <c r="AML21" s="271"/>
      <c r="AMM21" s="271"/>
      <c r="AMN21" s="271"/>
      <c r="AMO21" s="271"/>
      <c r="AMP21" s="271"/>
      <c r="AMQ21" s="271"/>
      <c r="AMR21" s="271"/>
      <c r="AMS21" s="271"/>
      <c r="AMT21" s="271"/>
      <c r="AMU21" s="271"/>
      <c r="AMV21" s="271"/>
      <c r="AMW21" s="271"/>
      <c r="AMX21" s="271"/>
      <c r="AMY21" s="271"/>
      <c r="AMZ21" s="271"/>
      <c r="ANA21" s="271"/>
      <c r="ANB21" s="271"/>
      <c r="ANC21" s="271"/>
      <c r="AND21" s="271"/>
      <c r="ANE21" s="271"/>
      <c r="ANF21" s="271"/>
      <c r="ANG21" s="271"/>
      <c r="ANH21" s="271"/>
      <c r="ANI21" s="271"/>
      <c r="ANJ21" s="271"/>
      <c r="ANK21" s="271"/>
      <c r="ANL21" s="271"/>
      <c r="ANM21" s="271"/>
      <c r="ANN21" s="271"/>
      <c r="ANO21" s="271"/>
      <c r="ANP21" s="271"/>
      <c r="ANQ21" s="271"/>
      <c r="ANR21" s="271"/>
      <c r="ANS21" s="271"/>
      <c r="ANT21" s="271"/>
      <c r="ANU21" s="271"/>
      <c r="ANV21" s="271"/>
      <c r="ANW21" s="271"/>
      <c r="ANX21" s="271"/>
      <c r="ANY21" s="271"/>
      <c r="ANZ21" s="271"/>
      <c r="AOA21" s="271"/>
      <c r="AOB21" s="271"/>
      <c r="AOC21" s="271"/>
      <c r="AOD21" s="271"/>
      <c r="AOE21" s="271"/>
      <c r="AOF21" s="271"/>
      <c r="AOG21" s="271"/>
      <c r="AOH21" s="271"/>
      <c r="AOI21" s="271"/>
      <c r="AOJ21" s="271"/>
      <c r="AOK21" s="271"/>
      <c r="AOL21" s="271"/>
      <c r="AOM21" s="271"/>
      <c r="AON21" s="271"/>
      <c r="AOO21" s="271"/>
      <c r="AOP21" s="271"/>
      <c r="AOQ21" s="271"/>
      <c r="AOR21" s="271"/>
      <c r="AOS21" s="271"/>
      <c r="AOT21" s="271"/>
      <c r="AOU21" s="271"/>
      <c r="AOV21" s="271"/>
      <c r="AOW21" s="271"/>
      <c r="AOX21" s="271"/>
      <c r="AOY21" s="271"/>
      <c r="AOZ21" s="271"/>
      <c r="APA21" s="271"/>
      <c r="APB21" s="271"/>
      <c r="APC21" s="271"/>
      <c r="APD21" s="271"/>
      <c r="APE21" s="271"/>
      <c r="APF21" s="271"/>
      <c r="APG21" s="271"/>
      <c r="APH21" s="271"/>
      <c r="API21" s="271"/>
      <c r="APJ21" s="271"/>
      <c r="APK21" s="271"/>
      <c r="APL21" s="271"/>
      <c r="APM21" s="271"/>
      <c r="APN21" s="271"/>
      <c r="APO21" s="271"/>
      <c r="APP21" s="271"/>
      <c r="APQ21" s="271"/>
      <c r="APR21" s="271"/>
      <c r="APS21" s="271"/>
      <c r="APT21" s="271"/>
      <c r="APU21" s="271"/>
      <c r="APV21" s="271"/>
      <c r="APW21" s="271"/>
      <c r="APX21" s="271"/>
      <c r="APY21" s="271"/>
      <c r="APZ21" s="271"/>
      <c r="AQA21" s="271"/>
      <c r="AQB21" s="271"/>
      <c r="AQC21" s="271"/>
      <c r="AQD21" s="271"/>
      <c r="AQE21" s="271"/>
      <c r="AQF21" s="271"/>
      <c r="AQG21" s="271"/>
      <c r="AQH21" s="271"/>
      <c r="AQI21" s="271"/>
      <c r="AQJ21" s="271"/>
      <c r="AQK21" s="271"/>
      <c r="AQL21" s="271"/>
      <c r="AQM21" s="271"/>
      <c r="AQN21" s="271"/>
      <c r="AQO21" s="271"/>
      <c r="AQP21" s="271"/>
      <c r="AQQ21" s="271"/>
      <c r="AQR21" s="271"/>
      <c r="AQS21" s="271"/>
      <c r="AQT21" s="271"/>
      <c r="AQU21" s="271"/>
      <c r="AQV21" s="271"/>
      <c r="AQW21" s="271"/>
      <c r="AQX21" s="271"/>
      <c r="AQY21" s="271"/>
      <c r="AQZ21" s="271"/>
      <c r="ARA21" s="271"/>
      <c r="ARB21" s="271"/>
      <c r="ARC21" s="271"/>
      <c r="ARD21" s="271"/>
      <c r="ARE21" s="271"/>
      <c r="ARF21" s="271"/>
      <c r="ARG21" s="271"/>
      <c r="ARH21" s="271"/>
      <c r="ARI21" s="271"/>
      <c r="ARJ21" s="271"/>
      <c r="ARK21" s="271"/>
      <c r="ARL21" s="271"/>
      <c r="ARM21" s="271"/>
      <c r="ARN21" s="271"/>
      <c r="ARO21" s="271"/>
      <c r="ARP21" s="271"/>
      <c r="ARQ21" s="271"/>
      <c r="ARR21" s="271"/>
      <c r="ARS21" s="271"/>
      <c r="ART21" s="271"/>
      <c r="ARU21" s="271"/>
      <c r="ARV21" s="271"/>
      <c r="ARW21" s="271"/>
      <c r="ARX21" s="271"/>
      <c r="ARY21" s="271"/>
      <c r="ARZ21" s="271"/>
      <c r="ASA21" s="271"/>
      <c r="ASB21" s="271"/>
      <c r="ASC21" s="271"/>
      <c r="ASD21" s="271"/>
      <c r="ASE21" s="271"/>
      <c r="ASF21" s="271"/>
      <c r="ASG21" s="271"/>
      <c r="ASH21" s="271"/>
      <c r="ASI21" s="271"/>
      <c r="ASJ21" s="271"/>
      <c r="ASK21" s="271"/>
      <c r="ASL21" s="271"/>
      <c r="ASM21" s="271"/>
      <c r="ASN21" s="271"/>
      <c r="ASO21" s="271"/>
      <c r="ASP21" s="271"/>
      <c r="ASQ21" s="271"/>
      <c r="ASR21" s="271"/>
      <c r="ASS21" s="271"/>
      <c r="AST21" s="271"/>
      <c r="ASU21" s="271"/>
      <c r="ASV21" s="271"/>
      <c r="ASW21" s="271"/>
      <c r="ASX21" s="271"/>
      <c r="ASY21" s="271"/>
      <c r="ASZ21" s="271"/>
      <c r="ATA21" s="271"/>
      <c r="ATB21" s="271"/>
      <c r="ATC21" s="271"/>
      <c r="ATD21" s="271"/>
      <c r="ATE21" s="271"/>
      <c r="ATF21" s="271"/>
      <c r="ATG21" s="271"/>
      <c r="ATH21" s="271"/>
      <c r="ATI21" s="271"/>
      <c r="ATJ21" s="271"/>
      <c r="ATK21" s="271"/>
      <c r="ATL21" s="271"/>
      <c r="ATM21" s="271"/>
      <c r="ATN21" s="271"/>
      <c r="ATO21" s="271"/>
      <c r="ATP21" s="271"/>
      <c r="ATQ21" s="271"/>
      <c r="ATR21" s="271"/>
      <c r="ATS21" s="271"/>
      <c r="ATT21" s="271"/>
      <c r="ATU21" s="271"/>
      <c r="ATV21" s="271"/>
      <c r="ATW21" s="271"/>
      <c r="ATX21" s="271"/>
      <c r="ATY21" s="271"/>
      <c r="ATZ21" s="271"/>
      <c r="AUA21" s="271"/>
      <c r="AUB21" s="271"/>
      <c r="AUC21" s="271"/>
      <c r="AUD21" s="271"/>
      <c r="AUE21" s="271"/>
      <c r="AUF21" s="271"/>
      <c r="AUG21" s="271"/>
      <c r="AUH21" s="271"/>
      <c r="AUI21" s="271"/>
      <c r="AUJ21" s="271"/>
      <c r="AUK21" s="271"/>
      <c r="AUL21" s="271"/>
      <c r="AUM21" s="271"/>
      <c r="AUN21" s="271"/>
      <c r="AUO21" s="271"/>
      <c r="AUP21" s="271"/>
      <c r="AUQ21" s="271"/>
      <c r="AUR21" s="271"/>
      <c r="AUS21" s="271"/>
      <c r="AUT21" s="271"/>
      <c r="AUU21" s="271"/>
      <c r="AUV21" s="271"/>
      <c r="AUW21" s="271"/>
      <c r="AUX21" s="271"/>
      <c r="AUY21" s="271"/>
      <c r="AUZ21" s="271"/>
      <c r="AVA21" s="271"/>
      <c r="AVB21" s="271"/>
      <c r="AVC21" s="271"/>
      <c r="AVD21" s="271"/>
      <c r="AVE21" s="271"/>
      <c r="AVF21" s="271"/>
      <c r="AVG21" s="271"/>
      <c r="AVH21" s="271"/>
      <c r="AVI21" s="271"/>
      <c r="AVJ21" s="271"/>
      <c r="AVK21" s="271"/>
      <c r="AVL21" s="271"/>
      <c r="AVM21" s="271"/>
      <c r="AVN21" s="271"/>
      <c r="AVO21" s="271"/>
      <c r="AVP21" s="271"/>
      <c r="AVQ21" s="271"/>
      <c r="AVR21" s="271"/>
      <c r="AVS21" s="271"/>
      <c r="AVT21" s="271"/>
      <c r="AVU21" s="271"/>
      <c r="AVV21" s="271"/>
      <c r="AVW21" s="271"/>
      <c r="AVX21" s="271"/>
      <c r="AVY21" s="271"/>
      <c r="AVZ21" s="271"/>
      <c r="AWA21" s="271"/>
      <c r="AWB21" s="271"/>
      <c r="AWC21" s="271"/>
      <c r="AWD21" s="271"/>
      <c r="AWE21" s="271"/>
      <c r="AWF21" s="271"/>
      <c r="AWG21" s="271"/>
      <c r="AWH21" s="271"/>
      <c r="AWI21" s="271"/>
      <c r="AWJ21" s="271"/>
      <c r="AWK21" s="271"/>
      <c r="AWL21" s="271"/>
      <c r="AWM21" s="271"/>
      <c r="AWN21" s="271"/>
      <c r="AWO21" s="271"/>
      <c r="AWP21" s="271"/>
      <c r="AWQ21" s="271"/>
      <c r="AWR21" s="271"/>
      <c r="AWS21" s="271"/>
      <c r="AWT21" s="271"/>
      <c r="AWU21" s="271"/>
      <c r="AWV21" s="271"/>
      <c r="AWW21" s="271"/>
      <c r="AWX21" s="271"/>
      <c r="AWY21" s="271"/>
      <c r="AWZ21" s="271"/>
      <c r="AXA21" s="271"/>
      <c r="AXB21" s="271"/>
      <c r="AXC21" s="271"/>
      <c r="AXD21" s="271"/>
      <c r="AXE21" s="271"/>
      <c r="AXF21" s="271"/>
      <c r="AXG21" s="271"/>
      <c r="AXH21" s="271"/>
      <c r="AXI21" s="271"/>
      <c r="AXJ21" s="271"/>
      <c r="AXK21" s="271"/>
      <c r="AXL21" s="271"/>
      <c r="AXM21" s="271"/>
      <c r="AXN21" s="271"/>
      <c r="AXO21" s="271"/>
      <c r="AXP21" s="271"/>
      <c r="AXQ21" s="271"/>
      <c r="AXR21" s="271"/>
      <c r="AXS21" s="271"/>
      <c r="AXT21" s="271"/>
      <c r="AXU21" s="271"/>
      <c r="AXV21" s="271"/>
      <c r="AXW21" s="271"/>
      <c r="AXX21" s="271"/>
      <c r="AXY21" s="271"/>
      <c r="AXZ21" s="271"/>
      <c r="AYA21" s="271"/>
      <c r="AYB21" s="271"/>
      <c r="AYC21" s="271"/>
      <c r="AYD21" s="271"/>
      <c r="AYE21" s="271"/>
      <c r="AYF21" s="271"/>
      <c r="AYG21" s="271"/>
      <c r="AYH21" s="271"/>
      <c r="AYI21" s="271"/>
      <c r="AYJ21" s="271"/>
      <c r="AYK21" s="271"/>
      <c r="AYL21" s="271"/>
      <c r="AYM21" s="271"/>
      <c r="AYN21" s="271"/>
      <c r="AYO21" s="271"/>
      <c r="AYP21" s="271"/>
      <c r="AYQ21" s="271"/>
      <c r="AYR21" s="271"/>
      <c r="AYS21" s="271"/>
      <c r="AYT21" s="271"/>
      <c r="AYU21" s="271"/>
      <c r="AYV21" s="271"/>
      <c r="AYW21" s="271"/>
      <c r="AYX21" s="271"/>
      <c r="AYY21" s="271"/>
      <c r="AYZ21" s="271"/>
      <c r="AZA21" s="271"/>
      <c r="AZB21" s="271"/>
      <c r="AZC21" s="271"/>
      <c r="AZD21" s="271"/>
      <c r="AZE21" s="271"/>
      <c r="AZF21" s="271"/>
      <c r="AZG21" s="271"/>
      <c r="AZH21" s="271"/>
      <c r="AZI21" s="271"/>
      <c r="AZJ21" s="271"/>
      <c r="AZK21" s="271"/>
      <c r="AZL21" s="271"/>
      <c r="AZM21" s="271"/>
      <c r="AZN21" s="271"/>
      <c r="AZO21" s="271"/>
      <c r="AZP21" s="271"/>
      <c r="AZQ21" s="271"/>
      <c r="AZR21" s="271"/>
      <c r="AZS21" s="271"/>
      <c r="AZT21" s="271"/>
      <c r="AZU21" s="271"/>
      <c r="AZV21" s="271"/>
      <c r="AZW21" s="271"/>
      <c r="AZX21" s="271"/>
      <c r="AZY21" s="271"/>
      <c r="AZZ21" s="271"/>
      <c r="BAA21" s="271"/>
      <c r="BAB21" s="271"/>
      <c r="BAC21" s="271"/>
      <c r="BAD21" s="271"/>
      <c r="BAE21" s="271"/>
      <c r="BAF21" s="271"/>
      <c r="BAG21" s="271"/>
      <c r="BAH21" s="271"/>
      <c r="BAI21" s="271"/>
      <c r="BAJ21" s="271"/>
      <c r="BAK21" s="271"/>
      <c r="BAL21" s="271"/>
      <c r="BAM21" s="271"/>
      <c r="BAN21" s="271"/>
      <c r="BAO21" s="271"/>
      <c r="BAP21" s="271"/>
      <c r="BAQ21" s="271"/>
      <c r="BAR21" s="271"/>
      <c r="BAS21" s="271"/>
      <c r="BAT21" s="271"/>
      <c r="BAU21" s="271"/>
      <c r="BAV21" s="271"/>
      <c r="BAW21" s="271"/>
      <c r="BAX21" s="271"/>
      <c r="BAY21" s="271"/>
      <c r="BAZ21" s="271"/>
      <c r="BBA21" s="271"/>
      <c r="BBB21" s="271"/>
      <c r="BBC21" s="271"/>
      <c r="BBD21" s="271"/>
      <c r="BBE21" s="271"/>
      <c r="BBF21" s="271"/>
      <c r="BBG21" s="271"/>
      <c r="BBH21" s="271"/>
      <c r="BBI21" s="271"/>
      <c r="BBJ21" s="271"/>
      <c r="BBK21" s="271"/>
      <c r="BBL21" s="271"/>
      <c r="BBM21" s="271"/>
      <c r="BBN21" s="271"/>
      <c r="BBO21" s="271"/>
      <c r="BBP21" s="271"/>
      <c r="BBQ21" s="271"/>
      <c r="BBR21" s="271"/>
      <c r="BBS21" s="271"/>
      <c r="BBT21" s="271"/>
      <c r="BBU21" s="271"/>
      <c r="BBV21" s="271"/>
      <c r="BBW21" s="271"/>
      <c r="BBX21" s="271"/>
      <c r="BBY21" s="271"/>
      <c r="BBZ21" s="271"/>
      <c r="BCA21" s="271"/>
      <c r="BCB21" s="271"/>
      <c r="BCC21" s="271"/>
      <c r="BCD21" s="271"/>
      <c r="BCE21" s="271"/>
      <c r="BCF21" s="271"/>
      <c r="BCG21" s="271"/>
      <c r="BCH21" s="271"/>
      <c r="BCI21" s="271"/>
      <c r="BCJ21" s="271"/>
      <c r="BCK21" s="271"/>
      <c r="BCL21" s="271"/>
      <c r="BCM21" s="271"/>
      <c r="BCN21" s="271"/>
      <c r="BCO21" s="271"/>
      <c r="BCP21" s="271"/>
      <c r="BCQ21" s="271"/>
      <c r="BCR21" s="271"/>
      <c r="BCS21" s="271"/>
      <c r="BCT21" s="271"/>
      <c r="BCU21" s="271"/>
      <c r="BCV21" s="271"/>
      <c r="BCW21" s="271"/>
      <c r="BCX21" s="271"/>
      <c r="BCY21" s="271"/>
      <c r="BCZ21" s="271"/>
      <c r="BDA21" s="271"/>
      <c r="BDB21" s="271"/>
      <c r="BDC21" s="271"/>
      <c r="BDD21" s="271"/>
      <c r="BDE21" s="271"/>
      <c r="BDF21" s="271"/>
      <c r="BDG21" s="271"/>
      <c r="BDH21" s="271"/>
      <c r="BDI21" s="271"/>
      <c r="BDJ21" s="271"/>
      <c r="BDK21" s="271"/>
      <c r="BDL21" s="271"/>
      <c r="BDM21" s="271"/>
      <c r="BDN21" s="271"/>
      <c r="BDO21" s="271"/>
      <c r="BDP21" s="271"/>
      <c r="BDQ21" s="271"/>
      <c r="BDR21" s="271"/>
      <c r="BDS21" s="271"/>
      <c r="BDT21" s="271"/>
      <c r="BDU21" s="271"/>
      <c r="BDV21" s="271"/>
      <c r="BDW21" s="271"/>
      <c r="BDX21" s="271"/>
      <c r="BDY21" s="271"/>
      <c r="BDZ21" s="271"/>
      <c r="BEA21" s="271"/>
      <c r="BEB21" s="271"/>
      <c r="BEC21" s="271"/>
      <c r="BED21" s="271"/>
      <c r="BEE21" s="271"/>
      <c r="BEF21" s="271"/>
      <c r="BEG21" s="271"/>
      <c r="BEH21" s="271"/>
      <c r="BEI21" s="271"/>
      <c r="BEJ21" s="271"/>
      <c r="BEK21" s="271"/>
      <c r="BEL21" s="271"/>
      <c r="BEM21" s="271"/>
      <c r="BEN21" s="271"/>
      <c r="BEO21" s="271"/>
      <c r="BEP21" s="271"/>
      <c r="BEQ21" s="271"/>
      <c r="BER21" s="271"/>
      <c r="BES21" s="271"/>
      <c r="BET21" s="271"/>
      <c r="BEU21" s="271"/>
      <c r="BEV21" s="271"/>
      <c r="BEW21" s="271"/>
      <c r="BEX21" s="271"/>
      <c r="BEY21" s="271"/>
      <c r="BEZ21" s="271"/>
      <c r="BFA21" s="271"/>
      <c r="BFB21" s="271"/>
      <c r="BFC21" s="271"/>
      <c r="BFD21" s="271"/>
      <c r="BFE21" s="271"/>
      <c r="BFF21" s="271"/>
      <c r="BFG21" s="271"/>
      <c r="BFH21" s="271"/>
      <c r="BFI21" s="271"/>
      <c r="BFJ21" s="271"/>
      <c r="BFK21" s="271"/>
      <c r="BFL21" s="271"/>
      <c r="BFM21" s="271"/>
      <c r="BFN21" s="271"/>
      <c r="BFO21" s="271"/>
      <c r="BFP21" s="271"/>
      <c r="BFQ21" s="271"/>
      <c r="BFR21" s="271"/>
      <c r="BFS21" s="271"/>
      <c r="BFT21" s="271"/>
      <c r="BFU21" s="271"/>
      <c r="BFV21" s="271"/>
      <c r="BFW21" s="271"/>
      <c r="BFX21" s="271"/>
      <c r="BFY21" s="271"/>
      <c r="BFZ21" s="271"/>
      <c r="BGA21" s="271"/>
      <c r="BGB21" s="271"/>
      <c r="BGC21" s="271"/>
      <c r="BGD21" s="271"/>
      <c r="BGE21" s="271"/>
      <c r="BGF21" s="271"/>
      <c r="BGG21" s="271"/>
      <c r="BGH21" s="271"/>
      <c r="BGI21" s="271"/>
      <c r="BGJ21" s="271"/>
      <c r="BGK21" s="271"/>
      <c r="BGL21" s="271"/>
      <c r="BGM21" s="271"/>
      <c r="BGN21" s="271"/>
      <c r="BGO21" s="271"/>
      <c r="BGP21" s="271"/>
      <c r="BGQ21" s="271"/>
      <c r="BGR21" s="271"/>
      <c r="BGS21" s="271"/>
      <c r="BGT21" s="271"/>
      <c r="BGU21" s="271"/>
      <c r="BGV21" s="271"/>
      <c r="BGW21" s="271"/>
      <c r="BGX21" s="271"/>
      <c r="BGY21" s="271"/>
      <c r="BGZ21" s="271"/>
      <c r="BHA21" s="271"/>
      <c r="BHB21" s="271"/>
      <c r="BHC21" s="271"/>
      <c r="BHD21" s="271"/>
      <c r="BHE21" s="271"/>
      <c r="BHF21" s="271"/>
      <c r="BHG21" s="271"/>
      <c r="BHH21" s="271"/>
      <c r="BHI21" s="271"/>
      <c r="BHJ21" s="271"/>
      <c r="BHK21" s="271"/>
      <c r="BHL21" s="271"/>
      <c r="BHM21" s="271"/>
      <c r="BHN21" s="271"/>
      <c r="BHO21" s="271"/>
      <c r="BHP21" s="271"/>
      <c r="BHQ21" s="271"/>
      <c r="BHR21" s="271"/>
      <c r="BHS21" s="271"/>
      <c r="BHT21" s="271"/>
      <c r="BHU21" s="271"/>
      <c r="BHV21" s="271"/>
      <c r="BHW21" s="271"/>
      <c r="BHX21" s="271"/>
      <c r="BHY21" s="271"/>
      <c r="BHZ21" s="271"/>
      <c r="BIA21" s="271"/>
      <c r="BIB21" s="271"/>
      <c r="BIC21" s="271"/>
      <c r="BID21" s="271"/>
      <c r="BIE21" s="271"/>
      <c r="BIF21" s="271"/>
      <c r="BIG21" s="271"/>
      <c r="BIH21" s="271"/>
      <c r="BII21" s="271"/>
      <c r="BIJ21" s="271"/>
      <c r="BIK21" s="271"/>
      <c r="BIL21" s="271"/>
      <c r="BIM21" s="271"/>
      <c r="BIN21" s="271"/>
      <c r="BIO21" s="271"/>
      <c r="BIP21" s="271"/>
      <c r="BIQ21" s="271"/>
      <c r="BIR21" s="271"/>
      <c r="BIS21" s="271"/>
      <c r="BIT21" s="271"/>
      <c r="BIU21" s="271"/>
      <c r="BIV21" s="271"/>
      <c r="BIW21" s="271"/>
      <c r="BIX21" s="271"/>
      <c r="BIY21" s="271"/>
      <c r="BIZ21" s="271"/>
      <c r="BJA21" s="271"/>
      <c r="BJB21" s="271"/>
      <c r="BJC21" s="271"/>
      <c r="BJD21" s="271"/>
      <c r="BJE21" s="271"/>
      <c r="BJF21" s="271"/>
      <c r="BJG21" s="271"/>
      <c r="BJH21" s="271"/>
      <c r="BJI21" s="271"/>
      <c r="BJJ21" s="271"/>
      <c r="BJK21" s="271"/>
      <c r="BJL21" s="271"/>
      <c r="BJM21" s="271"/>
      <c r="BJN21" s="271"/>
      <c r="BJO21" s="271"/>
      <c r="BJP21" s="271"/>
      <c r="BJQ21" s="271"/>
      <c r="BJR21" s="271"/>
      <c r="BJS21" s="271"/>
      <c r="BJT21" s="271"/>
      <c r="BJU21" s="271"/>
      <c r="BJV21" s="271"/>
      <c r="BJW21" s="271"/>
      <c r="BJX21" s="271"/>
      <c r="BJY21" s="271"/>
      <c r="BJZ21" s="271"/>
      <c r="BKA21" s="271"/>
      <c r="BKB21" s="271"/>
      <c r="BKC21" s="271"/>
      <c r="BKD21" s="271"/>
      <c r="BKE21" s="271"/>
      <c r="BKF21" s="271"/>
      <c r="BKG21" s="271"/>
      <c r="BKH21" s="271"/>
      <c r="BKI21" s="271"/>
      <c r="BKJ21" s="271"/>
      <c r="BKK21" s="271"/>
      <c r="BKL21" s="271"/>
      <c r="BKM21" s="271"/>
      <c r="BKN21" s="271"/>
      <c r="BKO21" s="271"/>
      <c r="BKP21" s="271"/>
      <c r="BKQ21" s="271"/>
      <c r="BKR21" s="271"/>
      <c r="BKS21" s="271"/>
      <c r="BKT21" s="271"/>
      <c r="BKU21" s="271"/>
      <c r="BKV21" s="271"/>
      <c r="BKW21" s="271"/>
      <c r="BKX21" s="271"/>
      <c r="BKY21" s="271"/>
      <c r="BKZ21" s="271"/>
      <c r="BLA21" s="271"/>
      <c r="BLB21" s="271"/>
      <c r="BLC21" s="271"/>
      <c r="BLD21" s="271"/>
      <c r="BLE21" s="271"/>
      <c r="BLF21" s="271"/>
      <c r="BLG21" s="271"/>
      <c r="BLH21" s="271"/>
      <c r="BLI21" s="271"/>
      <c r="BLJ21" s="271"/>
      <c r="BLK21" s="271"/>
      <c r="BLL21" s="271"/>
      <c r="BLM21" s="271"/>
      <c r="BLN21" s="271"/>
      <c r="BLO21" s="271"/>
      <c r="BLP21" s="271"/>
      <c r="BLQ21" s="271"/>
      <c r="BLR21" s="271"/>
      <c r="BLS21" s="271"/>
      <c r="BLT21" s="271"/>
      <c r="BLU21" s="271"/>
      <c r="BLV21" s="271"/>
      <c r="BLW21" s="271"/>
      <c r="BLX21" s="271"/>
      <c r="BLY21" s="271"/>
      <c r="BLZ21" s="271"/>
      <c r="BMA21" s="271"/>
      <c r="BMB21" s="271"/>
      <c r="BMC21" s="271"/>
      <c r="BMD21" s="271"/>
      <c r="BME21" s="271"/>
      <c r="BMF21" s="271"/>
      <c r="BMG21" s="271"/>
      <c r="BMH21" s="271"/>
      <c r="BMI21" s="271"/>
      <c r="BMJ21" s="271"/>
      <c r="BMK21" s="271"/>
      <c r="BML21" s="271"/>
      <c r="BMM21" s="271"/>
      <c r="BMN21" s="271"/>
      <c r="BMO21" s="271"/>
      <c r="BMP21" s="271"/>
      <c r="BMQ21" s="271"/>
      <c r="BMR21" s="271"/>
      <c r="BMS21" s="271"/>
      <c r="BMT21" s="271"/>
      <c r="BMU21" s="271"/>
      <c r="BMV21" s="271"/>
      <c r="BMW21" s="271"/>
      <c r="BMX21" s="271"/>
      <c r="BMY21" s="271"/>
      <c r="BMZ21" s="271"/>
      <c r="BNA21" s="271"/>
      <c r="BNB21" s="271"/>
      <c r="BNC21" s="271"/>
      <c r="BND21" s="271"/>
      <c r="BNE21" s="271"/>
      <c r="BNF21" s="271"/>
      <c r="BNG21" s="271"/>
      <c r="BNH21" s="271"/>
      <c r="BNI21" s="271"/>
      <c r="BNJ21" s="271"/>
      <c r="BNK21" s="271"/>
      <c r="BNL21" s="271"/>
      <c r="BNM21" s="271"/>
      <c r="BNN21" s="271"/>
      <c r="BNO21" s="271"/>
      <c r="BNP21" s="271"/>
      <c r="BNQ21" s="271"/>
      <c r="BNR21" s="271"/>
      <c r="BNS21" s="271"/>
      <c r="BNT21" s="271"/>
      <c r="BNU21" s="271"/>
      <c r="BNV21" s="271"/>
      <c r="BNW21" s="271"/>
      <c r="BNX21" s="271"/>
      <c r="BNY21" s="271"/>
      <c r="BNZ21" s="271"/>
      <c r="BOA21" s="271"/>
      <c r="BOB21" s="271"/>
      <c r="BOC21" s="271"/>
      <c r="BOD21" s="271"/>
      <c r="BOE21" s="271"/>
      <c r="BOF21" s="271"/>
      <c r="BOG21" s="271"/>
      <c r="BOH21" s="271"/>
      <c r="BOI21" s="271"/>
      <c r="BOJ21" s="271"/>
      <c r="BOK21" s="271"/>
      <c r="BOL21" s="271"/>
      <c r="BOM21" s="271"/>
      <c r="BON21" s="271"/>
      <c r="BOO21" s="271"/>
      <c r="BOP21" s="271"/>
      <c r="BOQ21" s="271"/>
      <c r="BOR21" s="271"/>
      <c r="BOS21" s="271"/>
      <c r="BOT21" s="271"/>
      <c r="BOU21" s="271"/>
      <c r="BOV21" s="271"/>
      <c r="BOW21" s="271"/>
      <c r="BOX21" s="271"/>
      <c r="BOY21" s="271"/>
      <c r="BOZ21" s="271"/>
      <c r="BPA21" s="271"/>
      <c r="BPB21" s="271"/>
      <c r="BPC21" s="271"/>
      <c r="BPD21" s="271"/>
      <c r="BPE21" s="271"/>
      <c r="BPF21" s="271"/>
      <c r="BPG21" s="271"/>
      <c r="BPH21" s="271"/>
      <c r="BPI21" s="271"/>
      <c r="BPJ21" s="271"/>
      <c r="BPK21" s="271"/>
      <c r="BPL21" s="271"/>
      <c r="BPM21" s="271"/>
      <c r="BPN21" s="271"/>
      <c r="BPO21" s="271"/>
      <c r="BPP21" s="271"/>
      <c r="BPQ21" s="271"/>
      <c r="BPR21" s="271"/>
      <c r="BPS21" s="271"/>
      <c r="BPT21" s="271"/>
      <c r="BPU21" s="271"/>
      <c r="BPV21" s="271"/>
      <c r="BPW21" s="271"/>
      <c r="BPX21" s="271"/>
      <c r="BPY21" s="271"/>
      <c r="BPZ21" s="271"/>
      <c r="BQA21" s="271"/>
      <c r="BQB21" s="271"/>
      <c r="BQC21" s="271"/>
      <c r="BQD21" s="271"/>
      <c r="BQE21" s="271"/>
      <c r="BQF21" s="271"/>
      <c r="BQG21" s="271"/>
      <c r="BQH21" s="271"/>
      <c r="BQI21" s="271"/>
      <c r="BQJ21" s="271"/>
      <c r="BQK21" s="271"/>
      <c r="BQL21" s="271"/>
      <c r="BQM21" s="271"/>
      <c r="BQN21" s="271"/>
      <c r="BQO21" s="271"/>
      <c r="BQP21" s="271"/>
      <c r="BQQ21" s="271"/>
      <c r="BQR21" s="271"/>
      <c r="BQS21" s="271"/>
      <c r="BQT21" s="271"/>
      <c r="BQU21" s="271"/>
      <c r="BQV21" s="271"/>
      <c r="BQW21" s="271"/>
      <c r="BQX21" s="271"/>
      <c r="BQY21" s="271"/>
      <c r="BQZ21" s="271"/>
      <c r="BRA21" s="271"/>
      <c r="BRB21" s="271"/>
      <c r="BRC21" s="271"/>
      <c r="BRD21" s="271"/>
      <c r="BRE21" s="271"/>
      <c r="BRF21" s="271"/>
      <c r="BRG21" s="271"/>
      <c r="BRH21" s="271"/>
      <c r="BRI21" s="271"/>
      <c r="BRJ21" s="271"/>
      <c r="BRK21" s="271"/>
      <c r="BRL21" s="271"/>
      <c r="BRM21" s="271"/>
      <c r="BRN21" s="271"/>
      <c r="BRO21" s="271"/>
      <c r="BRP21" s="271"/>
      <c r="BRQ21" s="271"/>
      <c r="BRR21" s="271"/>
      <c r="BRS21" s="271"/>
      <c r="BRT21" s="271"/>
      <c r="BRU21" s="271"/>
      <c r="BRV21" s="271"/>
      <c r="BRW21" s="271"/>
      <c r="BRX21" s="271"/>
      <c r="BRY21" s="271"/>
      <c r="BRZ21" s="271"/>
      <c r="BSA21" s="271"/>
      <c r="BSB21" s="271"/>
      <c r="BSC21" s="271"/>
      <c r="BSD21" s="271"/>
      <c r="BSE21" s="271"/>
      <c r="BSF21" s="271"/>
      <c r="BSG21" s="271"/>
      <c r="BSH21" s="271"/>
      <c r="BSI21" s="271"/>
      <c r="BSJ21" s="271"/>
      <c r="BSK21" s="271"/>
      <c r="BSL21" s="271"/>
      <c r="BSM21" s="271"/>
      <c r="BSN21" s="271"/>
      <c r="BSO21" s="271"/>
      <c r="BSP21" s="271"/>
      <c r="BSQ21" s="271"/>
      <c r="BSR21" s="271"/>
      <c r="BSS21" s="271"/>
      <c r="BST21" s="271"/>
      <c r="BSU21" s="271"/>
      <c r="BSV21" s="271"/>
      <c r="BSW21" s="271"/>
      <c r="BSX21" s="271"/>
      <c r="BSY21" s="271"/>
      <c r="BSZ21" s="271"/>
      <c r="BTA21" s="271"/>
      <c r="BTB21" s="271"/>
      <c r="BTC21" s="271"/>
      <c r="BTD21" s="271"/>
      <c r="BTE21" s="271"/>
      <c r="BTF21" s="271"/>
      <c r="BTG21" s="271"/>
      <c r="BTH21" s="271"/>
      <c r="BTI21" s="271"/>
      <c r="BTJ21" s="271"/>
      <c r="BTK21" s="271"/>
      <c r="BTL21" s="271"/>
      <c r="BTM21" s="271"/>
      <c r="BTN21" s="271"/>
      <c r="BTO21" s="271"/>
      <c r="BTP21" s="271"/>
      <c r="BTQ21" s="271"/>
      <c r="BTR21" s="271"/>
      <c r="BTS21" s="271"/>
      <c r="BTT21" s="271"/>
      <c r="BTU21" s="271"/>
      <c r="BTV21" s="271"/>
      <c r="BTW21" s="271"/>
      <c r="BTX21" s="271"/>
      <c r="BTY21" s="271"/>
      <c r="BTZ21" s="271"/>
      <c r="BUA21" s="271"/>
      <c r="BUB21" s="271"/>
      <c r="BUC21" s="271"/>
      <c r="BUD21" s="271"/>
      <c r="BUE21" s="271"/>
      <c r="BUF21" s="271"/>
      <c r="BUG21" s="271"/>
      <c r="BUH21" s="271"/>
      <c r="BUI21" s="271"/>
      <c r="BUJ21" s="271"/>
      <c r="BUK21" s="271"/>
      <c r="BUL21" s="271"/>
      <c r="BUM21" s="271"/>
      <c r="BUN21" s="271"/>
      <c r="BUO21" s="271"/>
      <c r="BUP21" s="271"/>
      <c r="BUQ21" s="271"/>
      <c r="BUR21" s="271"/>
      <c r="BUS21" s="271"/>
      <c r="BUT21" s="271"/>
      <c r="BUU21" s="271"/>
      <c r="BUV21" s="271"/>
      <c r="BUW21" s="271"/>
      <c r="BUX21" s="271"/>
      <c r="BUY21" s="271"/>
      <c r="BUZ21" s="271"/>
      <c r="BVA21" s="271"/>
      <c r="BVB21" s="271"/>
      <c r="BVC21" s="271"/>
      <c r="BVD21" s="271"/>
      <c r="BVE21" s="271"/>
      <c r="BVF21" s="271"/>
      <c r="BVG21" s="271"/>
      <c r="BVH21" s="271"/>
      <c r="BVI21" s="271"/>
      <c r="BVJ21" s="271"/>
      <c r="BVK21" s="271"/>
      <c r="BVL21" s="271"/>
      <c r="BVM21" s="271"/>
      <c r="BVN21" s="271"/>
      <c r="BVO21" s="271"/>
      <c r="BVP21" s="271"/>
      <c r="BVQ21" s="271"/>
      <c r="BVR21" s="271"/>
      <c r="BVS21" s="271"/>
      <c r="BVT21" s="271"/>
      <c r="BVU21" s="271"/>
      <c r="BVV21" s="271"/>
      <c r="BVW21" s="271"/>
      <c r="BVX21" s="271"/>
      <c r="BVY21" s="271"/>
      <c r="BVZ21" s="271"/>
      <c r="BWA21" s="271"/>
      <c r="BWB21" s="271"/>
      <c r="BWC21" s="271"/>
      <c r="BWD21" s="271"/>
      <c r="BWE21" s="271"/>
      <c r="BWF21" s="271"/>
      <c r="BWG21" s="271"/>
      <c r="BWH21" s="271"/>
      <c r="BWI21" s="271"/>
      <c r="BWJ21" s="271"/>
      <c r="BWK21" s="271"/>
      <c r="BWL21" s="271"/>
      <c r="BWM21" s="271"/>
      <c r="BWN21" s="271"/>
      <c r="BWO21" s="271"/>
      <c r="BWP21" s="271"/>
      <c r="BWQ21" s="271"/>
      <c r="BWR21" s="271"/>
      <c r="BWS21" s="271"/>
      <c r="BWT21" s="271"/>
      <c r="BWU21" s="271"/>
      <c r="BWV21" s="271"/>
      <c r="BWW21" s="271"/>
      <c r="BWX21" s="271"/>
      <c r="BWY21" s="271"/>
      <c r="BWZ21" s="271"/>
      <c r="BXA21" s="271"/>
      <c r="BXB21" s="271"/>
      <c r="BXC21" s="271"/>
      <c r="BXD21" s="271"/>
      <c r="BXE21" s="271"/>
      <c r="BXF21" s="271"/>
      <c r="BXG21" s="271"/>
      <c r="BXH21" s="271"/>
      <c r="BXI21" s="271"/>
      <c r="BXJ21" s="271"/>
      <c r="BXK21" s="271"/>
      <c r="BXL21" s="271"/>
      <c r="BXM21" s="271"/>
      <c r="BXN21" s="271"/>
      <c r="BXO21" s="271"/>
      <c r="BXP21" s="271"/>
      <c r="BXQ21" s="271"/>
      <c r="BXR21" s="271"/>
      <c r="BXS21" s="271"/>
      <c r="BXT21" s="271"/>
      <c r="BXU21" s="271"/>
      <c r="BXV21" s="271"/>
      <c r="BXW21" s="271"/>
      <c r="BXX21" s="271"/>
      <c r="BXY21" s="271"/>
      <c r="BXZ21" s="271"/>
      <c r="BYA21" s="271"/>
      <c r="BYB21" s="271"/>
      <c r="BYC21" s="271"/>
      <c r="BYD21" s="271"/>
      <c r="BYE21" s="271"/>
      <c r="BYF21" s="271"/>
      <c r="BYG21" s="271"/>
      <c r="BYH21" s="271"/>
      <c r="BYI21" s="271"/>
      <c r="BYJ21" s="271"/>
      <c r="BYK21" s="271"/>
      <c r="BYL21" s="271"/>
      <c r="BYM21" s="271"/>
      <c r="BYN21" s="271"/>
      <c r="BYO21" s="271"/>
      <c r="BYP21" s="271"/>
      <c r="BYQ21" s="271"/>
      <c r="BYR21" s="271"/>
      <c r="BYS21" s="271"/>
      <c r="BYT21" s="271"/>
      <c r="BYU21" s="271"/>
      <c r="BYV21" s="271"/>
      <c r="BYW21" s="271"/>
      <c r="BYX21" s="271"/>
      <c r="BYY21" s="271"/>
      <c r="BYZ21" s="271"/>
      <c r="BZA21" s="271"/>
      <c r="BZB21" s="271"/>
      <c r="BZC21" s="271"/>
      <c r="BZD21" s="271"/>
      <c r="BZE21" s="271"/>
      <c r="BZF21" s="271"/>
      <c r="BZG21" s="271"/>
      <c r="BZH21" s="271"/>
      <c r="BZI21" s="271"/>
      <c r="BZJ21" s="271"/>
      <c r="BZK21" s="271"/>
      <c r="BZL21" s="271"/>
      <c r="BZM21" s="271"/>
      <c r="BZN21" s="271"/>
      <c r="BZO21" s="271"/>
      <c r="BZP21" s="271"/>
      <c r="BZQ21" s="271"/>
      <c r="BZR21" s="271"/>
      <c r="BZS21" s="271"/>
      <c r="BZT21" s="271"/>
      <c r="BZU21" s="271"/>
      <c r="BZV21" s="271"/>
      <c r="BZW21" s="271"/>
      <c r="BZX21" s="271"/>
      <c r="BZY21" s="271"/>
      <c r="BZZ21" s="271"/>
      <c r="CAA21" s="271"/>
      <c r="CAB21" s="271"/>
      <c r="CAC21" s="271"/>
      <c r="CAD21" s="271"/>
      <c r="CAE21" s="271"/>
      <c r="CAF21" s="271"/>
      <c r="CAG21" s="271"/>
      <c r="CAH21" s="271"/>
      <c r="CAI21" s="271"/>
      <c r="CAJ21" s="271"/>
      <c r="CAK21" s="271"/>
      <c r="CAL21" s="271"/>
      <c r="CAM21" s="271"/>
      <c r="CAN21" s="271"/>
      <c r="CAO21" s="271"/>
      <c r="CAP21" s="271"/>
      <c r="CAQ21" s="271"/>
      <c r="CAR21" s="271"/>
      <c r="CAS21" s="271"/>
      <c r="CAT21" s="271"/>
      <c r="CAU21" s="271"/>
      <c r="CAV21" s="271"/>
      <c r="CAW21" s="271"/>
      <c r="CAX21" s="271"/>
      <c r="CAY21" s="271"/>
      <c r="CAZ21" s="271"/>
      <c r="CBA21" s="271"/>
      <c r="CBB21" s="271"/>
      <c r="CBC21" s="271"/>
      <c r="CBD21" s="271"/>
      <c r="CBE21" s="271"/>
      <c r="CBF21" s="271"/>
      <c r="CBG21" s="271"/>
      <c r="CBH21" s="271"/>
      <c r="CBI21" s="271"/>
      <c r="CBJ21" s="271"/>
      <c r="CBK21" s="271"/>
      <c r="CBL21" s="271"/>
      <c r="CBM21" s="271"/>
      <c r="CBN21" s="271"/>
      <c r="CBO21" s="271"/>
      <c r="CBP21" s="271"/>
      <c r="CBQ21" s="271"/>
      <c r="CBR21" s="271"/>
      <c r="CBS21" s="271"/>
      <c r="CBT21" s="271"/>
      <c r="CBU21" s="271"/>
      <c r="CBV21" s="271"/>
      <c r="CBW21" s="271"/>
      <c r="CBX21" s="271"/>
      <c r="CBY21" s="271"/>
      <c r="CBZ21" s="271"/>
      <c r="CCA21" s="271"/>
      <c r="CCB21" s="271"/>
      <c r="CCC21" s="271"/>
      <c r="CCD21" s="271"/>
      <c r="CCE21" s="271"/>
      <c r="CCF21" s="271"/>
      <c r="CCG21" s="271"/>
      <c r="CCH21" s="271"/>
      <c r="CCI21" s="271"/>
      <c r="CCJ21" s="271"/>
      <c r="CCK21" s="271"/>
      <c r="CCL21" s="271"/>
      <c r="CCM21" s="271"/>
      <c r="CCN21" s="271"/>
      <c r="CCO21" s="271"/>
      <c r="CCP21" s="271"/>
      <c r="CCQ21" s="271"/>
      <c r="CCR21" s="271"/>
      <c r="CCS21" s="271"/>
      <c r="CCT21" s="271"/>
      <c r="CCU21" s="271"/>
      <c r="CCV21" s="271"/>
      <c r="CCW21" s="271"/>
      <c r="CCX21" s="271"/>
      <c r="CCY21" s="271"/>
      <c r="CCZ21" s="271"/>
      <c r="CDA21" s="271"/>
      <c r="CDB21" s="271"/>
      <c r="CDC21" s="271"/>
      <c r="CDD21" s="271"/>
      <c r="CDE21" s="271"/>
      <c r="CDF21" s="271"/>
      <c r="CDG21" s="271"/>
      <c r="CDH21" s="271"/>
      <c r="CDI21" s="271"/>
      <c r="CDJ21" s="271"/>
      <c r="CDK21" s="271"/>
      <c r="CDL21" s="271"/>
      <c r="CDM21" s="271"/>
      <c r="CDN21" s="271"/>
      <c r="CDO21" s="271"/>
      <c r="CDP21" s="271"/>
      <c r="CDQ21" s="271"/>
      <c r="CDR21" s="271"/>
      <c r="CDS21" s="271"/>
      <c r="CDT21" s="271"/>
      <c r="CDU21" s="271"/>
      <c r="CDV21" s="271"/>
      <c r="CDW21" s="271"/>
      <c r="CDX21" s="271"/>
      <c r="CDY21" s="271"/>
      <c r="CDZ21" s="271"/>
      <c r="CEA21" s="271"/>
      <c r="CEB21" s="271"/>
      <c r="CEC21" s="271"/>
      <c r="CED21" s="271"/>
      <c r="CEE21" s="271"/>
      <c r="CEF21" s="271"/>
      <c r="CEG21" s="271"/>
      <c r="CEH21" s="271"/>
      <c r="CEI21" s="271"/>
      <c r="CEJ21" s="271"/>
      <c r="CEK21" s="271"/>
      <c r="CEL21" s="271"/>
      <c r="CEM21" s="271"/>
      <c r="CEN21" s="271"/>
      <c r="CEO21" s="271"/>
      <c r="CEP21" s="271"/>
      <c r="CEQ21" s="271"/>
      <c r="CER21" s="271"/>
      <c r="CES21" s="271"/>
      <c r="CET21" s="271"/>
      <c r="CEU21" s="271"/>
      <c r="CEV21" s="271"/>
      <c r="CEW21" s="271"/>
      <c r="CEX21" s="271"/>
      <c r="CEY21" s="271"/>
      <c r="CEZ21" s="271"/>
      <c r="CFA21" s="271"/>
      <c r="CFB21" s="271"/>
      <c r="CFC21" s="271"/>
      <c r="CFD21" s="271"/>
      <c r="CFE21" s="271"/>
      <c r="CFF21" s="271"/>
      <c r="CFG21" s="271"/>
      <c r="CFH21" s="271"/>
      <c r="CFI21" s="271"/>
      <c r="CFJ21" s="271"/>
      <c r="CFK21" s="271"/>
      <c r="CFL21" s="271"/>
      <c r="CFM21" s="271"/>
      <c r="CFN21" s="271"/>
      <c r="CFO21" s="271"/>
      <c r="CFP21" s="271"/>
      <c r="CFQ21" s="271"/>
      <c r="CFR21" s="271"/>
      <c r="CFS21" s="271"/>
      <c r="CFT21" s="271"/>
      <c r="CFU21" s="271"/>
      <c r="CFV21" s="271"/>
      <c r="CFW21" s="271"/>
      <c r="CFX21" s="271"/>
      <c r="CFY21" s="271"/>
      <c r="CFZ21" s="271"/>
      <c r="CGA21" s="271"/>
      <c r="CGB21" s="271"/>
      <c r="CGC21" s="271"/>
      <c r="CGD21" s="271"/>
      <c r="CGE21" s="271"/>
      <c r="CGF21" s="271"/>
      <c r="CGG21" s="271"/>
      <c r="CGH21" s="271"/>
      <c r="CGI21" s="271"/>
      <c r="CGJ21" s="271"/>
      <c r="CGK21" s="271"/>
      <c r="CGL21" s="271"/>
      <c r="CGM21" s="271"/>
      <c r="CGN21" s="271"/>
      <c r="CGO21" s="271"/>
      <c r="CGP21" s="271"/>
      <c r="CGQ21" s="271"/>
      <c r="CGR21" s="271"/>
      <c r="CGS21" s="271"/>
      <c r="CGT21" s="271"/>
      <c r="CGU21" s="271"/>
      <c r="CGV21" s="271"/>
      <c r="CGW21" s="271"/>
      <c r="CGX21" s="271"/>
      <c r="CGY21" s="271"/>
      <c r="CGZ21" s="271"/>
      <c r="CHA21" s="271"/>
      <c r="CHB21" s="271"/>
      <c r="CHC21" s="271"/>
      <c r="CHD21" s="271"/>
      <c r="CHE21" s="271"/>
      <c r="CHF21" s="271"/>
      <c r="CHG21" s="271"/>
      <c r="CHH21" s="271"/>
      <c r="CHI21" s="271"/>
      <c r="CHJ21" s="271"/>
      <c r="CHK21" s="271"/>
      <c r="CHL21" s="271"/>
      <c r="CHM21" s="271"/>
      <c r="CHN21" s="271"/>
      <c r="CHO21" s="271"/>
      <c r="CHP21" s="271"/>
      <c r="CHQ21" s="271"/>
      <c r="CHR21" s="271"/>
      <c r="CHS21" s="271"/>
      <c r="CHT21" s="271"/>
      <c r="CHU21" s="271"/>
      <c r="CHV21" s="271"/>
      <c r="CHW21" s="271"/>
      <c r="CHX21" s="271"/>
      <c r="CHY21" s="271"/>
      <c r="CHZ21" s="271"/>
      <c r="CIA21" s="271"/>
      <c r="CIB21" s="271"/>
      <c r="CIC21" s="271"/>
      <c r="CID21" s="271"/>
      <c r="CIE21" s="271"/>
      <c r="CIF21" s="271"/>
      <c r="CIG21" s="271"/>
      <c r="CIH21" s="271"/>
      <c r="CII21" s="271"/>
      <c r="CIJ21" s="271"/>
      <c r="CIK21" s="271"/>
      <c r="CIL21" s="271"/>
      <c r="CIM21" s="271"/>
      <c r="CIN21" s="271"/>
      <c r="CIO21" s="271"/>
      <c r="CIP21" s="271"/>
      <c r="CIQ21" s="271"/>
      <c r="CIR21" s="271"/>
      <c r="CIS21" s="271"/>
      <c r="CIT21" s="271"/>
      <c r="CIU21" s="271"/>
      <c r="CIV21" s="271"/>
      <c r="CIW21" s="271"/>
      <c r="CIX21" s="271"/>
      <c r="CIY21" s="271"/>
      <c r="CIZ21" s="271"/>
      <c r="CJA21" s="271"/>
      <c r="CJB21" s="271"/>
      <c r="CJC21" s="271"/>
      <c r="CJD21" s="271"/>
      <c r="CJE21" s="271"/>
      <c r="CJF21" s="271"/>
      <c r="CJG21" s="271"/>
      <c r="CJH21" s="271"/>
      <c r="CJI21" s="271"/>
      <c r="CJJ21" s="271"/>
      <c r="CJK21" s="271"/>
      <c r="CJL21" s="271"/>
      <c r="CJM21" s="271"/>
      <c r="CJN21" s="271"/>
      <c r="CJO21" s="271"/>
      <c r="CJP21" s="271"/>
      <c r="CJQ21" s="271"/>
      <c r="CJR21" s="271"/>
      <c r="CJS21" s="271"/>
      <c r="CJT21" s="271"/>
      <c r="CJU21" s="271"/>
      <c r="CJV21" s="271"/>
      <c r="CJW21" s="271"/>
      <c r="CJX21" s="271"/>
      <c r="CJY21" s="271"/>
      <c r="CJZ21" s="271"/>
      <c r="CKA21" s="271"/>
      <c r="CKB21" s="271"/>
      <c r="CKC21" s="271"/>
      <c r="CKD21" s="271"/>
      <c r="CKE21" s="271"/>
      <c r="CKF21" s="271"/>
      <c r="CKG21" s="271"/>
      <c r="CKH21" s="271"/>
      <c r="CKI21" s="271"/>
      <c r="CKJ21" s="271"/>
      <c r="CKK21" s="271"/>
      <c r="CKL21" s="271"/>
      <c r="CKM21" s="271"/>
      <c r="CKN21" s="271"/>
      <c r="CKO21" s="271"/>
      <c r="CKP21" s="271"/>
      <c r="CKQ21" s="271"/>
      <c r="CKR21" s="271"/>
      <c r="CKS21" s="271"/>
      <c r="CKT21" s="271"/>
      <c r="CKU21" s="271"/>
      <c r="CKV21" s="271"/>
      <c r="CKW21" s="271"/>
      <c r="CKX21" s="271"/>
      <c r="CKY21" s="271"/>
      <c r="CKZ21" s="271"/>
      <c r="CLA21" s="271"/>
      <c r="CLB21" s="271"/>
      <c r="CLC21" s="271"/>
      <c r="CLD21" s="271"/>
      <c r="CLE21" s="271"/>
      <c r="CLF21" s="271"/>
      <c r="CLG21" s="271"/>
      <c r="CLH21" s="271"/>
      <c r="CLI21" s="271"/>
      <c r="CLJ21" s="271"/>
      <c r="CLK21" s="271"/>
      <c r="CLL21" s="271"/>
      <c r="CLM21" s="271"/>
      <c r="CLN21" s="271"/>
      <c r="CLO21" s="271"/>
      <c r="CLP21" s="271"/>
      <c r="CLQ21" s="271"/>
      <c r="CLR21" s="271"/>
      <c r="CLS21" s="271"/>
      <c r="CLT21" s="271"/>
      <c r="CLU21" s="271"/>
      <c r="CLV21" s="271"/>
      <c r="CLW21" s="271"/>
      <c r="CLX21" s="271"/>
      <c r="CLY21" s="271"/>
      <c r="CLZ21" s="271"/>
      <c r="CMA21" s="271"/>
      <c r="CMB21" s="271"/>
      <c r="CMC21" s="271"/>
      <c r="CMD21" s="271"/>
      <c r="CME21" s="271"/>
      <c r="CMF21" s="271"/>
      <c r="CMG21" s="271"/>
      <c r="CMH21" s="271"/>
      <c r="CMI21" s="271"/>
      <c r="CMJ21" s="271"/>
      <c r="CMK21" s="271"/>
      <c r="CML21" s="271"/>
      <c r="CMM21" s="271"/>
      <c r="CMN21" s="271"/>
      <c r="CMO21" s="271"/>
      <c r="CMP21" s="271"/>
      <c r="CMQ21" s="271"/>
      <c r="CMR21" s="271"/>
      <c r="CMS21" s="271"/>
      <c r="CMT21" s="271"/>
      <c r="CMU21" s="271"/>
      <c r="CMV21" s="271"/>
      <c r="CMW21" s="271"/>
      <c r="CMX21" s="271"/>
      <c r="CMY21" s="271"/>
      <c r="CMZ21" s="271"/>
      <c r="CNA21" s="271"/>
      <c r="CNB21" s="271"/>
      <c r="CNC21" s="271"/>
      <c r="CND21" s="271"/>
      <c r="CNE21" s="271"/>
      <c r="CNF21" s="271"/>
      <c r="CNG21" s="271"/>
      <c r="CNH21" s="271"/>
      <c r="CNI21" s="271"/>
      <c r="CNJ21" s="271"/>
      <c r="CNK21" s="271"/>
      <c r="CNL21" s="271"/>
      <c r="CNM21" s="271"/>
      <c r="CNN21" s="271"/>
      <c r="CNO21" s="271"/>
      <c r="CNP21" s="271"/>
      <c r="CNQ21" s="271"/>
      <c r="CNR21" s="271"/>
      <c r="CNS21" s="271"/>
      <c r="CNT21" s="271"/>
      <c r="CNU21" s="271"/>
      <c r="CNV21" s="271"/>
      <c r="CNW21" s="271"/>
      <c r="CNX21" s="271"/>
      <c r="CNY21" s="271"/>
      <c r="CNZ21" s="271"/>
      <c r="COA21" s="271"/>
      <c r="COB21" s="271"/>
      <c r="COC21" s="271"/>
      <c r="COD21" s="271"/>
      <c r="COE21" s="271"/>
      <c r="COF21" s="271"/>
      <c r="COG21" s="271"/>
      <c r="COH21" s="271"/>
      <c r="COI21" s="271"/>
      <c r="COJ21" s="271"/>
      <c r="COK21" s="271"/>
      <c r="COL21" s="271"/>
      <c r="COM21" s="271"/>
      <c r="CON21" s="271"/>
      <c r="COO21" s="271"/>
      <c r="COP21" s="271"/>
      <c r="COQ21" s="271"/>
      <c r="COR21" s="271"/>
      <c r="COS21" s="271"/>
      <c r="COT21" s="271"/>
      <c r="COU21" s="271"/>
      <c r="COV21" s="271"/>
      <c r="COW21" s="271"/>
      <c r="COX21" s="271"/>
      <c r="COY21" s="271"/>
      <c r="COZ21" s="271"/>
      <c r="CPA21" s="271"/>
      <c r="CPB21" s="271"/>
      <c r="CPC21" s="271"/>
      <c r="CPD21" s="271"/>
      <c r="CPE21" s="271"/>
      <c r="CPF21" s="271"/>
      <c r="CPG21" s="271"/>
      <c r="CPH21" s="271"/>
      <c r="CPI21" s="271"/>
      <c r="CPJ21" s="271"/>
      <c r="CPK21" s="271"/>
      <c r="CPL21" s="271"/>
      <c r="CPM21" s="271"/>
      <c r="CPN21" s="271"/>
      <c r="CPO21" s="271"/>
      <c r="CPP21" s="271"/>
      <c r="CPQ21" s="271"/>
      <c r="CPR21" s="271"/>
      <c r="CPS21" s="271"/>
      <c r="CPT21" s="271"/>
      <c r="CPU21" s="271"/>
      <c r="CPV21" s="271"/>
      <c r="CPW21" s="271"/>
      <c r="CPX21" s="271"/>
      <c r="CPY21" s="271"/>
      <c r="CPZ21" s="271"/>
      <c r="CQA21" s="271"/>
      <c r="CQB21" s="271"/>
      <c r="CQC21" s="271"/>
      <c r="CQD21" s="271"/>
      <c r="CQE21" s="271"/>
      <c r="CQF21" s="271"/>
      <c r="CQG21" s="271"/>
      <c r="CQH21" s="271"/>
      <c r="CQI21" s="271"/>
      <c r="CQJ21" s="271"/>
      <c r="CQK21" s="271"/>
      <c r="CQL21" s="271"/>
      <c r="CQM21" s="271"/>
      <c r="CQN21" s="271"/>
      <c r="CQO21" s="271"/>
      <c r="CQP21" s="271"/>
      <c r="CQQ21" s="271"/>
      <c r="CQR21" s="271"/>
      <c r="CQS21" s="271"/>
      <c r="CQT21" s="271"/>
      <c r="CQU21" s="271"/>
      <c r="CQV21" s="271"/>
      <c r="CQW21" s="271"/>
      <c r="CQX21" s="271"/>
      <c r="CQY21" s="271"/>
      <c r="CQZ21" s="271"/>
      <c r="CRA21" s="271"/>
      <c r="CRB21" s="271"/>
      <c r="CRC21" s="271"/>
      <c r="CRD21" s="271"/>
      <c r="CRE21" s="271"/>
      <c r="CRF21" s="271"/>
      <c r="CRG21" s="271"/>
      <c r="CRH21" s="271"/>
      <c r="CRI21" s="271"/>
      <c r="CRJ21" s="271"/>
      <c r="CRK21" s="271"/>
      <c r="CRL21" s="271"/>
      <c r="CRM21" s="271"/>
      <c r="CRN21" s="271"/>
      <c r="CRO21" s="271"/>
      <c r="CRP21" s="271"/>
      <c r="CRQ21" s="271"/>
      <c r="CRR21" s="271"/>
      <c r="CRS21" s="271"/>
      <c r="CRT21" s="271"/>
      <c r="CRU21" s="271"/>
      <c r="CRV21" s="271"/>
      <c r="CRW21" s="271"/>
      <c r="CRX21" s="271"/>
      <c r="CRY21" s="271"/>
      <c r="CRZ21" s="271"/>
      <c r="CSA21" s="271"/>
      <c r="CSB21" s="271"/>
      <c r="CSC21" s="271"/>
      <c r="CSD21" s="271"/>
      <c r="CSE21" s="271"/>
      <c r="CSF21" s="271"/>
      <c r="CSG21" s="271"/>
      <c r="CSH21" s="271"/>
      <c r="CSI21" s="271"/>
      <c r="CSJ21" s="271"/>
      <c r="CSK21" s="271"/>
      <c r="CSL21" s="271"/>
      <c r="CSM21" s="271"/>
      <c r="CSN21" s="271"/>
      <c r="CSO21" s="271"/>
      <c r="CSP21" s="271"/>
      <c r="CSQ21" s="271"/>
      <c r="CSR21" s="271"/>
      <c r="CSS21" s="271"/>
      <c r="CST21" s="271"/>
      <c r="CSU21" s="271"/>
      <c r="CSV21" s="271"/>
      <c r="CSW21" s="271"/>
      <c r="CSX21" s="271"/>
      <c r="CSY21" s="271"/>
      <c r="CSZ21" s="271"/>
      <c r="CTA21" s="271"/>
      <c r="CTB21" s="271"/>
      <c r="CTC21" s="271"/>
      <c r="CTD21" s="271"/>
      <c r="CTE21" s="271"/>
      <c r="CTF21" s="271"/>
      <c r="CTG21" s="271"/>
      <c r="CTH21" s="271"/>
      <c r="CTI21" s="271"/>
      <c r="CTJ21" s="271"/>
      <c r="CTK21" s="271"/>
      <c r="CTL21" s="271"/>
      <c r="CTM21" s="271"/>
      <c r="CTN21" s="271"/>
      <c r="CTO21" s="271"/>
      <c r="CTP21" s="271"/>
      <c r="CTQ21" s="271"/>
      <c r="CTR21" s="271"/>
      <c r="CTS21" s="271"/>
      <c r="CTT21" s="271"/>
      <c r="CTU21" s="271"/>
      <c r="CTV21" s="271"/>
      <c r="CTW21" s="271"/>
      <c r="CTX21" s="271"/>
      <c r="CTY21" s="271"/>
      <c r="CTZ21" s="271"/>
      <c r="CUA21" s="271"/>
      <c r="CUB21" s="271"/>
      <c r="CUC21" s="271"/>
      <c r="CUD21" s="271"/>
      <c r="CUE21" s="271"/>
      <c r="CUF21" s="271"/>
      <c r="CUG21" s="271"/>
      <c r="CUH21" s="271"/>
      <c r="CUI21" s="271"/>
      <c r="CUJ21" s="271"/>
      <c r="CUK21" s="271"/>
      <c r="CUL21" s="271"/>
      <c r="CUM21" s="271"/>
      <c r="CUN21" s="271"/>
      <c r="CUO21" s="271"/>
      <c r="CUP21" s="271"/>
      <c r="CUQ21" s="271"/>
      <c r="CUR21" s="271"/>
      <c r="CUS21" s="271"/>
      <c r="CUT21" s="271"/>
      <c r="CUU21" s="271"/>
      <c r="CUV21" s="271"/>
      <c r="CUW21" s="271"/>
      <c r="CUX21" s="271"/>
      <c r="CUY21" s="271"/>
      <c r="CUZ21" s="271"/>
      <c r="CVA21" s="271"/>
      <c r="CVB21" s="271"/>
      <c r="CVC21" s="271"/>
      <c r="CVD21" s="271"/>
      <c r="CVE21" s="271"/>
      <c r="CVF21" s="271"/>
      <c r="CVG21" s="271"/>
      <c r="CVH21" s="271"/>
      <c r="CVI21" s="271"/>
      <c r="CVJ21" s="271"/>
      <c r="CVK21" s="271"/>
      <c r="CVL21" s="271"/>
      <c r="CVM21" s="271"/>
      <c r="CVN21" s="271"/>
      <c r="CVO21" s="271"/>
      <c r="CVP21" s="271"/>
      <c r="CVQ21" s="271"/>
      <c r="CVR21" s="271"/>
      <c r="CVS21" s="271"/>
      <c r="CVT21" s="271"/>
      <c r="CVU21" s="271"/>
      <c r="CVV21" s="271"/>
      <c r="CVW21" s="271"/>
      <c r="CVX21" s="271"/>
      <c r="CVY21" s="271"/>
      <c r="CVZ21" s="271"/>
      <c r="CWA21" s="271"/>
      <c r="CWB21" s="271"/>
      <c r="CWC21" s="271"/>
      <c r="CWD21" s="271"/>
      <c r="CWE21" s="271"/>
      <c r="CWF21" s="271"/>
      <c r="CWG21" s="271"/>
      <c r="CWH21" s="271"/>
      <c r="CWI21" s="271"/>
      <c r="CWJ21" s="271"/>
      <c r="CWK21" s="271"/>
      <c r="CWL21" s="271"/>
      <c r="CWM21" s="271"/>
      <c r="CWN21" s="271"/>
      <c r="CWO21" s="271"/>
      <c r="CWP21" s="271"/>
      <c r="CWQ21" s="271"/>
      <c r="CWR21" s="271"/>
      <c r="CWS21" s="271"/>
      <c r="CWT21" s="271"/>
      <c r="CWU21" s="271"/>
      <c r="CWV21" s="271"/>
      <c r="CWW21" s="271"/>
      <c r="CWX21" s="271"/>
      <c r="CWY21" s="271"/>
      <c r="CWZ21" s="271"/>
      <c r="CXA21" s="271"/>
      <c r="CXB21" s="271"/>
      <c r="CXC21" s="271"/>
      <c r="CXD21" s="271"/>
      <c r="CXE21" s="271"/>
      <c r="CXF21" s="271"/>
      <c r="CXG21" s="271"/>
      <c r="CXH21" s="271"/>
      <c r="CXI21" s="271"/>
      <c r="CXJ21" s="271"/>
      <c r="CXK21" s="271"/>
      <c r="CXL21" s="271"/>
      <c r="CXM21" s="271"/>
      <c r="CXN21" s="271"/>
      <c r="CXO21" s="271"/>
      <c r="CXP21" s="271"/>
      <c r="CXQ21" s="271"/>
      <c r="CXR21" s="271"/>
      <c r="CXS21" s="271"/>
      <c r="CXT21" s="271"/>
      <c r="CXU21" s="271"/>
      <c r="CXV21" s="271"/>
      <c r="CXW21" s="271"/>
      <c r="CXX21" s="271"/>
      <c r="CXY21" s="271"/>
      <c r="CXZ21" s="271"/>
      <c r="CYA21" s="271"/>
      <c r="CYB21" s="271"/>
      <c r="CYC21" s="271"/>
      <c r="CYD21" s="271"/>
      <c r="CYE21" s="271"/>
      <c r="CYF21" s="271"/>
      <c r="CYG21" s="271"/>
      <c r="CYH21" s="271"/>
      <c r="CYI21" s="271"/>
      <c r="CYJ21" s="271"/>
      <c r="CYK21" s="271"/>
      <c r="CYL21" s="271"/>
      <c r="CYM21" s="271"/>
      <c r="CYN21" s="271"/>
      <c r="CYO21" s="271"/>
      <c r="CYP21" s="271"/>
      <c r="CYQ21" s="271"/>
      <c r="CYR21" s="271"/>
      <c r="CYS21" s="271"/>
      <c r="CYT21" s="271"/>
      <c r="CYU21" s="271"/>
      <c r="CYV21" s="271"/>
      <c r="CYW21" s="271"/>
      <c r="CYX21" s="271"/>
      <c r="CYY21" s="271"/>
      <c r="CYZ21" s="271"/>
      <c r="CZA21" s="271"/>
      <c r="CZB21" s="271"/>
      <c r="CZC21" s="271"/>
      <c r="CZD21" s="271"/>
      <c r="CZE21" s="271"/>
      <c r="CZF21" s="271"/>
      <c r="CZG21" s="271"/>
      <c r="CZH21" s="271"/>
      <c r="CZI21" s="271"/>
      <c r="CZJ21" s="271"/>
      <c r="CZK21" s="271"/>
      <c r="CZL21" s="271"/>
      <c r="CZM21" s="271"/>
      <c r="CZN21" s="271"/>
      <c r="CZO21" s="271"/>
      <c r="CZP21" s="271"/>
      <c r="CZQ21" s="271"/>
      <c r="CZR21" s="271"/>
      <c r="CZS21" s="271"/>
      <c r="CZT21" s="271"/>
      <c r="CZU21" s="271"/>
      <c r="CZV21" s="271"/>
      <c r="CZW21" s="271"/>
      <c r="CZX21" s="271"/>
      <c r="CZY21" s="271"/>
      <c r="CZZ21" s="271"/>
      <c r="DAA21" s="271"/>
      <c r="DAB21" s="271"/>
      <c r="DAC21" s="271"/>
      <c r="DAD21" s="271"/>
      <c r="DAE21" s="271"/>
      <c r="DAF21" s="271"/>
      <c r="DAG21" s="271"/>
      <c r="DAH21" s="271"/>
      <c r="DAI21" s="271"/>
      <c r="DAJ21" s="271"/>
      <c r="DAK21" s="271"/>
      <c r="DAL21" s="271"/>
      <c r="DAM21" s="271"/>
      <c r="DAN21" s="271"/>
      <c r="DAO21" s="271"/>
      <c r="DAP21" s="271"/>
      <c r="DAQ21" s="271"/>
      <c r="DAR21" s="271"/>
      <c r="DAS21" s="271"/>
      <c r="DAT21" s="271"/>
      <c r="DAU21" s="271"/>
      <c r="DAV21" s="271"/>
      <c r="DAW21" s="271"/>
      <c r="DAX21" s="271"/>
      <c r="DAY21" s="271"/>
      <c r="DAZ21" s="271"/>
      <c r="DBA21" s="271"/>
      <c r="DBB21" s="271"/>
      <c r="DBC21" s="271"/>
      <c r="DBD21" s="271"/>
      <c r="DBE21" s="271"/>
      <c r="DBF21" s="271"/>
      <c r="DBG21" s="271"/>
      <c r="DBH21" s="271"/>
      <c r="DBI21" s="271"/>
      <c r="DBJ21" s="271"/>
      <c r="DBK21" s="271"/>
      <c r="DBL21" s="271"/>
      <c r="DBM21" s="271"/>
      <c r="DBN21" s="271"/>
      <c r="DBO21" s="271"/>
      <c r="DBP21" s="271"/>
      <c r="DBQ21" s="271"/>
      <c r="DBR21" s="271"/>
      <c r="DBS21" s="271"/>
      <c r="DBT21" s="271"/>
      <c r="DBU21" s="271"/>
      <c r="DBV21" s="271"/>
      <c r="DBW21" s="271"/>
      <c r="DBX21" s="271"/>
      <c r="DBY21" s="271"/>
      <c r="DBZ21" s="271"/>
      <c r="DCA21" s="271"/>
      <c r="DCB21" s="271"/>
      <c r="DCC21" s="271"/>
      <c r="DCD21" s="271"/>
      <c r="DCE21" s="271"/>
      <c r="DCF21" s="271"/>
      <c r="DCG21" s="271"/>
      <c r="DCH21" s="271"/>
      <c r="DCI21" s="271"/>
      <c r="DCJ21" s="271"/>
      <c r="DCK21" s="271"/>
      <c r="DCL21" s="271"/>
      <c r="DCM21" s="271"/>
      <c r="DCN21" s="271"/>
      <c r="DCO21" s="271"/>
      <c r="DCP21" s="271"/>
      <c r="DCQ21" s="271"/>
      <c r="DCR21" s="271"/>
      <c r="DCS21" s="271"/>
      <c r="DCT21" s="271"/>
      <c r="DCU21" s="271"/>
      <c r="DCV21" s="271"/>
      <c r="DCW21" s="271"/>
      <c r="DCX21" s="271"/>
      <c r="DCY21" s="271"/>
      <c r="DCZ21" s="271"/>
      <c r="DDA21" s="271"/>
      <c r="DDB21" s="271"/>
      <c r="DDC21" s="271"/>
      <c r="DDD21" s="271"/>
      <c r="DDE21" s="271"/>
      <c r="DDF21" s="271"/>
      <c r="DDG21" s="271"/>
      <c r="DDH21" s="271"/>
      <c r="DDI21" s="271"/>
      <c r="DDJ21" s="271"/>
      <c r="DDK21" s="271"/>
      <c r="DDL21" s="271"/>
      <c r="DDM21" s="271"/>
      <c r="DDN21" s="271"/>
      <c r="DDO21" s="271"/>
      <c r="DDP21" s="271"/>
      <c r="DDQ21" s="271"/>
      <c r="DDR21" s="271"/>
      <c r="DDS21" s="271"/>
      <c r="DDT21" s="271"/>
      <c r="DDU21" s="271"/>
      <c r="DDV21" s="271"/>
      <c r="DDW21" s="271"/>
      <c r="DDX21" s="271"/>
      <c r="DDY21" s="271"/>
      <c r="DDZ21" s="271"/>
      <c r="DEA21" s="271"/>
      <c r="DEB21" s="271"/>
      <c r="DEC21" s="271"/>
      <c r="DED21" s="271"/>
      <c r="DEE21" s="271"/>
      <c r="DEF21" s="271"/>
      <c r="DEG21" s="271"/>
      <c r="DEH21" s="271"/>
      <c r="DEI21" s="271"/>
      <c r="DEJ21" s="271"/>
      <c r="DEK21" s="271"/>
      <c r="DEL21" s="271"/>
      <c r="DEM21" s="271"/>
      <c r="DEN21" s="271"/>
      <c r="DEO21" s="271"/>
      <c r="DEP21" s="271"/>
      <c r="DEQ21" s="271"/>
      <c r="DER21" s="271"/>
      <c r="DES21" s="271"/>
      <c r="DET21" s="271"/>
      <c r="DEU21" s="271"/>
      <c r="DEV21" s="271"/>
      <c r="DEW21" s="271"/>
      <c r="DEX21" s="271"/>
      <c r="DEY21" s="271"/>
      <c r="DEZ21" s="271"/>
      <c r="DFA21" s="271"/>
      <c r="DFB21" s="271"/>
      <c r="DFC21" s="271"/>
      <c r="DFD21" s="271"/>
      <c r="DFE21" s="271"/>
      <c r="DFF21" s="271"/>
      <c r="DFG21" s="271"/>
      <c r="DFH21" s="271"/>
      <c r="DFI21" s="271"/>
      <c r="DFJ21" s="271"/>
      <c r="DFK21" s="271"/>
      <c r="DFL21" s="271"/>
      <c r="DFM21" s="271"/>
      <c r="DFN21" s="271"/>
      <c r="DFO21" s="271"/>
      <c r="DFP21" s="271"/>
      <c r="DFQ21" s="271"/>
      <c r="DFR21" s="271"/>
      <c r="DFS21" s="271"/>
      <c r="DFT21" s="271"/>
      <c r="DFU21" s="271"/>
      <c r="DFV21" s="271"/>
      <c r="DFW21" s="271"/>
      <c r="DFX21" s="271"/>
      <c r="DFY21" s="271"/>
      <c r="DFZ21" s="271"/>
      <c r="DGA21" s="271"/>
      <c r="DGB21" s="271"/>
      <c r="DGC21" s="271"/>
      <c r="DGD21" s="271"/>
      <c r="DGE21" s="271"/>
      <c r="DGF21" s="271"/>
      <c r="DGG21" s="271"/>
      <c r="DGH21" s="271"/>
      <c r="DGI21" s="271"/>
      <c r="DGJ21" s="271"/>
      <c r="DGK21" s="271"/>
      <c r="DGL21" s="271"/>
      <c r="DGM21" s="271"/>
      <c r="DGN21" s="271"/>
      <c r="DGO21" s="271"/>
      <c r="DGP21" s="271"/>
      <c r="DGQ21" s="271"/>
      <c r="DGR21" s="271"/>
      <c r="DGS21" s="271"/>
      <c r="DGT21" s="271"/>
      <c r="DGU21" s="271"/>
      <c r="DGV21" s="271"/>
      <c r="DGW21" s="271"/>
      <c r="DGX21" s="271"/>
      <c r="DGY21" s="271"/>
      <c r="DGZ21" s="271"/>
      <c r="DHA21" s="271"/>
      <c r="DHB21" s="271"/>
      <c r="DHC21" s="271"/>
      <c r="DHD21" s="271"/>
      <c r="DHE21" s="271"/>
      <c r="DHF21" s="271"/>
      <c r="DHG21" s="271"/>
      <c r="DHH21" s="271"/>
      <c r="DHI21" s="271"/>
      <c r="DHJ21" s="271"/>
      <c r="DHK21" s="271"/>
      <c r="DHL21" s="271"/>
      <c r="DHM21" s="271"/>
      <c r="DHN21" s="271"/>
      <c r="DHO21" s="271"/>
      <c r="DHP21" s="271"/>
      <c r="DHQ21" s="271"/>
      <c r="DHR21" s="271"/>
      <c r="DHS21" s="271"/>
      <c r="DHT21" s="271"/>
      <c r="DHU21" s="271"/>
      <c r="DHV21" s="271"/>
      <c r="DHW21" s="271"/>
      <c r="DHX21" s="271"/>
      <c r="DHY21" s="271"/>
      <c r="DHZ21" s="271"/>
      <c r="DIA21" s="271"/>
      <c r="DIB21" s="271"/>
      <c r="DIC21" s="271"/>
      <c r="DID21" s="271"/>
      <c r="DIE21" s="271"/>
      <c r="DIF21" s="271"/>
      <c r="DIG21" s="271"/>
      <c r="DIH21" s="271"/>
      <c r="DII21" s="271"/>
      <c r="DIJ21" s="271"/>
      <c r="DIK21" s="271"/>
      <c r="DIL21" s="271"/>
      <c r="DIM21" s="271"/>
      <c r="DIN21" s="271"/>
      <c r="DIO21" s="271"/>
      <c r="DIP21" s="271"/>
      <c r="DIQ21" s="271"/>
      <c r="DIR21" s="271"/>
      <c r="DIS21" s="271"/>
      <c r="DIT21" s="271"/>
      <c r="DIU21" s="271"/>
      <c r="DIV21" s="271"/>
      <c r="DIW21" s="271"/>
      <c r="DIX21" s="271"/>
      <c r="DIY21" s="271"/>
      <c r="DIZ21" s="271"/>
      <c r="DJA21" s="271"/>
      <c r="DJB21" s="271"/>
      <c r="DJC21" s="271"/>
      <c r="DJD21" s="271"/>
      <c r="DJE21" s="271"/>
      <c r="DJF21" s="271"/>
      <c r="DJG21" s="271"/>
      <c r="DJH21" s="271"/>
      <c r="DJI21" s="271"/>
      <c r="DJJ21" s="271"/>
      <c r="DJK21" s="271"/>
      <c r="DJL21" s="271"/>
      <c r="DJM21" s="271"/>
      <c r="DJN21" s="271"/>
      <c r="DJO21" s="271"/>
      <c r="DJP21" s="271"/>
      <c r="DJQ21" s="271"/>
      <c r="DJR21" s="271"/>
      <c r="DJS21" s="271"/>
      <c r="DJT21" s="271"/>
      <c r="DJU21" s="271"/>
      <c r="DJV21" s="271"/>
      <c r="DJW21" s="271"/>
      <c r="DJX21" s="271"/>
      <c r="DJY21" s="271"/>
      <c r="DJZ21" s="271"/>
      <c r="DKA21" s="271"/>
      <c r="DKB21" s="271"/>
      <c r="DKC21" s="271"/>
      <c r="DKD21" s="271"/>
      <c r="DKE21" s="271"/>
      <c r="DKF21" s="271"/>
      <c r="DKG21" s="271"/>
      <c r="DKH21" s="271"/>
      <c r="DKI21" s="271"/>
      <c r="DKJ21" s="271"/>
      <c r="DKK21" s="271"/>
      <c r="DKL21" s="271"/>
      <c r="DKM21" s="271"/>
      <c r="DKN21" s="271"/>
      <c r="DKO21" s="271"/>
      <c r="DKP21" s="271"/>
      <c r="DKQ21" s="271"/>
      <c r="DKR21" s="271"/>
      <c r="DKS21" s="271"/>
      <c r="DKT21" s="271"/>
      <c r="DKU21" s="271"/>
      <c r="DKV21" s="271"/>
      <c r="DKW21" s="271"/>
      <c r="DKX21" s="271"/>
      <c r="DKY21" s="271"/>
      <c r="DKZ21" s="271"/>
      <c r="DLA21" s="271"/>
      <c r="DLB21" s="271"/>
      <c r="DLC21" s="271"/>
      <c r="DLD21" s="271"/>
      <c r="DLE21" s="271"/>
      <c r="DLF21" s="271"/>
      <c r="DLG21" s="271"/>
      <c r="DLH21" s="271"/>
      <c r="DLI21" s="271"/>
      <c r="DLJ21" s="271"/>
      <c r="DLK21" s="271"/>
      <c r="DLL21" s="271"/>
      <c r="DLM21" s="271"/>
      <c r="DLN21" s="271"/>
      <c r="DLO21" s="271"/>
      <c r="DLP21" s="271"/>
      <c r="DLQ21" s="271"/>
      <c r="DLR21" s="271"/>
      <c r="DLS21" s="271"/>
      <c r="DLT21" s="271"/>
      <c r="DLU21" s="271"/>
      <c r="DLV21" s="271"/>
      <c r="DLW21" s="271"/>
      <c r="DLX21" s="271"/>
      <c r="DLY21" s="271"/>
      <c r="DLZ21" s="271"/>
      <c r="DMA21" s="271"/>
      <c r="DMB21" s="271"/>
      <c r="DMC21" s="271"/>
      <c r="DMD21" s="271"/>
      <c r="DME21" s="271"/>
      <c r="DMF21" s="271"/>
      <c r="DMG21" s="271"/>
      <c r="DMH21" s="271"/>
      <c r="DMI21" s="271"/>
      <c r="DMJ21" s="271"/>
      <c r="DMK21" s="271"/>
      <c r="DML21" s="271"/>
      <c r="DMM21" s="271"/>
      <c r="DMN21" s="271"/>
      <c r="DMO21" s="271"/>
      <c r="DMP21" s="271"/>
      <c r="DMQ21" s="271"/>
      <c r="DMR21" s="271"/>
      <c r="DMS21" s="271"/>
      <c r="DMT21" s="271"/>
      <c r="DMU21" s="271"/>
      <c r="DMV21" s="271"/>
      <c r="DMW21" s="271"/>
      <c r="DMX21" s="271"/>
      <c r="DMY21" s="271"/>
      <c r="DMZ21" s="271"/>
      <c r="DNA21" s="271"/>
      <c r="DNB21" s="271"/>
      <c r="DNC21" s="271"/>
      <c r="DND21" s="271"/>
      <c r="DNE21" s="271"/>
      <c r="DNF21" s="271"/>
      <c r="DNG21" s="271"/>
      <c r="DNH21" s="271"/>
      <c r="DNI21" s="271"/>
      <c r="DNJ21" s="271"/>
      <c r="DNK21" s="271"/>
      <c r="DNL21" s="271"/>
      <c r="DNM21" s="271"/>
      <c r="DNN21" s="271"/>
      <c r="DNO21" s="271"/>
      <c r="DNP21" s="271"/>
      <c r="DNQ21" s="271"/>
      <c r="DNR21" s="271"/>
      <c r="DNS21" s="271"/>
      <c r="DNT21" s="271"/>
      <c r="DNU21" s="271"/>
      <c r="DNV21" s="271"/>
      <c r="DNW21" s="271"/>
      <c r="DNX21" s="271"/>
      <c r="DNY21" s="271"/>
      <c r="DNZ21" s="271"/>
      <c r="DOA21" s="271"/>
      <c r="DOB21" s="271"/>
      <c r="DOC21" s="271"/>
      <c r="DOD21" s="271"/>
      <c r="DOE21" s="271"/>
      <c r="DOF21" s="271"/>
      <c r="DOG21" s="271"/>
      <c r="DOH21" s="271"/>
      <c r="DOI21" s="271"/>
      <c r="DOJ21" s="271"/>
      <c r="DOK21" s="271"/>
      <c r="DOL21" s="271"/>
      <c r="DOM21" s="271"/>
      <c r="DON21" s="271"/>
      <c r="DOO21" s="271"/>
      <c r="DOP21" s="271"/>
      <c r="DOQ21" s="271"/>
      <c r="DOR21" s="271"/>
      <c r="DOS21" s="271"/>
      <c r="DOT21" s="271"/>
      <c r="DOU21" s="271"/>
      <c r="DOV21" s="271"/>
      <c r="DOW21" s="271"/>
      <c r="DOX21" s="271"/>
      <c r="DOY21" s="271"/>
      <c r="DOZ21" s="271"/>
      <c r="DPA21" s="271"/>
      <c r="DPB21" s="271"/>
      <c r="DPC21" s="271"/>
      <c r="DPD21" s="271"/>
      <c r="DPE21" s="271"/>
      <c r="DPF21" s="271"/>
      <c r="DPG21" s="271"/>
      <c r="DPH21" s="271"/>
      <c r="DPI21" s="271"/>
      <c r="DPJ21" s="271"/>
      <c r="DPK21" s="271"/>
      <c r="DPL21" s="271"/>
      <c r="DPM21" s="271"/>
      <c r="DPN21" s="271"/>
      <c r="DPO21" s="271"/>
      <c r="DPP21" s="271"/>
      <c r="DPQ21" s="271"/>
      <c r="DPR21" s="271"/>
      <c r="DPS21" s="271"/>
      <c r="DPT21" s="271"/>
      <c r="DPU21" s="271"/>
      <c r="DPV21" s="271"/>
      <c r="DPW21" s="271"/>
      <c r="DPX21" s="271"/>
      <c r="DPY21" s="271"/>
      <c r="DPZ21" s="271"/>
      <c r="DQA21" s="271"/>
      <c r="DQB21" s="271"/>
      <c r="DQC21" s="271"/>
      <c r="DQD21" s="271"/>
      <c r="DQE21" s="271"/>
      <c r="DQF21" s="271"/>
      <c r="DQG21" s="271"/>
      <c r="DQH21" s="271"/>
      <c r="DQI21" s="271"/>
      <c r="DQJ21" s="271"/>
      <c r="DQK21" s="271"/>
      <c r="DQL21" s="271"/>
      <c r="DQM21" s="271"/>
      <c r="DQN21" s="271"/>
      <c r="DQO21" s="271"/>
      <c r="DQP21" s="271"/>
      <c r="DQQ21" s="271"/>
      <c r="DQR21" s="271"/>
      <c r="DQS21" s="271"/>
      <c r="DQT21" s="271"/>
      <c r="DQU21" s="271"/>
      <c r="DQV21" s="271"/>
      <c r="DQW21" s="271"/>
      <c r="DQX21" s="271"/>
      <c r="DQY21" s="271"/>
      <c r="DQZ21" s="271"/>
      <c r="DRA21" s="271"/>
      <c r="DRB21" s="271"/>
      <c r="DRC21" s="271"/>
      <c r="DRD21" s="271"/>
      <c r="DRE21" s="271"/>
      <c r="DRF21" s="271"/>
      <c r="DRG21" s="271"/>
      <c r="DRH21" s="271"/>
      <c r="DRI21" s="271"/>
      <c r="DRJ21" s="271"/>
      <c r="DRK21" s="271"/>
      <c r="DRL21" s="271"/>
      <c r="DRM21" s="271"/>
      <c r="DRN21" s="271"/>
      <c r="DRO21" s="271"/>
      <c r="DRP21" s="271"/>
      <c r="DRQ21" s="271"/>
      <c r="DRR21" s="271"/>
      <c r="DRS21" s="271"/>
      <c r="DRT21" s="271"/>
      <c r="DRU21" s="271"/>
      <c r="DRV21" s="271"/>
      <c r="DRW21" s="271"/>
      <c r="DRX21" s="271"/>
      <c r="DRY21" s="271"/>
      <c r="DRZ21" s="271"/>
      <c r="DSA21" s="271"/>
      <c r="DSB21" s="271"/>
      <c r="DSC21" s="271"/>
      <c r="DSD21" s="271"/>
      <c r="DSE21" s="271"/>
      <c r="DSF21" s="271"/>
      <c r="DSG21" s="271"/>
      <c r="DSH21" s="271"/>
      <c r="DSI21" s="271"/>
      <c r="DSJ21" s="271"/>
      <c r="DSK21" s="271"/>
      <c r="DSL21" s="271"/>
      <c r="DSM21" s="271"/>
      <c r="DSN21" s="271"/>
      <c r="DSO21" s="271"/>
      <c r="DSP21" s="271"/>
      <c r="DSQ21" s="271"/>
      <c r="DSR21" s="271"/>
      <c r="DSS21" s="271"/>
      <c r="DST21" s="271"/>
      <c r="DSU21" s="271"/>
      <c r="DSV21" s="271"/>
      <c r="DSW21" s="271"/>
      <c r="DSX21" s="271"/>
      <c r="DSY21" s="271"/>
      <c r="DSZ21" s="271"/>
      <c r="DTA21" s="271"/>
      <c r="DTB21" s="271"/>
      <c r="DTC21" s="271"/>
      <c r="DTD21" s="271"/>
      <c r="DTE21" s="271"/>
      <c r="DTF21" s="271"/>
      <c r="DTG21" s="271"/>
      <c r="DTH21" s="271"/>
      <c r="DTI21" s="271"/>
      <c r="DTJ21" s="271"/>
      <c r="DTK21" s="271"/>
      <c r="DTL21" s="271"/>
      <c r="DTM21" s="271"/>
      <c r="DTN21" s="271"/>
      <c r="DTO21" s="271"/>
      <c r="DTP21" s="271"/>
      <c r="DTQ21" s="271"/>
      <c r="DTR21" s="271"/>
      <c r="DTS21" s="271"/>
      <c r="DTT21" s="271"/>
      <c r="DTU21" s="271"/>
      <c r="DTV21" s="271"/>
      <c r="DTW21" s="271"/>
      <c r="DTX21" s="271"/>
      <c r="DTY21" s="271"/>
      <c r="DTZ21" s="271"/>
      <c r="DUA21" s="271"/>
      <c r="DUB21" s="271"/>
      <c r="DUC21" s="271"/>
      <c r="DUD21" s="271"/>
      <c r="DUE21" s="271"/>
      <c r="DUF21" s="271"/>
      <c r="DUG21" s="271"/>
      <c r="DUH21" s="271"/>
      <c r="DUI21" s="271"/>
      <c r="DUJ21" s="271"/>
      <c r="DUK21" s="271"/>
      <c r="DUL21" s="271"/>
      <c r="DUM21" s="271"/>
      <c r="DUN21" s="271"/>
      <c r="DUO21" s="271"/>
      <c r="DUP21" s="271"/>
      <c r="DUQ21" s="271"/>
      <c r="DUR21" s="271"/>
      <c r="DUS21" s="271"/>
      <c r="DUT21" s="271"/>
      <c r="DUU21" s="271"/>
      <c r="DUV21" s="271"/>
      <c r="DUW21" s="271"/>
      <c r="DUX21" s="271"/>
      <c r="DUY21" s="271"/>
      <c r="DUZ21" s="271"/>
      <c r="DVA21" s="271"/>
      <c r="DVB21" s="271"/>
      <c r="DVC21" s="271"/>
      <c r="DVD21" s="271"/>
      <c r="DVE21" s="271"/>
      <c r="DVF21" s="271"/>
      <c r="DVG21" s="271"/>
      <c r="DVH21" s="271"/>
      <c r="DVI21" s="271"/>
      <c r="DVJ21" s="271"/>
      <c r="DVK21" s="271"/>
      <c r="DVL21" s="271"/>
      <c r="DVM21" s="271"/>
      <c r="DVN21" s="271"/>
      <c r="DVO21" s="271"/>
      <c r="DVP21" s="271"/>
      <c r="DVQ21" s="271"/>
      <c r="DVR21" s="271"/>
      <c r="DVS21" s="271"/>
      <c r="DVT21" s="271"/>
      <c r="DVU21" s="271"/>
      <c r="DVV21" s="271"/>
      <c r="DVW21" s="271"/>
      <c r="DVX21" s="271"/>
      <c r="DVY21" s="271"/>
      <c r="DVZ21" s="271"/>
      <c r="DWA21" s="271"/>
      <c r="DWB21" s="271"/>
      <c r="DWC21" s="271"/>
      <c r="DWD21" s="271"/>
      <c r="DWE21" s="271"/>
      <c r="DWF21" s="271"/>
      <c r="DWG21" s="271"/>
      <c r="DWH21" s="271"/>
      <c r="DWI21" s="271"/>
      <c r="DWJ21" s="271"/>
      <c r="DWK21" s="271"/>
      <c r="DWL21" s="271"/>
      <c r="DWM21" s="271"/>
      <c r="DWN21" s="271"/>
      <c r="DWO21" s="271"/>
      <c r="DWP21" s="271"/>
      <c r="DWQ21" s="271"/>
      <c r="DWR21" s="271"/>
      <c r="DWS21" s="271"/>
      <c r="DWT21" s="271"/>
      <c r="DWU21" s="271"/>
      <c r="DWV21" s="271"/>
      <c r="DWW21" s="271"/>
      <c r="DWX21" s="271"/>
      <c r="DWY21" s="271"/>
      <c r="DWZ21" s="271"/>
      <c r="DXA21" s="271"/>
      <c r="DXB21" s="271"/>
      <c r="DXC21" s="271"/>
      <c r="DXD21" s="271"/>
      <c r="DXE21" s="271"/>
      <c r="DXF21" s="271"/>
      <c r="DXG21" s="271"/>
      <c r="DXH21" s="271"/>
      <c r="DXI21" s="271"/>
      <c r="DXJ21" s="271"/>
      <c r="DXK21" s="271"/>
      <c r="DXL21" s="271"/>
      <c r="DXM21" s="271"/>
      <c r="DXN21" s="271"/>
      <c r="DXO21" s="271"/>
      <c r="DXP21" s="271"/>
      <c r="DXQ21" s="271"/>
      <c r="DXR21" s="271"/>
      <c r="DXS21" s="271"/>
      <c r="DXT21" s="271"/>
      <c r="DXU21" s="271"/>
      <c r="DXV21" s="271"/>
      <c r="DXW21" s="271"/>
      <c r="DXX21" s="271"/>
      <c r="DXY21" s="271"/>
      <c r="DXZ21" s="271"/>
      <c r="DYA21" s="271"/>
      <c r="DYB21" s="271"/>
      <c r="DYC21" s="271"/>
      <c r="DYD21" s="271"/>
      <c r="DYE21" s="271"/>
      <c r="DYF21" s="271"/>
      <c r="DYG21" s="271"/>
      <c r="DYH21" s="271"/>
      <c r="DYI21" s="271"/>
      <c r="DYJ21" s="271"/>
      <c r="DYK21" s="271"/>
      <c r="DYL21" s="271"/>
      <c r="DYM21" s="271"/>
      <c r="DYN21" s="271"/>
      <c r="DYO21" s="271"/>
      <c r="DYP21" s="271"/>
      <c r="DYQ21" s="271"/>
      <c r="DYR21" s="271"/>
      <c r="DYS21" s="271"/>
      <c r="DYT21" s="271"/>
      <c r="DYU21" s="271"/>
      <c r="DYV21" s="271"/>
      <c r="DYW21" s="271"/>
      <c r="DYX21" s="271"/>
      <c r="DYY21" s="271"/>
      <c r="DYZ21" s="271"/>
      <c r="DZA21" s="271"/>
      <c r="DZB21" s="271"/>
      <c r="DZC21" s="271"/>
      <c r="DZD21" s="271"/>
      <c r="DZE21" s="271"/>
      <c r="DZF21" s="271"/>
      <c r="DZG21" s="271"/>
      <c r="DZH21" s="271"/>
      <c r="DZI21" s="271"/>
      <c r="DZJ21" s="271"/>
      <c r="DZK21" s="271"/>
      <c r="DZL21" s="271"/>
      <c r="DZM21" s="271"/>
      <c r="DZN21" s="271"/>
      <c r="DZO21" s="271"/>
      <c r="DZP21" s="271"/>
      <c r="DZQ21" s="271"/>
      <c r="DZR21" s="271"/>
      <c r="DZS21" s="271"/>
      <c r="DZT21" s="271"/>
      <c r="DZU21" s="271"/>
      <c r="DZV21" s="271"/>
      <c r="DZW21" s="271"/>
      <c r="DZX21" s="271"/>
      <c r="DZY21" s="271"/>
      <c r="DZZ21" s="271"/>
      <c r="EAA21" s="271"/>
      <c r="EAB21" s="271"/>
      <c r="EAC21" s="271"/>
      <c r="EAD21" s="271"/>
      <c r="EAE21" s="271"/>
      <c r="EAF21" s="271"/>
      <c r="EAG21" s="271"/>
      <c r="EAH21" s="271"/>
      <c r="EAI21" s="271"/>
      <c r="EAJ21" s="271"/>
      <c r="EAK21" s="271"/>
      <c r="EAL21" s="271"/>
      <c r="EAM21" s="271"/>
      <c r="EAN21" s="271"/>
      <c r="EAO21" s="271"/>
      <c r="EAP21" s="271"/>
      <c r="EAQ21" s="271"/>
      <c r="EAR21" s="271"/>
      <c r="EAS21" s="271"/>
      <c r="EAT21" s="271"/>
      <c r="EAU21" s="271"/>
      <c r="EAV21" s="271"/>
      <c r="EAW21" s="271"/>
      <c r="EAX21" s="271"/>
      <c r="EAY21" s="271"/>
      <c r="EAZ21" s="271"/>
      <c r="EBA21" s="271"/>
      <c r="EBB21" s="271"/>
      <c r="EBC21" s="271"/>
      <c r="EBD21" s="271"/>
      <c r="EBE21" s="271"/>
      <c r="EBF21" s="271"/>
      <c r="EBG21" s="271"/>
      <c r="EBH21" s="271"/>
      <c r="EBI21" s="271"/>
      <c r="EBJ21" s="271"/>
      <c r="EBK21" s="271"/>
      <c r="EBL21" s="271"/>
      <c r="EBM21" s="271"/>
      <c r="EBN21" s="271"/>
      <c r="EBO21" s="271"/>
      <c r="EBP21" s="271"/>
      <c r="EBQ21" s="271"/>
      <c r="EBR21" s="271"/>
      <c r="EBS21" s="271"/>
      <c r="EBT21" s="271"/>
      <c r="EBU21" s="271"/>
      <c r="EBV21" s="271"/>
      <c r="EBW21" s="271"/>
      <c r="EBX21" s="271"/>
      <c r="EBY21" s="271"/>
      <c r="EBZ21" s="271"/>
      <c r="ECA21" s="271"/>
      <c r="ECB21" s="271"/>
      <c r="ECC21" s="271"/>
      <c r="ECD21" s="271"/>
      <c r="ECE21" s="271"/>
      <c r="ECF21" s="271"/>
      <c r="ECG21" s="271"/>
      <c r="ECH21" s="271"/>
      <c r="ECI21" s="271"/>
      <c r="ECJ21" s="271"/>
      <c r="ECK21" s="271"/>
      <c r="ECL21" s="271"/>
      <c r="ECM21" s="271"/>
      <c r="ECN21" s="271"/>
      <c r="ECO21" s="271"/>
      <c r="ECP21" s="271"/>
      <c r="ECQ21" s="271"/>
      <c r="ECR21" s="271"/>
      <c r="ECS21" s="271"/>
      <c r="ECT21" s="271"/>
      <c r="ECU21" s="271"/>
      <c r="ECV21" s="271"/>
      <c r="ECW21" s="271"/>
      <c r="ECX21" s="271"/>
      <c r="ECY21" s="271"/>
      <c r="ECZ21" s="271"/>
      <c r="EDA21" s="271"/>
      <c r="EDB21" s="271"/>
      <c r="EDC21" s="271"/>
      <c r="EDD21" s="271"/>
      <c r="EDE21" s="271"/>
      <c r="EDF21" s="271"/>
      <c r="EDG21" s="271"/>
      <c r="EDH21" s="271"/>
      <c r="EDI21" s="271"/>
      <c r="EDJ21" s="271"/>
      <c r="EDK21" s="271"/>
      <c r="EDL21" s="271"/>
      <c r="EDM21" s="271"/>
      <c r="EDN21" s="271"/>
      <c r="EDO21" s="271"/>
      <c r="EDP21" s="271"/>
      <c r="EDQ21" s="271"/>
      <c r="EDR21" s="271"/>
      <c r="EDS21" s="271"/>
      <c r="EDT21" s="271"/>
      <c r="EDU21" s="271"/>
      <c r="EDV21" s="271"/>
      <c r="EDW21" s="271"/>
      <c r="EDX21" s="271"/>
      <c r="EDY21" s="271"/>
      <c r="EDZ21" s="271"/>
      <c r="EEA21" s="271"/>
      <c r="EEB21" s="271"/>
      <c r="EEC21" s="271"/>
      <c r="EED21" s="271"/>
      <c r="EEE21" s="271"/>
      <c r="EEF21" s="271"/>
      <c r="EEG21" s="271"/>
      <c r="EEH21" s="271"/>
      <c r="EEI21" s="271"/>
      <c r="EEJ21" s="271"/>
      <c r="EEK21" s="271"/>
      <c r="EEL21" s="271"/>
      <c r="EEM21" s="271"/>
      <c r="EEN21" s="271"/>
      <c r="EEO21" s="271"/>
      <c r="EEP21" s="271"/>
      <c r="EEQ21" s="271"/>
      <c r="EER21" s="271"/>
      <c r="EES21" s="271"/>
      <c r="EET21" s="271"/>
      <c r="EEU21" s="271"/>
      <c r="EEV21" s="271"/>
      <c r="EEW21" s="271"/>
      <c r="EEX21" s="271"/>
      <c r="EEY21" s="271"/>
      <c r="EEZ21" s="271"/>
      <c r="EFA21" s="271"/>
      <c r="EFB21" s="271"/>
      <c r="EFC21" s="271"/>
      <c r="EFD21" s="271"/>
      <c r="EFE21" s="271"/>
      <c r="EFF21" s="271"/>
      <c r="EFG21" s="271"/>
      <c r="EFH21" s="271"/>
      <c r="EFI21" s="271"/>
      <c r="EFJ21" s="271"/>
      <c r="EFK21" s="271"/>
      <c r="EFL21" s="271"/>
      <c r="EFM21" s="271"/>
      <c r="EFN21" s="271"/>
      <c r="EFO21" s="271"/>
      <c r="EFP21" s="271"/>
      <c r="EFQ21" s="271"/>
      <c r="EFR21" s="271"/>
      <c r="EFS21" s="271"/>
      <c r="EFT21" s="271"/>
      <c r="EFU21" s="271"/>
      <c r="EFV21" s="271"/>
      <c r="EFW21" s="271"/>
      <c r="EFX21" s="271"/>
      <c r="EFY21" s="271"/>
      <c r="EFZ21" s="271"/>
      <c r="EGA21" s="271"/>
      <c r="EGB21" s="271"/>
      <c r="EGC21" s="271"/>
      <c r="EGD21" s="271"/>
      <c r="EGE21" s="271"/>
      <c r="EGF21" s="271"/>
      <c r="EGG21" s="271"/>
      <c r="EGH21" s="271"/>
      <c r="EGI21" s="271"/>
      <c r="EGJ21" s="271"/>
      <c r="EGK21" s="271"/>
      <c r="EGL21" s="271"/>
      <c r="EGM21" s="271"/>
      <c r="EGN21" s="271"/>
      <c r="EGO21" s="271"/>
      <c r="EGP21" s="271"/>
      <c r="EGQ21" s="271"/>
      <c r="EGR21" s="271"/>
      <c r="EGS21" s="271"/>
      <c r="EGT21" s="271"/>
      <c r="EGU21" s="271"/>
      <c r="EGV21" s="271"/>
      <c r="EGW21" s="271"/>
      <c r="EGX21" s="271"/>
      <c r="EGY21" s="271"/>
      <c r="EGZ21" s="271"/>
      <c r="EHA21" s="271"/>
      <c r="EHB21" s="271"/>
      <c r="EHC21" s="271"/>
      <c r="EHD21" s="271"/>
      <c r="EHE21" s="271"/>
      <c r="EHF21" s="271"/>
      <c r="EHG21" s="271"/>
      <c r="EHH21" s="271"/>
      <c r="EHI21" s="271"/>
      <c r="EHJ21" s="271"/>
      <c r="EHK21" s="271"/>
      <c r="EHL21" s="271"/>
      <c r="EHM21" s="271"/>
      <c r="EHN21" s="271"/>
      <c r="EHO21" s="271"/>
      <c r="EHP21" s="271"/>
      <c r="EHQ21" s="271"/>
      <c r="EHR21" s="271"/>
      <c r="EHS21" s="271"/>
      <c r="EHT21" s="271"/>
      <c r="EHU21" s="271"/>
      <c r="EHV21" s="271"/>
      <c r="EHW21" s="271"/>
      <c r="EHX21" s="271"/>
      <c r="EHY21" s="271"/>
      <c r="EHZ21" s="271"/>
      <c r="EIA21" s="271"/>
      <c r="EIB21" s="271"/>
      <c r="EIC21" s="271"/>
      <c r="EID21" s="271"/>
      <c r="EIE21" s="271"/>
      <c r="EIF21" s="271"/>
      <c r="EIG21" s="271"/>
      <c r="EIH21" s="271"/>
      <c r="EII21" s="271"/>
      <c r="EIJ21" s="271"/>
      <c r="EIK21" s="271"/>
      <c r="EIL21" s="271"/>
      <c r="EIM21" s="271"/>
      <c r="EIN21" s="271"/>
      <c r="EIO21" s="271"/>
      <c r="EIP21" s="271"/>
      <c r="EIQ21" s="271"/>
      <c r="EIR21" s="271"/>
      <c r="EIS21" s="271"/>
      <c r="EIT21" s="271"/>
      <c r="EIU21" s="271"/>
      <c r="EIV21" s="271"/>
      <c r="EIW21" s="271"/>
      <c r="EIX21" s="271"/>
      <c r="EIY21" s="271"/>
      <c r="EIZ21" s="271"/>
      <c r="EJA21" s="271"/>
      <c r="EJB21" s="271"/>
      <c r="EJC21" s="271"/>
      <c r="EJD21" s="271"/>
      <c r="EJE21" s="271"/>
      <c r="EJF21" s="271"/>
      <c r="EJG21" s="271"/>
      <c r="EJH21" s="271"/>
      <c r="EJI21" s="271"/>
      <c r="EJJ21" s="271"/>
      <c r="EJK21" s="271"/>
      <c r="EJL21" s="271"/>
      <c r="EJM21" s="271"/>
      <c r="EJN21" s="271"/>
      <c r="EJO21" s="271"/>
      <c r="EJP21" s="271"/>
      <c r="EJQ21" s="271"/>
      <c r="EJR21" s="271"/>
      <c r="EJS21" s="271"/>
      <c r="EJT21" s="271"/>
      <c r="EJU21" s="271"/>
      <c r="EJV21" s="271"/>
      <c r="EJW21" s="271"/>
      <c r="EJX21" s="271"/>
      <c r="EJY21" s="271"/>
      <c r="EJZ21" s="271"/>
      <c r="EKA21" s="271"/>
      <c r="EKB21" s="271"/>
      <c r="EKC21" s="271"/>
      <c r="EKD21" s="271"/>
      <c r="EKE21" s="271"/>
      <c r="EKF21" s="271"/>
      <c r="EKG21" s="271"/>
      <c r="EKH21" s="271"/>
      <c r="EKI21" s="271"/>
      <c r="EKJ21" s="271"/>
      <c r="EKK21" s="271"/>
      <c r="EKL21" s="271"/>
      <c r="EKM21" s="271"/>
      <c r="EKN21" s="271"/>
      <c r="EKO21" s="271"/>
      <c r="EKP21" s="271"/>
      <c r="EKQ21" s="271"/>
      <c r="EKR21" s="271"/>
      <c r="EKS21" s="271"/>
      <c r="EKT21" s="271"/>
      <c r="EKU21" s="271"/>
      <c r="EKV21" s="271"/>
      <c r="EKW21" s="271"/>
      <c r="EKX21" s="271"/>
      <c r="EKY21" s="271"/>
      <c r="EKZ21" s="271"/>
      <c r="ELA21" s="271"/>
      <c r="ELB21" s="271"/>
      <c r="ELC21" s="271"/>
      <c r="ELD21" s="271"/>
      <c r="ELE21" s="271"/>
      <c r="ELF21" s="271"/>
      <c r="ELG21" s="271"/>
      <c r="ELH21" s="271"/>
      <c r="ELI21" s="271"/>
      <c r="ELJ21" s="271"/>
      <c r="ELK21" s="271"/>
      <c r="ELL21" s="271"/>
      <c r="ELM21" s="271"/>
      <c r="ELN21" s="271"/>
      <c r="ELO21" s="271"/>
      <c r="ELP21" s="271"/>
      <c r="ELQ21" s="271"/>
      <c r="ELR21" s="271"/>
      <c r="ELS21" s="271"/>
      <c r="ELT21" s="271"/>
      <c r="ELU21" s="271"/>
      <c r="ELV21" s="271"/>
      <c r="ELW21" s="271"/>
      <c r="ELX21" s="271"/>
      <c r="ELY21" s="271"/>
      <c r="ELZ21" s="271"/>
      <c r="EMA21" s="271"/>
      <c r="EMB21" s="271"/>
      <c r="EMC21" s="271"/>
      <c r="EMD21" s="271"/>
      <c r="EME21" s="271"/>
      <c r="EMF21" s="271"/>
      <c r="EMG21" s="271"/>
      <c r="EMH21" s="271"/>
      <c r="EMI21" s="271"/>
      <c r="EMJ21" s="271"/>
      <c r="EMK21" s="271"/>
      <c r="EML21" s="271"/>
      <c r="EMM21" s="271"/>
      <c r="EMN21" s="271"/>
      <c r="EMO21" s="271"/>
      <c r="EMP21" s="271"/>
      <c r="EMQ21" s="271"/>
      <c r="EMR21" s="271"/>
      <c r="EMS21" s="271"/>
      <c r="EMT21" s="271"/>
      <c r="EMU21" s="271"/>
      <c r="EMV21" s="271"/>
      <c r="EMW21" s="271"/>
      <c r="EMX21" s="271"/>
      <c r="EMY21" s="271"/>
      <c r="EMZ21" s="271"/>
      <c r="ENA21" s="271"/>
      <c r="ENB21" s="271"/>
      <c r="ENC21" s="271"/>
      <c r="END21" s="271"/>
      <c r="ENE21" s="271"/>
      <c r="ENF21" s="271"/>
      <c r="ENG21" s="271"/>
      <c r="ENH21" s="271"/>
      <c r="ENI21" s="271"/>
      <c r="ENJ21" s="271"/>
      <c r="ENK21" s="271"/>
      <c r="ENL21" s="271"/>
      <c r="ENM21" s="271"/>
      <c r="ENN21" s="271"/>
      <c r="ENO21" s="271"/>
      <c r="ENP21" s="271"/>
      <c r="ENQ21" s="271"/>
      <c r="ENR21" s="271"/>
      <c r="ENS21" s="271"/>
      <c r="ENT21" s="271"/>
      <c r="ENU21" s="271"/>
      <c r="ENV21" s="271"/>
      <c r="ENW21" s="271"/>
      <c r="ENX21" s="271"/>
      <c r="ENY21" s="271"/>
      <c r="ENZ21" s="271"/>
      <c r="EOA21" s="271"/>
      <c r="EOB21" s="271"/>
      <c r="EOC21" s="271"/>
      <c r="EOD21" s="271"/>
      <c r="EOE21" s="271"/>
      <c r="EOF21" s="271"/>
      <c r="EOG21" s="271"/>
      <c r="EOH21" s="271"/>
      <c r="EOI21" s="271"/>
      <c r="EOJ21" s="271"/>
      <c r="EOK21" s="271"/>
      <c r="EOL21" s="271"/>
      <c r="EOM21" s="271"/>
      <c r="EON21" s="271"/>
      <c r="EOO21" s="271"/>
      <c r="EOP21" s="271"/>
      <c r="EOQ21" s="271"/>
      <c r="EOR21" s="271"/>
      <c r="EOS21" s="271"/>
      <c r="EOT21" s="271"/>
      <c r="EOU21" s="271"/>
      <c r="EOV21" s="271"/>
      <c r="EOW21" s="271"/>
      <c r="EOX21" s="271"/>
      <c r="EOY21" s="271"/>
      <c r="EOZ21" s="271"/>
      <c r="EPA21" s="271"/>
      <c r="EPB21" s="271"/>
      <c r="EPC21" s="271"/>
      <c r="EPD21" s="271"/>
      <c r="EPE21" s="271"/>
      <c r="EPF21" s="271"/>
      <c r="EPG21" s="271"/>
      <c r="EPH21" s="271"/>
      <c r="EPI21" s="271"/>
      <c r="EPJ21" s="271"/>
      <c r="EPK21" s="271"/>
      <c r="EPL21" s="271"/>
      <c r="EPM21" s="271"/>
      <c r="EPN21" s="271"/>
      <c r="EPO21" s="271"/>
      <c r="EPP21" s="271"/>
      <c r="EPQ21" s="271"/>
      <c r="EPR21" s="271"/>
      <c r="EPS21" s="271"/>
      <c r="EPT21" s="271"/>
      <c r="EPU21" s="271"/>
      <c r="EPV21" s="271"/>
      <c r="EPW21" s="271"/>
      <c r="EPX21" s="271"/>
      <c r="EPY21" s="271"/>
      <c r="EPZ21" s="271"/>
      <c r="EQA21" s="271"/>
      <c r="EQB21" s="271"/>
      <c r="EQC21" s="271"/>
      <c r="EQD21" s="271"/>
      <c r="EQE21" s="271"/>
      <c r="EQF21" s="271"/>
      <c r="EQG21" s="271"/>
      <c r="EQH21" s="271"/>
      <c r="EQI21" s="271"/>
      <c r="EQJ21" s="271"/>
      <c r="EQK21" s="271"/>
      <c r="EQL21" s="271"/>
      <c r="EQM21" s="271"/>
      <c r="EQN21" s="271"/>
      <c r="EQO21" s="271"/>
      <c r="EQP21" s="271"/>
      <c r="EQQ21" s="271"/>
      <c r="EQR21" s="271"/>
      <c r="EQS21" s="271"/>
      <c r="EQT21" s="271"/>
      <c r="EQU21" s="271"/>
      <c r="EQV21" s="271"/>
      <c r="EQW21" s="271"/>
      <c r="EQX21" s="271"/>
      <c r="EQY21" s="271"/>
      <c r="EQZ21" s="271"/>
      <c r="ERA21" s="271"/>
      <c r="ERB21" s="271"/>
      <c r="ERC21" s="271"/>
      <c r="ERD21" s="271"/>
      <c r="ERE21" s="271"/>
      <c r="ERF21" s="271"/>
      <c r="ERG21" s="271"/>
      <c r="ERH21" s="271"/>
      <c r="ERI21" s="271"/>
      <c r="ERJ21" s="271"/>
      <c r="ERK21" s="271"/>
      <c r="ERL21" s="271"/>
      <c r="ERM21" s="271"/>
      <c r="ERN21" s="271"/>
      <c r="ERO21" s="271"/>
      <c r="ERP21" s="271"/>
      <c r="ERQ21" s="271"/>
      <c r="ERR21" s="271"/>
      <c r="ERS21" s="271"/>
      <c r="ERT21" s="271"/>
      <c r="ERU21" s="271"/>
      <c r="ERV21" s="271"/>
      <c r="ERW21" s="271"/>
      <c r="ERX21" s="271"/>
      <c r="ERY21" s="271"/>
      <c r="ERZ21" s="271"/>
      <c r="ESA21" s="271"/>
      <c r="ESB21" s="271"/>
      <c r="ESC21" s="271"/>
      <c r="ESD21" s="271"/>
      <c r="ESE21" s="271"/>
      <c r="ESF21" s="271"/>
      <c r="ESG21" s="271"/>
      <c r="ESH21" s="271"/>
      <c r="ESI21" s="271"/>
      <c r="ESJ21" s="271"/>
      <c r="ESK21" s="271"/>
      <c r="ESL21" s="271"/>
      <c r="ESM21" s="271"/>
      <c r="ESN21" s="271"/>
      <c r="ESO21" s="271"/>
      <c r="ESP21" s="271"/>
      <c r="ESQ21" s="271"/>
      <c r="ESR21" s="271"/>
      <c r="ESS21" s="271"/>
      <c r="EST21" s="271"/>
      <c r="ESU21" s="271"/>
      <c r="ESV21" s="271"/>
      <c r="ESW21" s="271"/>
      <c r="ESX21" s="271"/>
      <c r="ESY21" s="271"/>
      <c r="ESZ21" s="271"/>
      <c r="ETA21" s="271"/>
      <c r="ETB21" s="271"/>
      <c r="ETC21" s="271"/>
      <c r="ETD21" s="271"/>
      <c r="ETE21" s="271"/>
      <c r="ETF21" s="271"/>
      <c r="ETG21" s="271"/>
      <c r="ETH21" s="271"/>
      <c r="ETI21" s="271"/>
      <c r="ETJ21" s="271"/>
      <c r="ETK21" s="271"/>
      <c r="ETL21" s="271"/>
      <c r="ETM21" s="271"/>
      <c r="ETN21" s="271"/>
      <c r="ETO21" s="271"/>
      <c r="ETP21" s="271"/>
      <c r="ETQ21" s="271"/>
      <c r="ETR21" s="271"/>
      <c r="ETS21" s="271"/>
      <c r="ETT21" s="271"/>
      <c r="ETU21" s="271"/>
      <c r="ETV21" s="271"/>
      <c r="ETW21" s="271"/>
      <c r="ETX21" s="271"/>
      <c r="ETY21" s="271"/>
      <c r="ETZ21" s="271"/>
      <c r="EUA21" s="271"/>
      <c r="EUB21" s="271"/>
      <c r="EUC21" s="271"/>
      <c r="EUD21" s="271"/>
      <c r="EUE21" s="271"/>
      <c r="EUF21" s="271"/>
      <c r="EUG21" s="271"/>
      <c r="EUH21" s="271"/>
      <c r="EUI21" s="271"/>
      <c r="EUJ21" s="271"/>
      <c r="EUK21" s="271"/>
      <c r="EUL21" s="271"/>
      <c r="EUM21" s="271"/>
      <c r="EUN21" s="271"/>
      <c r="EUO21" s="271"/>
      <c r="EUP21" s="271"/>
      <c r="EUQ21" s="271"/>
      <c r="EUR21" s="271"/>
      <c r="EUS21" s="271"/>
      <c r="EUT21" s="271"/>
      <c r="EUU21" s="271"/>
      <c r="EUV21" s="271"/>
      <c r="EUW21" s="271"/>
      <c r="EUX21" s="271"/>
      <c r="EUY21" s="271"/>
      <c r="EUZ21" s="271"/>
      <c r="EVA21" s="271"/>
      <c r="EVB21" s="271"/>
      <c r="EVC21" s="271"/>
      <c r="EVD21" s="271"/>
      <c r="EVE21" s="271"/>
      <c r="EVF21" s="271"/>
      <c r="EVG21" s="271"/>
      <c r="EVH21" s="271"/>
      <c r="EVI21" s="271"/>
      <c r="EVJ21" s="271"/>
      <c r="EVK21" s="271"/>
      <c r="EVL21" s="271"/>
      <c r="EVM21" s="271"/>
      <c r="EVN21" s="271"/>
      <c r="EVO21" s="271"/>
      <c r="EVP21" s="271"/>
      <c r="EVQ21" s="271"/>
      <c r="EVR21" s="271"/>
      <c r="EVS21" s="271"/>
      <c r="EVT21" s="271"/>
      <c r="EVU21" s="271"/>
      <c r="EVV21" s="271"/>
      <c r="EVW21" s="271"/>
      <c r="EVX21" s="271"/>
      <c r="EVY21" s="271"/>
      <c r="EVZ21" s="271"/>
      <c r="EWA21" s="271"/>
      <c r="EWB21" s="271"/>
      <c r="EWC21" s="271"/>
      <c r="EWD21" s="271"/>
      <c r="EWE21" s="271"/>
      <c r="EWF21" s="271"/>
      <c r="EWG21" s="271"/>
      <c r="EWH21" s="271"/>
      <c r="EWI21" s="271"/>
      <c r="EWJ21" s="271"/>
      <c r="EWK21" s="271"/>
      <c r="EWL21" s="271"/>
      <c r="EWM21" s="271"/>
      <c r="EWN21" s="271"/>
      <c r="EWO21" s="271"/>
      <c r="EWP21" s="271"/>
      <c r="EWQ21" s="271"/>
      <c r="EWR21" s="271"/>
      <c r="EWS21" s="271"/>
      <c r="EWT21" s="271"/>
      <c r="EWU21" s="271"/>
      <c r="EWV21" s="271"/>
      <c r="EWW21" s="271"/>
      <c r="EWX21" s="271"/>
      <c r="EWY21" s="271"/>
      <c r="EWZ21" s="271"/>
      <c r="EXA21" s="271"/>
      <c r="EXB21" s="271"/>
      <c r="EXC21" s="271"/>
      <c r="EXD21" s="271"/>
      <c r="EXE21" s="271"/>
      <c r="EXF21" s="271"/>
      <c r="EXG21" s="271"/>
      <c r="EXH21" s="271"/>
      <c r="EXI21" s="271"/>
      <c r="EXJ21" s="271"/>
      <c r="EXK21" s="271"/>
      <c r="EXL21" s="271"/>
      <c r="EXM21" s="271"/>
      <c r="EXN21" s="271"/>
      <c r="EXO21" s="271"/>
      <c r="EXP21" s="271"/>
      <c r="EXQ21" s="271"/>
      <c r="EXR21" s="271"/>
      <c r="EXS21" s="271"/>
      <c r="EXT21" s="271"/>
      <c r="EXU21" s="271"/>
      <c r="EXV21" s="271"/>
      <c r="EXW21" s="271"/>
      <c r="EXX21" s="271"/>
      <c r="EXY21" s="271"/>
      <c r="EXZ21" s="271"/>
      <c r="EYA21" s="271"/>
      <c r="EYB21" s="271"/>
      <c r="EYC21" s="271"/>
      <c r="EYD21" s="271"/>
      <c r="EYE21" s="271"/>
      <c r="EYF21" s="271"/>
      <c r="EYG21" s="271"/>
      <c r="EYH21" s="271"/>
      <c r="EYI21" s="271"/>
      <c r="EYJ21" s="271"/>
      <c r="EYK21" s="271"/>
      <c r="EYL21" s="271"/>
      <c r="EYM21" s="271"/>
      <c r="EYN21" s="271"/>
      <c r="EYO21" s="271"/>
      <c r="EYP21" s="271"/>
      <c r="EYQ21" s="271"/>
      <c r="EYR21" s="271"/>
      <c r="EYS21" s="271"/>
      <c r="EYT21" s="271"/>
      <c r="EYU21" s="271"/>
      <c r="EYV21" s="271"/>
      <c r="EYW21" s="271"/>
      <c r="EYX21" s="271"/>
      <c r="EYY21" s="271"/>
      <c r="EYZ21" s="271"/>
      <c r="EZA21" s="271"/>
      <c r="EZB21" s="271"/>
      <c r="EZC21" s="271"/>
      <c r="EZD21" s="271"/>
      <c r="EZE21" s="271"/>
      <c r="EZF21" s="271"/>
      <c r="EZG21" s="271"/>
      <c r="EZH21" s="271"/>
      <c r="EZI21" s="271"/>
      <c r="EZJ21" s="271"/>
      <c r="EZK21" s="271"/>
      <c r="EZL21" s="271"/>
      <c r="EZM21" s="271"/>
      <c r="EZN21" s="271"/>
      <c r="EZO21" s="271"/>
      <c r="EZP21" s="271"/>
      <c r="EZQ21" s="271"/>
      <c r="EZR21" s="271"/>
      <c r="EZS21" s="271"/>
      <c r="EZT21" s="271"/>
      <c r="EZU21" s="271"/>
      <c r="EZV21" s="271"/>
      <c r="EZW21" s="271"/>
      <c r="EZX21" s="271"/>
      <c r="EZY21" s="271"/>
      <c r="EZZ21" s="271"/>
      <c r="FAA21" s="271"/>
      <c r="FAB21" s="271"/>
      <c r="FAC21" s="271"/>
      <c r="FAD21" s="271"/>
      <c r="FAE21" s="271"/>
      <c r="FAF21" s="271"/>
      <c r="FAG21" s="271"/>
      <c r="FAH21" s="271"/>
      <c r="FAI21" s="271"/>
      <c r="FAJ21" s="271"/>
      <c r="FAK21" s="271"/>
      <c r="FAL21" s="271"/>
      <c r="FAM21" s="271"/>
      <c r="FAN21" s="271"/>
      <c r="FAO21" s="271"/>
      <c r="FAP21" s="271"/>
      <c r="FAQ21" s="271"/>
      <c r="FAR21" s="271"/>
      <c r="FAS21" s="271"/>
      <c r="FAT21" s="271"/>
      <c r="FAU21" s="271"/>
      <c r="FAV21" s="271"/>
      <c r="FAW21" s="271"/>
      <c r="FAX21" s="271"/>
      <c r="FAY21" s="271"/>
      <c r="FAZ21" s="271"/>
      <c r="FBA21" s="271"/>
      <c r="FBB21" s="271"/>
      <c r="FBC21" s="271"/>
      <c r="FBD21" s="271"/>
      <c r="FBE21" s="271"/>
      <c r="FBF21" s="271"/>
      <c r="FBG21" s="271"/>
      <c r="FBH21" s="271"/>
      <c r="FBI21" s="271"/>
      <c r="FBJ21" s="271"/>
      <c r="FBK21" s="271"/>
      <c r="FBL21" s="271"/>
      <c r="FBM21" s="271"/>
      <c r="FBN21" s="271"/>
      <c r="FBO21" s="271"/>
      <c r="FBP21" s="271"/>
      <c r="FBQ21" s="271"/>
      <c r="FBR21" s="271"/>
      <c r="FBS21" s="271"/>
      <c r="FBT21" s="271"/>
      <c r="FBU21" s="271"/>
      <c r="FBV21" s="271"/>
      <c r="FBW21" s="271"/>
      <c r="FBX21" s="271"/>
      <c r="FBY21" s="271"/>
      <c r="FBZ21" s="271"/>
      <c r="FCA21" s="271"/>
      <c r="FCB21" s="271"/>
      <c r="FCC21" s="271"/>
      <c r="FCD21" s="271"/>
      <c r="FCE21" s="271"/>
      <c r="FCF21" s="271"/>
      <c r="FCG21" s="271"/>
      <c r="FCH21" s="271"/>
      <c r="FCI21" s="271"/>
      <c r="FCJ21" s="271"/>
      <c r="FCK21" s="271"/>
      <c r="FCL21" s="271"/>
      <c r="FCM21" s="271"/>
      <c r="FCN21" s="271"/>
      <c r="FCO21" s="271"/>
      <c r="FCP21" s="271"/>
      <c r="FCQ21" s="271"/>
      <c r="FCR21" s="271"/>
      <c r="FCS21" s="271"/>
      <c r="FCT21" s="271"/>
      <c r="FCU21" s="271"/>
      <c r="FCV21" s="271"/>
      <c r="FCW21" s="271"/>
      <c r="FCX21" s="271"/>
      <c r="FCY21" s="271"/>
      <c r="FCZ21" s="271"/>
      <c r="FDA21" s="271"/>
      <c r="FDB21" s="271"/>
      <c r="FDC21" s="271"/>
      <c r="FDD21" s="271"/>
      <c r="FDE21" s="271"/>
      <c r="FDF21" s="271"/>
      <c r="FDG21" s="271"/>
      <c r="FDH21" s="271"/>
      <c r="FDI21" s="271"/>
      <c r="FDJ21" s="271"/>
      <c r="FDK21" s="271"/>
      <c r="FDL21" s="271"/>
      <c r="FDM21" s="271"/>
      <c r="FDN21" s="271"/>
      <c r="FDO21" s="271"/>
      <c r="FDP21" s="271"/>
      <c r="FDQ21" s="271"/>
      <c r="FDR21" s="271"/>
      <c r="FDS21" s="271"/>
      <c r="FDT21" s="271"/>
      <c r="FDU21" s="271"/>
      <c r="FDV21" s="271"/>
      <c r="FDW21" s="271"/>
      <c r="FDX21" s="271"/>
      <c r="FDY21" s="271"/>
      <c r="FDZ21" s="271"/>
      <c r="FEA21" s="271"/>
      <c r="FEB21" s="271"/>
      <c r="FEC21" s="271"/>
      <c r="FED21" s="271"/>
      <c r="FEE21" s="271"/>
      <c r="FEF21" s="271"/>
      <c r="FEG21" s="271"/>
      <c r="FEH21" s="271"/>
      <c r="FEI21" s="271"/>
      <c r="FEJ21" s="271"/>
      <c r="FEK21" s="271"/>
      <c r="FEL21" s="271"/>
      <c r="FEM21" s="271"/>
      <c r="FEN21" s="271"/>
      <c r="FEO21" s="271"/>
      <c r="FEP21" s="271"/>
      <c r="FEQ21" s="271"/>
      <c r="FER21" s="271"/>
      <c r="FES21" s="271"/>
      <c r="FET21" s="271"/>
      <c r="FEU21" s="271"/>
      <c r="FEV21" s="271"/>
      <c r="FEW21" s="271"/>
      <c r="FEX21" s="271"/>
      <c r="FEY21" s="271"/>
      <c r="FEZ21" s="271"/>
      <c r="FFA21" s="271"/>
      <c r="FFB21" s="271"/>
      <c r="FFC21" s="271"/>
      <c r="FFD21" s="271"/>
      <c r="FFE21" s="271"/>
      <c r="FFF21" s="271"/>
      <c r="FFG21" s="271"/>
      <c r="FFH21" s="271"/>
      <c r="FFI21" s="271"/>
      <c r="FFJ21" s="271"/>
      <c r="FFK21" s="271"/>
      <c r="FFL21" s="271"/>
      <c r="FFM21" s="271"/>
      <c r="FFN21" s="271"/>
      <c r="FFO21" s="271"/>
      <c r="FFP21" s="271"/>
      <c r="FFQ21" s="271"/>
      <c r="FFR21" s="271"/>
      <c r="FFS21" s="271"/>
      <c r="FFT21" s="271"/>
      <c r="FFU21" s="271"/>
      <c r="FFV21" s="271"/>
      <c r="FFW21" s="271"/>
      <c r="FFX21" s="271"/>
      <c r="FFY21" s="271"/>
      <c r="FFZ21" s="271"/>
      <c r="FGA21" s="271"/>
      <c r="FGB21" s="271"/>
      <c r="FGC21" s="271"/>
      <c r="FGD21" s="271"/>
      <c r="FGE21" s="271"/>
      <c r="FGF21" s="271"/>
      <c r="FGG21" s="271"/>
      <c r="FGH21" s="271"/>
      <c r="FGI21" s="271"/>
      <c r="FGJ21" s="271"/>
      <c r="FGK21" s="271"/>
      <c r="FGL21" s="271"/>
      <c r="FGM21" s="271"/>
      <c r="FGN21" s="271"/>
      <c r="FGO21" s="271"/>
      <c r="FGP21" s="271"/>
      <c r="FGQ21" s="271"/>
      <c r="FGR21" s="271"/>
      <c r="FGS21" s="271"/>
      <c r="FGT21" s="271"/>
      <c r="FGU21" s="271"/>
      <c r="FGV21" s="271"/>
      <c r="FGW21" s="271"/>
      <c r="FGX21" s="271"/>
      <c r="FGY21" s="271"/>
      <c r="FGZ21" s="271"/>
      <c r="FHA21" s="271"/>
      <c r="FHB21" s="271"/>
      <c r="FHC21" s="271"/>
      <c r="FHD21" s="271"/>
      <c r="FHE21" s="271"/>
      <c r="FHF21" s="271"/>
      <c r="FHG21" s="271"/>
      <c r="FHH21" s="271"/>
      <c r="FHI21" s="271"/>
      <c r="FHJ21" s="271"/>
      <c r="FHK21" s="271"/>
      <c r="FHL21" s="271"/>
      <c r="FHM21" s="271"/>
      <c r="FHN21" s="271"/>
      <c r="FHO21" s="271"/>
      <c r="FHP21" s="271"/>
      <c r="FHQ21" s="271"/>
      <c r="FHR21" s="271"/>
      <c r="FHS21" s="271"/>
      <c r="FHT21" s="271"/>
      <c r="FHU21" s="271"/>
      <c r="FHV21" s="271"/>
      <c r="FHW21" s="271"/>
      <c r="FHX21" s="271"/>
      <c r="FHY21" s="271"/>
      <c r="FHZ21" s="271"/>
      <c r="FIA21" s="271"/>
      <c r="FIB21" s="271"/>
      <c r="FIC21" s="271"/>
      <c r="FID21" s="271"/>
      <c r="FIE21" s="271"/>
      <c r="FIF21" s="271"/>
      <c r="FIG21" s="271"/>
      <c r="FIH21" s="271"/>
      <c r="FII21" s="271"/>
      <c r="FIJ21" s="271"/>
      <c r="FIK21" s="271"/>
      <c r="FIL21" s="271"/>
      <c r="FIM21" s="271"/>
      <c r="FIN21" s="271"/>
      <c r="FIO21" s="271"/>
      <c r="FIP21" s="271"/>
      <c r="FIQ21" s="271"/>
      <c r="FIR21" s="271"/>
      <c r="FIS21" s="271"/>
      <c r="FIT21" s="271"/>
      <c r="FIU21" s="271"/>
      <c r="FIV21" s="271"/>
      <c r="FIW21" s="271"/>
      <c r="FIX21" s="271"/>
      <c r="FIY21" s="271"/>
      <c r="FIZ21" s="271"/>
      <c r="FJA21" s="271"/>
      <c r="FJB21" s="271"/>
      <c r="FJC21" s="271"/>
      <c r="FJD21" s="271"/>
      <c r="FJE21" s="271"/>
      <c r="FJF21" s="271"/>
      <c r="FJG21" s="271"/>
      <c r="FJH21" s="271"/>
      <c r="FJI21" s="271"/>
      <c r="FJJ21" s="271"/>
      <c r="FJK21" s="271"/>
      <c r="FJL21" s="271"/>
      <c r="FJM21" s="271"/>
      <c r="FJN21" s="271"/>
      <c r="FJO21" s="271"/>
      <c r="FJP21" s="271"/>
      <c r="FJQ21" s="271"/>
      <c r="FJR21" s="271"/>
      <c r="FJS21" s="271"/>
      <c r="FJT21" s="271"/>
      <c r="FJU21" s="271"/>
      <c r="FJV21" s="271"/>
      <c r="FJW21" s="271"/>
      <c r="FJX21" s="271"/>
      <c r="FJY21" s="271"/>
      <c r="FJZ21" s="271"/>
      <c r="FKA21" s="271"/>
      <c r="FKB21" s="271"/>
      <c r="FKC21" s="271"/>
      <c r="FKD21" s="271"/>
      <c r="FKE21" s="271"/>
      <c r="FKF21" s="271"/>
      <c r="FKG21" s="271"/>
      <c r="FKH21" s="271"/>
      <c r="FKI21" s="271"/>
      <c r="FKJ21" s="271"/>
      <c r="FKK21" s="271"/>
      <c r="FKL21" s="271"/>
      <c r="FKM21" s="271"/>
      <c r="FKN21" s="271"/>
      <c r="FKO21" s="271"/>
      <c r="FKP21" s="271"/>
      <c r="FKQ21" s="271"/>
      <c r="FKR21" s="271"/>
      <c r="FKS21" s="271"/>
      <c r="FKT21" s="271"/>
      <c r="FKU21" s="271"/>
      <c r="FKV21" s="271"/>
      <c r="FKW21" s="271"/>
      <c r="FKX21" s="271"/>
      <c r="FKY21" s="271"/>
      <c r="FKZ21" s="271"/>
      <c r="FLA21" s="271"/>
      <c r="FLB21" s="271"/>
      <c r="FLC21" s="271"/>
      <c r="FLD21" s="271"/>
      <c r="FLE21" s="271"/>
      <c r="FLF21" s="271"/>
      <c r="FLG21" s="271"/>
      <c r="FLH21" s="271"/>
      <c r="FLI21" s="271"/>
      <c r="FLJ21" s="271"/>
      <c r="FLK21" s="271"/>
      <c r="FLL21" s="271"/>
      <c r="FLM21" s="271"/>
      <c r="FLN21" s="271"/>
      <c r="FLO21" s="271"/>
      <c r="FLP21" s="271"/>
      <c r="FLQ21" s="271"/>
      <c r="FLR21" s="271"/>
      <c r="FLS21" s="271"/>
      <c r="FLT21" s="271"/>
      <c r="FLU21" s="271"/>
      <c r="FLV21" s="271"/>
      <c r="FLW21" s="271"/>
      <c r="FLX21" s="271"/>
      <c r="FLY21" s="271"/>
      <c r="FLZ21" s="271"/>
      <c r="FMA21" s="271"/>
      <c r="FMB21" s="271"/>
      <c r="FMC21" s="271"/>
      <c r="FMD21" s="271"/>
      <c r="FME21" s="271"/>
      <c r="FMF21" s="271"/>
      <c r="FMG21" s="271"/>
      <c r="FMH21" s="271"/>
      <c r="FMI21" s="271"/>
      <c r="FMJ21" s="271"/>
      <c r="FMK21" s="271"/>
      <c r="FML21" s="271"/>
      <c r="FMM21" s="271"/>
      <c r="FMN21" s="271"/>
      <c r="FMO21" s="271"/>
      <c r="FMP21" s="271"/>
      <c r="FMQ21" s="271"/>
      <c r="FMR21" s="271"/>
      <c r="FMS21" s="271"/>
      <c r="FMT21" s="271"/>
      <c r="FMU21" s="271"/>
      <c r="FMV21" s="271"/>
      <c r="FMW21" s="271"/>
      <c r="FMX21" s="271"/>
      <c r="FMY21" s="271"/>
      <c r="FMZ21" s="271"/>
      <c r="FNA21" s="271"/>
      <c r="FNB21" s="271"/>
      <c r="FNC21" s="271"/>
      <c r="FND21" s="271"/>
      <c r="FNE21" s="271"/>
      <c r="FNF21" s="271"/>
      <c r="FNG21" s="271"/>
      <c r="FNH21" s="271"/>
      <c r="FNI21" s="271"/>
      <c r="FNJ21" s="271"/>
      <c r="FNK21" s="271"/>
      <c r="FNL21" s="271"/>
      <c r="FNM21" s="271"/>
      <c r="FNN21" s="271"/>
      <c r="FNO21" s="271"/>
      <c r="FNP21" s="271"/>
      <c r="FNQ21" s="271"/>
      <c r="FNR21" s="271"/>
      <c r="FNS21" s="271"/>
      <c r="FNT21" s="271"/>
      <c r="FNU21" s="271"/>
      <c r="FNV21" s="271"/>
      <c r="FNW21" s="271"/>
      <c r="FNX21" s="271"/>
      <c r="FNY21" s="271"/>
      <c r="FNZ21" s="271"/>
      <c r="FOA21" s="271"/>
      <c r="FOB21" s="271"/>
      <c r="FOC21" s="271"/>
      <c r="FOD21" s="271"/>
      <c r="FOE21" s="271"/>
      <c r="FOF21" s="271"/>
      <c r="FOG21" s="271"/>
      <c r="FOH21" s="271"/>
      <c r="FOI21" s="271"/>
      <c r="FOJ21" s="271"/>
      <c r="FOK21" s="271"/>
      <c r="FOL21" s="271"/>
      <c r="FOM21" s="271"/>
      <c r="FON21" s="271"/>
      <c r="FOO21" s="271"/>
      <c r="FOP21" s="271"/>
      <c r="FOQ21" s="271"/>
      <c r="FOR21" s="271"/>
      <c r="FOS21" s="271"/>
      <c r="FOT21" s="271"/>
      <c r="FOU21" s="271"/>
      <c r="FOV21" s="271"/>
      <c r="FOW21" s="271"/>
      <c r="FOX21" s="271"/>
      <c r="FOY21" s="271"/>
      <c r="FOZ21" s="271"/>
      <c r="FPA21" s="271"/>
      <c r="FPB21" s="271"/>
      <c r="FPC21" s="271"/>
      <c r="FPD21" s="271"/>
      <c r="FPE21" s="271"/>
      <c r="FPF21" s="271"/>
      <c r="FPG21" s="271"/>
      <c r="FPH21" s="271"/>
      <c r="FPI21" s="271"/>
      <c r="FPJ21" s="271"/>
      <c r="FPK21" s="271"/>
      <c r="FPL21" s="271"/>
      <c r="FPM21" s="271"/>
      <c r="FPN21" s="271"/>
      <c r="FPO21" s="271"/>
      <c r="FPP21" s="271"/>
      <c r="FPQ21" s="271"/>
      <c r="FPR21" s="271"/>
      <c r="FPS21" s="271"/>
      <c r="FPT21" s="271"/>
      <c r="FPU21" s="271"/>
      <c r="FPV21" s="271"/>
      <c r="FPW21" s="271"/>
      <c r="FPX21" s="271"/>
      <c r="FPY21" s="271"/>
      <c r="FPZ21" s="271"/>
      <c r="FQA21" s="271"/>
      <c r="FQB21" s="271"/>
      <c r="FQC21" s="271"/>
      <c r="FQD21" s="271"/>
      <c r="FQE21" s="271"/>
      <c r="FQF21" s="271"/>
      <c r="FQG21" s="271"/>
      <c r="FQH21" s="271"/>
      <c r="FQI21" s="271"/>
      <c r="FQJ21" s="271"/>
      <c r="FQK21" s="271"/>
      <c r="FQL21" s="271"/>
      <c r="FQM21" s="271"/>
      <c r="FQN21" s="271"/>
      <c r="FQO21" s="271"/>
      <c r="FQP21" s="271"/>
      <c r="FQQ21" s="271"/>
      <c r="FQR21" s="271"/>
      <c r="FQS21" s="271"/>
      <c r="FQT21" s="271"/>
      <c r="FQU21" s="271"/>
      <c r="FQV21" s="271"/>
      <c r="FQW21" s="271"/>
      <c r="FQX21" s="271"/>
      <c r="FQY21" s="271"/>
      <c r="FQZ21" s="271"/>
      <c r="FRA21" s="271"/>
      <c r="FRB21" s="271"/>
      <c r="FRC21" s="271"/>
      <c r="FRD21" s="271"/>
      <c r="FRE21" s="271"/>
      <c r="FRF21" s="271"/>
      <c r="FRG21" s="271"/>
      <c r="FRH21" s="271"/>
      <c r="FRI21" s="271"/>
      <c r="FRJ21" s="271"/>
      <c r="FRK21" s="271"/>
      <c r="FRL21" s="271"/>
      <c r="FRM21" s="271"/>
      <c r="FRN21" s="271"/>
      <c r="FRO21" s="271"/>
      <c r="FRP21" s="271"/>
      <c r="FRQ21" s="271"/>
      <c r="FRR21" s="271"/>
      <c r="FRS21" s="271"/>
      <c r="FRT21" s="271"/>
      <c r="FRU21" s="271"/>
      <c r="FRV21" s="271"/>
      <c r="FRW21" s="271"/>
      <c r="FRX21" s="271"/>
      <c r="FRY21" s="271"/>
      <c r="FRZ21" s="271"/>
      <c r="FSA21" s="271"/>
      <c r="FSB21" s="271"/>
      <c r="FSC21" s="271"/>
      <c r="FSD21" s="271"/>
      <c r="FSE21" s="271"/>
      <c r="FSF21" s="271"/>
      <c r="FSG21" s="271"/>
      <c r="FSH21" s="271"/>
      <c r="FSI21" s="271"/>
      <c r="FSJ21" s="271"/>
      <c r="FSK21" s="271"/>
      <c r="FSL21" s="271"/>
      <c r="FSM21" s="271"/>
      <c r="FSN21" s="271"/>
      <c r="FSO21" s="271"/>
      <c r="FSP21" s="271"/>
      <c r="FSQ21" s="271"/>
      <c r="FSR21" s="271"/>
      <c r="FSS21" s="271"/>
      <c r="FST21" s="271"/>
      <c r="FSU21" s="271"/>
      <c r="FSV21" s="271"/>
      <c r="FSW21" s="271"/>
      <c r="FSX21" s="271"/>
      <c r="FSY21" s="271"/>
      <c r="FSZ21" s="271"/>
      <c r="FTA21" s="271"/>
      <c r="FTB21" s="271"/>
      <c r="FTC21" s="271"/>
      <c r="FTD21" s="271"/>
      <c r="FTE21" s="271"/>
      <c r="FTF21" s="271"/>
      <c r="FTG21" s="271"/>
      <c r="FTH21" s="271"/>
      <c r="FTI21" s="271"/>
      <c r="FTJ21" s="271"/>
      <c r="FTK21" s="271"/>
      <c r="FTL21" s="271"/>
      <c r="FTM21" s="271"/>
      <c r="FTN21" s="271"/>
      <c r="FTO21" s="271"/>
      <c r="FTP21" s="271"/>
      <c r="FTQ21" s="271"/>
      <c r="FTR21" s="271"/>
      <c r="FTS21" s="271"/>
      <c r="FTT21" s="271"/>
      <c r="FTU21" s="271"/>
      <c r="FTV21" s="271"/>
      <c r="FTW21" s="271"/>
      <c r="FTX21" s="271"/>
      <c r="FTY21" s="271"/>
      <c r="FTZ21" s="271"/>
      <c r="FUA21" s="271"/>
      <c r="FUB21" s="271"/>
      <c r="FUC21" s="271"/>
      <c r="FUD21" s="271"/>
      <c r="FUE21" s="271"/>
      <c r="FUF21" s="271"/>
      <c r="FUG21" s="271"/>
      <c r="FUH21" s="271"/>
      <c r="FUI21" s="271"/>
      <c r="FUJ21" s="271"/>
      <c r="FUK21" s="271"/>
      <c r="FUL21" s="271"/>
      <c r="FUM21" s="271"/>
      <c r="FUN21" s="271"/>
      <c r="FUO21" s="271"/>
      <c r="FUP21" s="271"/>
      <c r="FUQ21" s="271"/>
      <c r="FUR21" s="271"/>
      <c r="FUS21" s="271"/>
      <c r="FUT21" s="271"/>
      <c r="FUU21" s="271"/>
      <c r="FUV21" s="271"/>
      <c r="FUW21" s="271"/>
      <c r="FUX21" s="271"/>
      <c r="FUY21" s="271"/>
      <c r="FUZ21" s="271"/>
      <c r="FVA21" s="271"/>
      <c r="FVB21" s="271"/>
      <c r="FVC21" s="271"/>
      <c r="FVD21" s="271"/>
      <c r="FVE21" s="271"/>
      <c r="FVF21" s="271"/>
      <c r="FVG21" s="271"/>
      <c r="FVH21" s="271"/>
      <c r="FVI21" s="271"/>
      <c r="FVJ21" s="271"/>
      <c r="FVK21" s="271"/>
      <c r="FVL21" s="271"/>
      <c r="FVM21" s="271"/>
      <c r="FVN21" s="271"/>
      <c r="FVO21" s="271"/>
      <c r="FVP21" s="271"/>
      <c r="FVQ21" s="271"/>
      <c r="FVR21" s="271"/>
      <c r="FVS21" s="271"/>
      <c r="FVT21" s="271"/>
      <c r="FVU21" s="271"/>
      <c r="FVV21" s="271"/>
      <c r="FVW21" s="271"/>
      <c r="FVX21" s="271"/>
      <c r="FVY21" s="271"/>
      <c r="FVZ21" s="271"/>
      <c r="FWA21" s="271"/>
      <c r="FWB21" s="271"/>
      <c r="FWC21" s="271"/>
      <c r="FWD21" s="271"/>
      <c r="FWE21" s="271"/>
      <c r="FWF21" s="271"/>
      <c r="FWG21" s="271"/>
      <c r="FWH21" s="271"/>
      <c r="FWI21" s="271"/>
      <c r="FWJ21" s="271"/>
      <c r="FWK21" s="271"/>
      <c r="FWL21" s="271"/>
      <c r="FWM21" s="271"/>
      <c r="FWN21" s="271"/>
      <c r="FWO21" s="271"/>
      <c r="FWP21" s="271"/>
      <c r="FWQ21" s="271"/>
      <c r="FWR21" s="271"/>
      <c r="FWS21" s="271"/>
      <c r="FWT21" s="271"/>
      <c r="FWU21" s="271"/>
      <c r="FWV21" s="271"/>
      <c r="FWW21" s="271"/>
      <c r="FWX21" s="271"/>
      <c r="FWY21" s="271"/>
      <c r="FWZ21" s="271"/>
      <c r="FXA21" s="271"/>
      <c r="FXB21" s="271"/>
      <c r="FXC21" s="271"/>
      <c r="FXD21" s="271"/>
      <c r="FXE21" s="271"/>
      <c r="FXF21" s="271"/>
      <c r="FXG21" s="271"/>
      <c r="FXH21" s="271"/>
      <c r="FXI21" s="271"/>
      <c r="FXJ21" s="271"/>
      <c r="FXK21" s="271"/>
      <c r="FXL21" s="271"/>
      <c r="FXM21" s="271"/>
      <c r="FXN21" s="271"/>
      <c r="FXO21" s="271"/>
      <c r="FXP21" s="271"/>
      <c r="FXQ21" s="271"/>
      <c r="FXR21" s="271"/>
      <c r="FXS21" s="271"/>
      <c r="FXT21" s="271"/>
      <c r="FXU21" s="271"/>
      <c r="FXV21" s="271"/>
      <c r="FXW21" s="271"/>
      <c r="FXX21" s="271"/>
      <c r="FXY21" s="271"/>
      <c r="FXZ21" s="271"/>
      <c r="FYA21" s="271"/>
      <c r="FYB21" s="271"/>
      <c r="FYC21" s="271"/>
      <c r="FYD21" s="271"/>
      <c r="FYE21" s="271"/>
      <c r="FYF21" s="271"/>
      <c r="FYG21" s="271"/>
      <c r="FYH21" s="271"/>
      <c r="FYI21" s="271"/>
      <c r="FYJ21" s="271"/>
      <c r="FYK21" s="271"/>
      <c r="FYL21" s="271"/>
      <c r="FYM21" s="271"/>
      <c r="FYN21" s="271"/>
      <c r="FYO21" s="271"/>
      <c r="FYP21" s="271"/>
      <c r="FYQ21" s="271"/>
      <c r="FYR21" s="271"/>
      <c r="FYS21" s="271"/>
      <c r="FYT21" s="271"/>
      <c r="FYU21" s="271"/>
      <c r="FYV21" s="271"/>
      <c r="FYW21" s="271"/>
      <c r="FYX21" s="271"/>
      <c r="FYY21" s="271"/>
      <c r="FYZ21" s="271"/>
      <c r="FZA21" s="271"/>
      <c r="FZB21" s="271"/>
      <c r="FZC21" s="271"/>
      <c r="FZD21" s="271"/>
      <c r="FZE21" s="271"/>
      <c r="FZF21" s="271"/>
      <c r="FZG21" s="271"/>
      <c r="FZH21" s="271"/>
      <c r="FZI21" s="271"/>
      <c r="FZJ21" s="271"/>
      <c r="FZK21" s="271"/>
      <c r="FZL21" s="271"/>
      <c r="FZM21" s="271"/>
      <c r="FZN21" s="271"/>
      <c r="FZO21" s="271"/>
      <c r="FZP21" s="271"/>
      <c r="FZQ21" s="271"/>
      <c r="FZR21" s="271"/>
      <c r="FZS21" s="271"/>
      <c r="FZT21" s="271"/>
      <c r="FZU21" s="271"/>
      <c r="FZV21" s="271"/>
      <c r="FZW21" s="271"/>
      <c r="FZX21" s="271"/>
      <c r="FZY21" s="271"/>
      <c r="FZZ21" s="271"/>
      <c r="GAA21" s="271"/>
      <c r="GAB21" s="271"/>
      <c r="GAC21" s="271"/>
      <c r="GAD21" s="271"/>
      <c r="GAE21" s="271"/>
      <c r="GAF21" s="271"/>
      <c r="GAG21" s="271"/>
      <c r="GAH21" s="271"/>
      <c r="GAI21" s="271"/>
      <c r="GAJ21" s="271"/>
      <c r="GAK21" s="271"/>
      <c r="GAL21" s="271"/>
      <c r="GAM21" s="271"/>
      <c r="GAN21" s="271"/>
      <c r="GAO21" s="271"/>
      <c r="GAP21" s="271"/>
      <c r="GAQ21" s="271"/>
      <c r="GAR21" s="271"/>
      <c r="GAS21" s="271"/>
      <c r="GAT21" s="271"/>
      <c r="GAU21" s="271"/>
      <c r="GAV21" s="271"/>
      <c r="GAW21" s="271"/>
      <c r="GAX21" s="271"/>
      <c r="GAY21" s="271"/>
      <c r="GAZ21" s="271"/>
      <c r="GBA21" s="271"/>
      <c r="GBB21" s="271"/>
      <c r="GBC21" s="271"/>
      <c r="GBD21" s="271"/>
      <c r="GBE21" s="271"/>
      <c r="GBF21" s="271"/>
      <c r="GBG21" s="271"/>
      <c r="GBH21" s="271"/>
      <c r="GBI21" s="271"/>
      <c r="GBJ21" s="271"/>
      <c r="GBK21" s="271"/>
      <c r="GBL21" s="271"/>
      <c r="GBM21" s="271"/>
      <c r="GBN21" s="271"/>
      <c r="GBO21" s="271"/>
      <c r="GBP21" s="271"/>
      <c r="GBQ21" s="271"/>
      <c r="GBR21" s="271"/>
      <c r="GBS21" s="271"/>
      <c r="GBT21" s="271"/>
      <c r="GBU21" s="271"/>
      <c r="GBV21" s="271"/>
      <c r="GBW21" s="271"/>
      <c r="GBX21" s="271"/>
      <c r="GBY21" s="271"/>
      <c r="GBZ21" s="271"/>
      <c r="GCA21" s="271"/>
      <c r="GCB21" s="271"/>
      <c r="GCC21" s="271"/>
      <c r="GCD21" s="271"/>
      <c r="GCE21" s="271"/>
      <c r="GCF21" s="271"/>
      <c r="GCG21" s="271"/>
      <c r="GCH21" s="271"/>
      <c r="GCI21" s="271"/>
      <c r="GCJ21" s="271"/>
      <c r="GCK21" s="271"/>
      <c r="GCL21" s="271"/>
      <c r="GCM21" s="271"/>
      <c r="GCN21" s="271"/>
      <c r="GCO21" s="271"/>
      <c r="GCP21" s="271"/>
      <c r="GCQ21" s="271"/>
      <c r="GCR21" s="271"/>
      <c r="GCS21" s="271"/>
      <c r="GCT21" s="271"/>
      <c r="GCU21" s="271"/>
      <c r="GCV21" s="271"/>
      <c r="GCW21" s="271"/>
      <c r="GCX21" s="271"/>
      <c r="GCY21" s="271"/>
      <c r="GCZ21" s="271"/>
      <c r="GDA21" s="271"/>
      <c r="GDB21" s="271"/>
      <c r="GDC21" s="271"/>
      <c r="GDD21" s="271"/>
      <c r="GDE21" s="271"/>
      <c r="GDF21" s="271"/>
      <c r="GDG21" s="271"/>
      <c r="GDH21" s="271"/>
      <c r="GDI21" s="271"/>
      <c r="GDJ21" s="271"/>
      <c r="GDK21" s="271"/>
      <c r="GDL21" s="271"/>
      <c r="GDM21" s="271"/>
      <c r="GDN21" s="271"/>
      <c r="GDO21" s="271"/>
      <c r="GDP21" s="271"/>
      <c r="GDQ21" s="271"/>
      <c r="GDR21" s="271"/>
      <c r="GDS21" s="271"/>
      <c r="GDT21" s="271"/>
      <c r="GDU21" s="271"/>
      <c r="GDV21" s="271"/>
      <c r="GDW21" s="271"/>
      <c r="GDX21" s="271"/>
      <c r="GDY21" s="271"/>
      <c r="GDZ21" s="271"/>
      <c r="GEA21" s="271"/>
      <c r="GEB21" s="271"/>
      <c r="GEC21" s="271"/>
      <c r="GED21" s="271"/>
      <c r="GEE21" s="271"/>
      <c r="GEF21" s="271"/>
      <c r="GEG21" s="271"/>
      <c r="GEH21" s="271"/>
      <c r="GEI21" s="271"/>
      <c r="GEJ21" s="271"/>
      <c r="GEK21" s="271"/>
      <c r="GEL21" s="271"/>
      <c r="GEM21" s="271"/>
      <c r="GEN21" s="271"/>
      <c r="GEO21" s="271"/>
      <c r="GEP21" s="271"/>
      <c r="GEQ21" s="271"/>
      <c r="GER21" s="271"/>
      <c r="GES21" s="271"/>
      <c r="GET21" s="271"/>
      <c r="GEU21" s="271"/>
      <c r="GEV21" s="271"/>
      <c r="GEW21" s="271"/>
      <c r="GEX21" s="271"/>
      <c r="GEY21" s="271"/>
      <c r="GEZ21" s="271"/>
      <c r="GFA21" s="271"/>
      <c r="GFB21" s="271"/>
      <c r="GFC21" s="271"/>
      <c r="GFD21" s="271"/>
      <c r="GFE21" s="271"/>
      <c r="GFF21" s="271"/>
      <c r="GFG21" s="271"/>
      <c r="GFH21" s="271"/>
      <c r="GFI21" s="271"/>
      <c r="GFJ21" s="271"/>
      <c r="GFK21" s="271"/>
      <c r="GFL21" s="271"/>
      <c r="GFM21" s="271"/>
      <c r="GFN21" s="271"/>
      <c r="GFO21" s="271"/>
      <c r="GFP21" s="271"/>
      <c r="GFQ21" s="271"/>
      <c r="GFR21" s="271"/>
      <c r="GFS21" s="271"/>
      <c r="GFT21" s="271"/>
      <c r="GFU21" s="271"/>
      <c r="GFV21" s="271"/>
      <c r="GFW21" s="271"/>
      <c r="GFX21" s="271"/>
      <c r="GFY21" s="271"/>
      <c r="GFZ21" s="271"/>
      <c r="GGA21" s="271"/>
      <c r="GGB21" s="271"/>
      <c r="GGC21" s="271"/>
      <c r="GGD21" s="271"/>
      <c r="GGE21" s="271"/>
      <c r="GGF21" s="271"/>
      <c r="GGG21" s="271"/>
      <c r="GGH21" s="271"/>
      <c r="GGI21" s="271"/>
      <c r="GGJ21" s="271"/>
      <c r="GGK21" s="271"/>
      <c r="GGL21" s="271"/>
      <c r="GGM21" s="271"/>
      <c r="GGN21" s="271"/>
      <c r="GGO21" s="271"/>
      <c r="GGP21" s="271"/>
      <c r="GGQ21" s="271"/>
      <c r="GGR21" s="271"/>
      <c r="GGS21" s="271"/>
      <c r="GGT21" s="271"/>
      <c r="GGU21" s="271"/>
      <c r="GGV21" s="271"/>
      <c r="GGW21" s="271"/>
      <c r="GGX21" s="271"/>
      <c r="GGY21" s="271"/>
      <c r="GGZ21" s="271"/>
      <c r="GHA21" s="271"/>
      <c r="GHB21" s="271"/>
      <c r="GHC21" s="271"/>
      <c r="GHD21" s="271"/>
      <c r="GHE21" s="271"/>
      <c r="GHF21" s="271"/>
      <c r="GHG21" s="271"/>
      <c r="GHH21" s="271"/>
      <c r="GHI21" s="271"/>
      <c r="GHJ21" s="271"/>
      <c r="GHK21" s="271"/>
      <c r="GHL21" s="271"/>
      <c r="GHM21" s="271"/>
      <c r="GHN21" s="271"/>
      <c r="GHO21" s="271"/>
      <c r="GHP21" s="271"/>
      <c r="GHQ21" s="271"/>
      <c r="GHR21" s="271"/>
      <c r="GHS21" s="271"/>
      <c r="GHT21" s="271"/>
      <c r="GHU21" s="271"/>
      <c r="GHV21" s="271"/>
      <c r="GHW21" s="271"/>
      <c r="GHX21" s="271"/>
      <c r="GHY21" s="271"/>
      <c r="GHZ21" s="271"/>
      <c r="GIA21" s="271"/>
      <c r="GIB21" s="271"/>
      <c r="GIC21" s="271"/>
      <c r="GID21" s="271"/>
      <c r="GIE21" s="271"/>
      <c r="GIF21" s="271"/>
      <c r="GIG21" s="271"/>
      <c r="GIH21" s="271"/>
      <c r="GII21" s="271"/>
      <c r="GIJ21" s="271"/>
      <c r="GIK21" s="271"/>
      <c r="GIL21" s="271"/>
      <c r="GIM21" s="271"/>
      <c r="GIN21" s="271"/>
      <c r="GIO21" s="271"/>
      <c r="GIP21" s="271"/>
      <c r="GIQ21" s="271"/>
      <c r="GIR21" s="271"/>
      <c r="GIS21" s="271"/>
      <c r="GIT21" s="271"/>
      <c r="GIU21" s="271"/>
      <c r="GIV21" s="271"/>
      <c r="GIW21" s="271"/>
      <c r="GIX21" s="271"/>
      <c r="GIY21" s="271"/>
      <c r="GIZ21" s="271"/>
      <c r="GJA21" s="271"/>
      <c r="GJB21" s="271"/>
      <c r="GJC21" s="271"/>
      <c r="GJD21" s="271"/>
      <c r="GJE21" s="271"/>
      <c r="GJF21" s="271"/>
      <c r="GJG21" s="271"/>
      <c r="GJH21" s="271"/>
      <c r="GJI21" s="271"/>
      <c r="GJJ21" s="271"/>
      <c r="GJK21" s="271"/>
      <c r="GJL21" s="271"/>
      <c r="GJM21" s="271"/>
      <c r="GJN21" s="271"/>
      <c r="GJO21" s="271"/>
      <c r="GJP21" s="271"/>
      <c r="GJQ21" s="271"/>
      <c r="GJR21" s="271"/>
      <c r="GJS21" s="271"/>
      <c r="GJT21" s="271"/>
      <c r="GJU21" s="271"/>
      <c r="GJV21" s="271"/>
      <c r="GJW21" s="271"/>
      <c r="GJX21" s="271"/>
      <c r="GJY21" s="271"/>
      <c r="GJZ21" s="271"/>
      <c r="GKA21" s="271"/>
      <c r="GKB21" s="271"/>
      <c r="GKC21" s="271"/>
      <c r="GKD21" s="271"/>
      <c r="GKE21" s="271"/>
      <c r="GKF21" s="271"/>
      <c r="GKG21" s="271"/>
      <c r="GKH21" s="271"/>
      <c r="GKI21" s="271"/>
      <c r="GKJ21" s="271"/>
      <c r="GKK21" s="271"/>
      <c r="GKL21" s="271"/>
      <c r="GKM21" s="271"/>
      <c r="GKN21" s="271"/>
      <c r="GKO21" s="271"/>
      <c r="GKP21" s="271"/>
      <c r="GKQ21" s="271"/>
      <c r="GKR21" s="271"/>
      <c r="GKS21" s="271"/>
      <c r="GKT21" s="271"/>
      <c r="GKU21" s="271"/>
      <c r="GKV21" s="271"/>
      <c r="GKW21" s="271"/>
      <c r="GKX21" s="271"/>
      <c r="GKY21" s="271"/>
      <c r="GKZ21" s="271"/>
      <c r="GLA21" s="271"/>
      <c r="GLB21" s="271"/>
      <c r="GLC21" s="271"/>
      <c r="GLD21" s="271"/>
      <c r="GLE21" s="271"/>
      <c r="GLF21" s="271"/>
      <c r="GLG21" s="271"/>
      <c r="GLH21" s="271"/>
      <c r="GLI21" s="271"/>
      <c r="GLJ21" s="271"/>
      <c r="GLK21" s="271"/>
      <c r="GLL21" s="271"/>
      <c r="GLM21" s="271"/>
      <c r="GLN21" s="271"/>
      <c r="GLO21" s="271"/>
      <c r="GLP21" s="271"/>
      <c r="GLQ21" s="271"/>
      <c r="GLR21" s="271"/>
      <c r="GLS21" s="271"/>
      <c r="GLT21" s="271"/>
      <c r="GLU21" s="271"/>
      <c r="GLV21" s="271"/>
      <c r="GLW21" s="271"/>
      <c r="GLX21" s="271"/>
      <c r="GLY21" s="271"/>
      <c r="GLZ21" s="271"/>
      <c r="GMA21" s="271"/>
      <c r="GMB21" s="271"/>
      <c r="GMC21" s="271"/>
      <c r="GMD21" s="271"/>
      <c r="GME21" s="271"/>
      <c r="GMF21" s="271"/>
      <c r="GMG21" s="271"/>
      <c r="GMH21" s="271"/>
      <c r="GMI21" s="271"/>
      <c r="GMJ21" s="271"/>
      <c r="GMK21" s="271"/>
      <c r="GML21" s="271"/>
      <c r="GMM21" s="271"/>
      <c r="GMN21" s="271"/>
      <c r="GMO21" s="271"/>
      <c r="GMP21" s="271"/>
      <c r="GMQ21" s="271"/>
      <c r="GMR21" s="271"/>
      <c r="GMS21" s="271"/>
      <c r="GMT21" s="271"/>
      <c r="GMU21" s="271"/>
      <c r="GMV21" s="271"/>
      <c r="GMW21" s="271"/>
      <c r="GMX21" s="271"/>
      <c r="GMY21" s="271"/>
      <c r="GMZ21" s="271"/>
      <c r="GNA21" s="271"/>
      <c r="GNB21" s="271"/>
      <c r="GNC21" s="271"/>
      <c r="GND21" s="271"/>
      <c r="GNE21" s="271"/>
      <c r="GNF21" s="271"/>
      <c r="GNG21" s="271"/>
      <c r="GNH21" s="271"/>
      <c r="GNI21" s="271"/>
      <c r="GNJ21" s="271"/>
      <c r="GNK21" s="271"/>
      <c r="GNL21" s="271"/>
      <c r="GNM21" s="271"/>
      <c r="GNN21" s="271"/>
      <c r="GNO21" s="271"/>
      <c r="GNP21" s="271"/>
      <c r="GNQ21" s="271"/>
      <c r="GNR21" s="271"/>
      <c r="GNS21" s="271"/>
      <c r="GNT21" s="271"/>
      <c r="GNU21" s="271"/>
      <c r="GNV21" s="271"/>
      <c r="GNW21" s="271"/>
      <c r="GNX21" s="271"/>
      <c r="GNY21" s="271"/>
      <c r="GNZ21" s="271"/>
      <c r="GOA21" s="271"/>
      <c r="GOB21" s="271"/>
      <c r="GOC21" s="271"/>
      <c r="GOD21" s="271"/>
      <c r="GOE21" s="271"/>
      <c r="GOF21" s="271"/>
      <c r="GOG21" s="271"/>
      <c r="GOH21" s="271"/>
      <c r="GOI21" s="271"/>
      <c r="GOJ21" s="271"/>
      <c r="GOK21" s="271"/>
      <c r="GOL21" s="271"/>
      <c r="GOM21" s="271"/>
      <c r="GON21" s="271"/>
      <c r="GOO21" s="271"/>
      <c r="GOP21" s="271"/>
      <c r="GOQ21" s="271"/>
      <c r="GOR21" s="271"/>
      <c r="GOS21" s="271"/>
      <c r="GOT21" s="271"/>
      <c r="GOU21" s="271"/>
      <c r="GOV21" s="271"/>
      <c r="GOW21" s="271"/>
      <c r="GOX21" s="271"/>
      <c r="GOY21" s="271"/>
      <c r="GOZ21" s="271"/>
      <c r="GPA21" s="271"/>
      <c r="GPB21" s="271"/>
      <c r="GPC21" s="271"/>
      <c r="GPD21" s="271"/>
      <c r="GPE21" s="271"/>
      <c r="GPF21" s="271"/>
      <c r="GPG21" s="271"/>
      <c r="GPH21" s="271"/>
      <c r="GPI21" s="271"/>
      <c r="GPJ21" s="271"/>
      <c r="GPK21" s="271"/>
      <c r="GPL21" s="271"/>
      <c r="GPM21" s="271"/>
      <c r="GPN21" s="271"/>
      <c r="GPO21" s="271"/>
      <c r="GPP21" s="271"/>
      <c r="GPQ21" s="271"/>
      <c r="GPR21" s="271"/>
      <c r="GPS21" s="271"/>
      <c r="GPT21" s="271"/>
      <c r="GPU21" s="271"/>
      <c r="GPV21" s="271"/>
      <c r="GPW21" s="271"/>
      <c r="GPX21" s="271"/>
      <c r="GPY21" s="271"/>
      <c r="GPZ21" s="271"/>
      <c r="GQA21" s="271"/>
      <c r="GQB21" s="271"/>
      <c r="GQC21" s="271"/>
      <c r="GQD21" s="271"/>
      <c r="GQE21" s="271"/>
      <c r="GQF21" s="271"/>
      <c r="GQG21" s="271"/>
      <c r="GQH21" s="271"/>
      <c r="GQI21" s="271"/>
      <c r="GQJ21" s="271"/>
      <c r="GQK21" s="271"/>
      <c r="GQL21" s="271"/>
      <c r="GQM21" s="271"/>
      <c r="GQN21" s="271"/>
      <c r="GQO21" s="271"/>
      <c r="GQP21" s="271"/>
      <c r="GQQ21" s="271"/>
      <c r="GQR21" s="271"/>
      <c r="GQS21" s="271"/>
      <c r="GQT21" s="271"/>
      <c r="GQU21" s="271"/>
      <c r="GQV21" s="271"/>
      <c r="GQW21" s="271"/>
      <c r="GQX21" s="271"/>
      <c r="GQY21" s="271"/>
      <c r="GQZ21" s="271"/>
      <c r="GRA21" s="271"/>
      <c r="GRB21" s="271"/>
      <c r="GRC21" s="271"/>
      <c r="GRD21" s="271"/>
      <c r="GRE21" s="271"/>
      <c r="GRF21" s="271"/>
      <c r="GRG21" s="271"/>
      <c r="GRH21" s="271"/>
      <c r="GRI21" s="271"/>
      <c r="GRJ21" s="271"/>
      <c r="GRK21" s="271"/>
      <c r="GRL21" s="271"/>
      <c r="GRM21" s="271"/>
      <c r="GRN21" s="271"/>
      <c r="GRO21" s="271"/>
      <c r="GRP21" s="271"/>
      <c r="GRQ21" s="271"/>
      <c r="GRR21" s="271"/>
      <c r="GRS21" s="271"/>
      <c r="GRT21" s="271"/>
      <c r="GRU21" s="271"/>
      <c r="GRV21" s="271"/>
      <c r="GRW21" s="271"/>
      <c r="GRX21" s="271"/>
      <c r="GRY21" s="271"/>
      <c r="GRZ21" s="271"/>
      <c r="GSA21" s="271"/>
      <c r="GSB21" s="271"/>
      <c r="GSC21" s="271"/>
      <c r="GSD21" s="271"/>
      <c r="GSE21" s="271"/>
      <c r="GSF21" s="271"/>
      <c r="GSG21" s="271"/>
      <c r="GSH21" s="271"/>
      <c r="GSI21" s="271"/>
      <c r="GSJ21" s="271"/>
      <c r="GSK21" s="271"/>
      <c r="GSL21" s="271"/>
      <c r="GSM21" s="271"/>
      <c r="GSN21" s="271"/>
      <c r="GSO21" s="271"/>
      <c r="GSP21" s="271"/>
      <c r="GSQ21" s="271"/>
      <c r="GSR21" s="271"/>
      <c r="GSS21" s="271"/>
      <c r="GST21" s="271"/>
      <c r="GSU21" s="271"/>
      <c r="GSV21" s="271"/>
      <c r="GSW21" s="271"/>
      <c r="GSX21" s="271"/>
      <c r="GSY21" s="271"/>
      <c r="GSZ21" s="271"/>
      <c r="GTA21" s="271"/>
      <c r="GTB21" s="271"/>
      <c r="GTC21" s="271"/>
      <c r="GTD21" s="271"/>
      <c r="GTE21" s="271"/>
      <c r="GTF21" s="271"/>
      <c r="GTG21" s="271"/>
      <c r="GTH21" s="271"/>
      <c r="GTI21" s="271"/>
      <c r="GTJ21" s="271"/>
      <c r="GTK21" s="271"/>
      <c r="GTL21" s="271"/>
      <c r="GTM21" s="271"/>
      <c r="GTN21" s="271"/>
      <c r="GTO21" s="271"/>
      <c r="GTP21" s="271"/>
      <c r="GTQ21" s="271"/>
      <c r="GTR21" s="271"/>
      <c r="GTS21" s="271"/>
      <c r="GTT21" s="271"/>
      <c r="GTU21" s="271"/>
      <c r="GTV21" s="271"/>
      <c r="GTW21" s="271"/>
      <c r="GTX21" s="271"/>
      <c r="GTY21" s="271"/>
      <c r="GTZ21" s="271"/>
      <c r="GUA21" s="271"/>
      <c r="GUB21" s="271"/>
      <c r="GUC21" s="271"/>
      <c r="GUD21" s="271"/>
      <c r="GUE21" s="271"/>
      <c r="GUF21" s="271"/>
      <c r="GUG21" s="271"/>
      <c r="GUH21" s="271"/>
      <c r="GUI21" s="271"/>
      <c r="GUJ21" s="271"/>
      <c r="GUK21" s="271"/>
      <c r="GUL21" s="271"/>
      <c r="GUM21" s="271"/>
      <c r="GUN21" s="271"/>
      <c r="GUO21" s="271"/>
      <c r="GUP21" s="271"/>
      <c r="GUQ21" s="271"/>
      <c r="GUR21" s="271"/>
      <c r="GUS21" s="271"/>
      <c r="GUT21" s="271"/>
      <c r="GUU21" s="271"/>
      <c r="GUV21" s="271"/>
      <c r="GUW21" s="271"/>
      <c r="GUX21" s="271"/>
      <c r="GUY21" s="271"/>
      <c r="GUZ21" s="271"/>
      <c r="GVA21" s="271"/>
      <c r="GVB21" s="271"/>
      <c r="GVC21" s="271"/>
      <c r="GVD21" s="271"/>
      <c r="GVE21" s="271"/>
      <c r="GVF21" s="271"/>
      <c r="GVG21" s="271"/>
      <c r="GVH21" s="271"/>
      <c r="GVI21" s="271"/>
      <c r="GVJ21" s="271"/>
      <c r="GVK21" s="271"/>
      <c r="GVL21" s="271"/>
      <c r="GVM21" s="271"/>
      <c r="GVN21" s="271"/>
      <c r="GVO21" s="271"/>
      <c r="GVP21" s="271"/>
      <c r="GVQ21" s="271"/>
      <c r="GVR21" s="271"/>
      <c r="GVS21" s="271"/>
      <c r="GVT21" s="271"/>
      <c r="GVU21" s="271"/>
      <c r="GVV21" s="271"/>
      <c r="GVW21" s="271"/>
      <c r="GVX21" s="271"/>
      <c r="GVY21" s="271"/>
      <c r="GVZ21" s="271"/>
      <c r="GWA21" s="271"/>
      <c r="GWB21" s="271"/>
      <c r="GWC21" s="271"/>
      <c r="GWD21" s="271"/>
      <c r="GWE21" s="271"/>
      <c r="GWF21" s="271"/>
      <c r="GWG21" s="271"/>
      <c r="GWH21" s="271"/>
      <c r="GWI21" s="271"/>
      <c r="GWJ21" s="271"/>
      <c r="GWK21" s="271"/>
      <c r="GWL21" s="271"/>
      <c r="GWM21" s="271"/>
      <c r="GWN21" s="271"/>
      <c r="GWO21" s="271"/>
      <c r="GWP21" s="271"/>
      <c r="GWQ21" s="271"/>
      <c r="GWR21" s="271"/>
      <c r="GWS21" s="271"/>
      <c r="GWT21" s="271"/>
      <c r="GWU21" s="271"/>
      <c r="GWV21" s="271"/>
      <c r="GWW21" s="271"/>
      <c r="GWX21" s="271"/>
      <c r="GWY21" s="271"/>
      <c r="GWZ21" s="271"/>
      <c r="GXA21" s="271"/>
      <c r="GXB21" s="271"/>
      <c r="GXC21" s="271"/>
      <c r="GXD21" s="271"/>
      <c r="GXE21" s="271"/>
      <c r="GXF21" s="271"/>
      <c r="GXG21" s="271"/>
      <c r="GXH21" s="271"/>
      <c r="GXI21" s="271"/>
      <c r="GXJ21" s="271"/>
      <c r="GXK21" s="271"/>
      <c r="GXL21" s="271"/>
      <c r="GXM21" s="271"/>
      <c r="GXN21" s="271"/>
      <c r="GXO21" s="271"/>
      <c r="GXP21" s="271"/>
      <c r="GXQ21" s="271"/>
      <c r="GXR21" s="271"/>
      <c r="GXS21" s="271"/>
      <c r="GXT21" s="271"/>
      <c r="GXU21" s="271"/>
      <c r="GXV21" s="271"/>
      <c r="GXW21" s="271"/>
      <c r="GXX21" s="271"/>
      <c r="GXY21" s="271"/>
      <c r="GXZ21" s="271"/>
      <c r="GYA21" s="271"/>
      <c r="GYB21" s="271"/>
      <c r="GYC21" s="271"/>
      <c r="GYD21" s="271"/>
      <c r="GYE21" s="271"/>
      <c r="GYF21" s="271"/>
      <c r="GYG21" s="271"/>
      <c r="GYH21" s="271"/>
      <c r="GYI21" s="271"/>
      <c r="GYJ21" s="271"/>
      <c r="GYK21" s="271"/>
      <c r="GYL21" s="271"/>
      <c r="GYM21" s="271"/>
      <c r="GYN21" s="271"/>
      <c r="GYO21" s="271"/>
      <c r="GYP21" s="271"/>
      <c r="GYQ21" s="271"/>
      <c r="GYR21" s="271"/>
      <c r="GYS21" s="271"/>
      <c r="GYT21" s="271"/>
      <c r="GYU21" s="271"/>
      <c r="GYV21" s="271"/>
      <c r="GYW21" s="271"/>
      <c r="GYX21" s="271"/>
      <c r="GYY21" s="271"/>
      <c r="GYZ21" s="271"/>
      <c r="GZA21" s="271"/>
      <c r="GZB21" s="271"/>
      <c r="GZC21" s="271"/>
      <c r="GZD21" s="271"/>
      <c r="GZE21" s="271"/>
      <c r="GZF21" s="271"/>
      <c r="GZG21" s="271"/>
      <c r="GZH21" s="271"/>
      <c r="GZI21" s="271"/>
      <c r="GZJ21" s="271"/>
      <c r="GZK21" s="271"/>
      <c r="GZL21" s="271"/>
      <c r="GZM21" s="271"/>
      <c r="GZN21" s="271"/>
      <c r="GZO21" s="271"/>
      <c r="GZP21" s="271"/>
      <c r="GZQ21" s="271"/>
      <c r="GZR21" s="271"/>
      <c r="GZS21" s="271"/>
      <c r="GZT21" s="271"/>
      <c r="GZU21" s="271"/>
      <c r="GZV21" s="271"/>
      <c r="GZW21" s="271"/>
      <c r="GZX21" s="271"/>
      <c r="GZY21" s="271"/>
      <c r="GZZ21" s="271"/>
      <c r="HAA21" s="271"/>
      <c r="HAB21" s="271"/>
      <c r="HAC21" s="271"/>
      <c r="HAD21" s="271"/>
      <c r="HAE21" s="271"/>
      <c r="HAF21" s="271"/>
      <c r="HAG21" s="271"/>
      <c r="HAH21" s="271"/>
      <c r="HAI21" s="271"/>
      <c r="HAJ21" s="271"/>
      <c r="HAK21" s="271"/>
      <c r="HAL21" s="271"/>
      <c r="HAM21" s="271"/>
      <c r="HAN21" s="271"/>
      <c r="HAO21" s="271"/>
      <c r="HAP21" s="271"/>
      <c r="HAQ21" s="271"/>
      <c r="HAR21" s="271"/>
      <c r="HAS21" s="271"/>
      <c r="HAT21" s="271"/>
      <c r="HAU21" s="271"/>
      <c r="HAV21" s="271"/>
      <c r="HAW21" s="271"/>
      <c r="HAX21" s="271"/>
      <c r="HAY21" s="271"/>
      <c r="HAZ21" s="271"/>
      <c r="HBA21" s="271"/>
      <c r="HBB21" s="271"/>
      <c r="HBC21" s="271"/>
      <c r="HBD21" s="271"/>
      <c r="HBE21" s="271"/>
      <c r="HBF21" s="271"/>
      <c r="HBG21" s="271"/>
      <c r="HBH21" s="271"/>
      <c r="HBI21" s="271"/>
      <c r="HBJ21" s="271"/>
      <c r="HBK21" s="271"/>
      <c r="HBL21" s="271"/>
      <c r="HBM21" s="271"/>
      <c r="HBN21" s="271"/>
      <c r="HBO21" s="271"/>
      <c r="HBP21" s="271"/>
      <c r="HBQ21" s="271"/>
      <c r="HBR21" s="271"/>
      <c r="HBS21" s="271"/>
      <c r="HBT21" s="271"/>
      <c r="HBU21" s="271"/>
      <c r="HBV21" s="271"/>
      <c r="HBW21" s="271"/>
      <c r="HBX21" s="271"/>
      <c r="HBY21" s="271"/>
      <c r="HBZ21" s="271"/>
      <c r="HCA21" s="271"/>
      <c r="HCB21" s="271"/>
      <c r="HCC21" s="271"/>
      <c r="HCD21" s="271"/>
      <c r="HCE21" s="271"/>
      <c r="HCF21" s="271"/>
      <c r="HCG21" s="271"/>
      <c r="HCH21" s="271"/>
      <c r="HCI21" s="271"/>
      <c r="HCJ21" s="271"/>
      <c r="HCK21" s="271"/>
      <c r="HCL21" s="271"/>
      <c r="HCM21" s="271"/>
      <c r="HCN21" s="271"/>
      <c r="HCO21" s="271"/>
      <c r="HCP21" s="271"/>
      <c r="HCQ21" s="271"/>
      <c r="HCR21" s="271"/>
      <c r="HCS21" s="271"/>
      <c r="HCT21" s="271"/>
      <c r="HCU21" s="271"/>
      <c r="HCV21" s="271"/>
      <c r="HCW21" s="271"/>
      <c r="HCX21" s="271"/>
      <c r="HCY21" s="271"/>
      <c r="HCZ21" s="271"/>
      <c r="HDA21" s="271"/>
      <c r="HDB21" s="271"/>
      <c r="HDC21" s="271"/>
      <c r="HDD21" s="271"/>
      <c r="HDE21" s="271"/>
      <c r="HDF21" s="271"/>
      <c r="HDG21" s="271"/>
      <c r="HDH21" s="271"/>
      <c r="HDI21" s="271"/>
      <c r="HDJ21" s="271"/>
      <c r="HDK21" s="271"/>
      <c r="HDL21" s="271"/>
      <c r="HDM21" s="271"/>
      <c r="HDN21" s="271"/>
      <c r="HDO21" s="271"/>
      <c r="HDP21" s="271"/>
      <c r="HDQ21" s="271"/>
      <c r="HDR21" s="271"/>
      <c r="HDS21" s="271"/>
      <c r="HDT21" s="271"/>
      <c r="HDU21" s="271"/>
      <c r="HDV21" s="271"/>
      <c r="HDW21" s="271"/>
      <c r="HDX21" s="271"/>
      <c r="HDY21" s="271"/>
      <c r="HDZ21" s="271"/>
      <c r="HEA21" s="271"/>
      <c r="HEB21" s="271"/>
      <c r="HEC21" s="271"/>
      <c r="HED21" s="271"/>
      <c r="HEE21" s="271"/>
      <c r="HEF21" s="271"/>
      <c r="HEG21" s="271"/>
      <c r="HEH21" s="271"/>
      <c r="HEI21" s="271"/>
      <c r="HEJ21" s="271"/>
      <c r="HEK21" s="271"/>
      <c r="HEL21" s="271"/>
      <c r="HEM21" s="271"/>
      <c r="HEN21" s="271"/>
      <c r="HEO21" s="271"/>
      <c r="HEP21" s="271"/>
      <c r="HEQ21" s="271"/>
      <c r="HER21" s="271"/>
      <c r="HES21" s="271"/>
      <c r="HET21" s="271"/>
      <c r="HEU21" s="271"/>
      <c r="HEV21" s="271"/>
      <c r="HEW21" s="271"/>
      <c r="HEX21" s="271"/>
      <c r="HEY21" s="271"/>
      <c r="HEZ21" s="271"/>
      <c r="HFA21" s="271"/>
      <c r="HFB21" s="271"/>
      <c r="HFC21" s="271"/>
      <c r="HFD21" s="271"/>
      <c r="HFE21" s="271"/>
      <c r="HFF21" s="271"/>
      <c r="HFG21" s="271"/>
      <c r="HFH21" s="271"/>
      <c r="HFI21" s="271"/>
      <c r="HFJ21" s="271"/>
      <c r="HFK21" s="271"/>
      <c r="HFL21" s="271"/>
      <c r="HFM21" s="271"/>
      <c r="HFN21" s="271"/>
      <c r="HFO21" s="271"/>
      <c r="HFP21" s="271"/>
      <c r="HFQ21" s="271"/>
      <c r="HFR21" s="271"/>
      <c r="HFS21" s="271"/>
      <c r="HFT21" s="271"/>
      <c r="HFU21" s="271"/>
      <c r="HFV21" s="271"/>
      <c r="HFW21" s="271"/>
      <c r="HFX21" s="271"/>
      <c r="HFY21" s="271"/>
      <c r="HFZ21" s="271"/>
      <c r="HGA21" s="271"/>
      <c r="HGB21" s="271"/>
      <c r="HGC21" s="271"/>
      <c r="HGD21" s="271"/>
      <c r="HGE21" s="271"/>
      <c r="HGF21" s="271"/>
      <c r="HGG21" s="271"/>
      <c r="HGH21" s="271"/>
      <c r="HGI21" s="271"/>
      <c r="HGJ21" s="271"/>
      <c r="HGK21" s="271"/>
      <c r="HGL21" s="271"/>
      <c r="HGM21" s="271"/>
      <c r="HGN21" s="271"/>
      <c r="HGO21" s="271"/>
      <c r="HGP21" s="271"/>
      <c r="HGQ21" s="271"/>
      <c r="HGR21" s="271"/>
      <c r="HGS21" s="271"/>
      <c r="HGT21" s="271"/>
      <c r="HGU21" s="271"/>
      <c r="HGV21" s="271"/>
      <c r="HGW21" s="271"/>
      <c r="HGX21" s="271"/>
      <c r="HGY21" s="271"/>
      <c r="HGZ21" s="271"/>
      <c r="HHA21" s="271"/>
      <c r="HHB21" s="271"/>
      <c r="HHC21" s="271"/>
      <c r="HHD21" s="271"/>
      <c r="HHE21" s="271"/>
      <c r="HHF21" s="271"/>
      <c r="HHG21" s="271"/>
      <c r="HHH21" s="271"/>
      <c r="HHI21" s="271"/>
      <c r="HHJ21" s="271"/>
      <c r="HHK21" s="271"/>
      <c r="HHL21" s="271"/>
      <c r="HHM21" s="271"/>
      <c r="HHN21" s="271"/>
      <c r="HHO21" s="271"/>
      <c r="HHP21" s="271"/>
      <c r="HHQ21" s="271"/>
      <c r="HHR21" s="271"/>
      <c r="HHS21" s="271"/>
      <c r="HHT21" s="271"/>
      <c r="HHU21" s="271"/>
      <c r="HHV21" s="271"/>
      <c r="HHW21" s="271"/>
      <c r="HHX21" s="271"/>
      <c r="HHY21" s="271"/>
      <c r="HHZ21" s="271"/>
      <c r="HIA21" s="271"/>
      <c r="HIB21" s="271"/>
      <c r="HIC21" s="271"/>
      <c r="HID21" s="271"/>
      <c r="HIE21" s="271"/>
      <c r="HIF21" s="271"/>
      <c r="HIG21" s="271"/>
      <c r="HIH21" s="271"/>
      <c r="HII21" s="271"/>
      <c r="HIJ21" s="271"/>
      <c r="HIK21" s="271"/>
      <c r="HIL21" s="271"/>
      <c r="HIM21" s="271"/>
      <c r="HIN21" s="271"/>
      <c r="HIO21" s="271"/>
      <c r="HIP21" s="271"/>
      <c r="HIQ21" s="271"/>
      <c r="HIR21" s="271"/>
      <c r="HIS21" s="271"/>
      <c r="HIT21" s="271"/>
      <c r="HIU21" s="271"/>
      <c r="HIV21" s="271"/>
      <c r="HIW21" s="271"/>
      <c r="HIX21" s="271"/>
      <c r="HIY21" s="271"/>
      <c r="HIZ21" s="271"/>
      <c r="HJA21" s="271"/>
      <c r="HJB21" s="271"/>
      <c r="HJC21" s="271"/>
      <c r="HJD21" s="271"/>
      <c r="HJE21" s="271"/>
      <c r="HJF21" s="271"/>
      <c r="HJG21" s="271"/>
      <c r="HJH21" s="271"/>
      <c r="HJI21" s="271"/>
      <c r="HJJ21" s="271"/>
      <c r="HJK21" s="271"/>
      <c r="HJL21" s="271"/>
      <c r="HJM21" s="271"/>
      <c r="HJN21" s="271"/>
      <c r="HJO21" s="271"/>
      <c r="HJP21" s="271"/>
      <c r="HJQ21" s="271"/>
      <c r="HJR21" s="271"/>
      <c r="HJS21" s="271"/>
      <c r="HJT21" s="271"/>
      <c r="HJU21" s="271"/>
      <c r="HJV21" s="271"/>
      <c r="HJW21" s="271"/>
      <c r="HJX21" s="271"/>
      <c r="HJY21" s="271"/>
      <c r="HJZ21" s="271"/>
      <c r="HKA21" s="271"/>
      <c r="HKB21" s="271"/>
      <c r="HKC21" s="271"/>
      <c r="HKD21" s="271"/>
      <c r="HKE21" s="271"/>
      <c r="HKF21" s="271"/>
      <c r="HKG21" s="271"/>
      <c r="HKH21" s="271"/>
      <c r="HKI21" s="271"/>
      <c r="HKJ21" s="271"/>
      <c r="HKK21" s="271"/>
      <c r="HKL21" s="271"/>
      <c r="HKM21" s="271"/>
      <c r="HKN21" s="271"/>
      <c r="HKO21" s="271"/>
      <c r="HKP21" s="271"/>
      <c r="HKQ21" s="271"/>
      <c r="HKR21" s="271"/>
      <c r="HKS21" s="271"/>
      <c r="HKT21" s="271"/>
      <c r="HKU21" s="271"/>
      <c r="HKV21" s="271"/>
      <c r="HKW21" s="271"/>
      <c r="HKX21" s="271"/>
      <c r="HKY21" s="271"/>
      <c r="HKZ21" s="271"/>
      <c r="HLA21" s="271"/>
      <c r="HLB21" s="271"/>
      <c r="HLC21" s="271"/>
      <c r="HLD21" s="271"/>
      <c r="HLE21" s="271"/>
      <c r="HLF21" s="271"/>
      <c r="HLG21" s="271"/>
      <c r="HLH21" s="271"/>
      <c r="HLI21" s="271"/>
      <c r="HLJ21" s="271"/>
      <c r="HLK21" s="271"/>
      <c r="HLL21" s="271"/>
      <c r="HLM21" s="271"/>
      <c r="HLN21" s="271"/>
      <c r="HLO21" s="271"/>
      <c r="HLP21" s="271"/>
      <c r="HLQ21" s="271"/>
      <c r="HLR21" s="271"/>
      <c r="HLS21" s="271"/>
      <c r="HLT21" s="271"/>
      <c r="HLU21" s="271"/>
      <c r="HLV21" s="271"/>
      <c r="HLW21" s="271"/>
      <c r="HLX21" s="271"/>
      <c r="HLY21" s="271"/>
      <c r="HLZ21" s="271"/>
      <c r="HMA21" s="271"/>
      <c r="HMB21" s="271"/>
      <c r="HMC21" s="271"/>
      <c r="HMD21" s="271"/>
      <c r="HME21" s="271"/>
      <c r="HMF21" s="271"/>
      <c r="HMG21" s="271"/>
      <c r="HMH21" s="271"/>
      <c r="HMI21" s="271"/>
      <c r="HMJ21" s="271"/>
      <c r="HMK21" s="271"/>
      <c r="HML21" s="271"/>
      <c r="HMM21" s="271"/>
      <c r="HMN21" s="271"/>
      <c r="HMO21" s="271"/>
      <c r="HMP21" s="271"/>
      <c r="HMQ21" s="271"/>
      <c r="HMR21" s="271"/>
      <c r="HMS21" s="271"/>
      <c r="HMT21" s="271"/>
      <c r="HMU21" s="271"/>
      <c r="HMV21" s="271"/>
      <c r="HMW21" s="271"/>
      <c r="HMX21" s="271"/>
      <c r="HMY21" s="271"/>
      <c r="HMZ21" s="271"/>
      <c r="HNA21" s="271"/>
      <c r="HNB21" s="271"/>
      <c r="HNC21" s="271"/>
      <c r="HND21" s="271"/>
      <c r="HNE21" s="271"/>
      <c r="HNF21" s="271"/>
      <c r="HNG21" s="271"/>
      <c r="HNH21" s="271"/>
      <c r="HNI21" s="271"/>
      <c r="HNJ21" s="271"/>
      <c r="HNK21" s="271"/>
      <c r="HNL21" s="271"/>
      <c r="HNM21" s="271"/>
      <c r="HNN21" s="271"/>
      <c r="HNO21" s="271"/>
      <c r="HNP21" s="271"/>
      <c r="HNQ21" s="271"/>
      <c r="HNR21" s="271"/>
      <c r="HNS21" s="271"/>
      <c r="HNT21" s="271"/>
      <c r="HNU21" s="271"/>
      <c r="HNV21" s="271"/>
      <c r="HNW21" s="271"/>
      <c r="HNX21" s="271"/>
      <c r="HNY21" s="271"/>
      <c r="HNZ21" s="271"/>
      <c r="HOA21" s="271"/>
      <c r="HOB21" s="271"/>
      <c r="HOC21" s="271"/>
      <c r="HOD21" s="271"/>
      <c r="HOE21" s="271"/>
      <c r="HOF21" s="271"/>
      <c r="HOG21" s="271"/>
      <c r="HOH21" s="271"/>
      <c r="HOI21" s="271"/>
      <c r="HOJ21" s="271"/>
      <c r="HOK21" s="271"/>
      <c r="HOL21" s="271"/>
      <c r="HOM21" s="271"/>
      <c r="HON21" s="271"/>
      <c r="HOO21" s="271"/>
      <c r="HOP21" s="271"/>
      <c r="HOQ21" s="271"/>
      <c r="HOR21" s="271"/>
      <c r="HOS21" s="271"/>
      <c r="HOT21" s="271"/>
      <c r="HOU21" s="271"/>
      <c r="HOV21" s="271"/>
      <c r="HOW21" s="271"/>
      <c r="HOX21" s="271"/>
      <c r="HOY21" s="271"/>
      <c r="HOZ21" s="271"/>
      <c r="HPA21" s="271"/>
      <c r="HPB21" s="271"/>
      <c r="HPC21" s="271"/>
      <c r="HPD21" s="271"/>
      <c r="HPE21" s="271"/>
      <c r="HPF21" s="271"/>
      <c r="HPG21" s="271"/>
      <c r="HPH21" s="271"/>
      <c r="HPI21" s="271"/>
      <c r="HPJ21" s="271"/>
      <c r="HPK21" s="271"/>
      <c r="HPL21" s="271"/>
      <c r="HPM21" s="271"/>
      <c r="HPN21" s="271"/>
      <c r="HPO21" s="271"/>
      <c r="HPP21" s="271"/>
      <c r="HPQ21" s="271"/>
      <c r="HPR21" s="271"/>
      <c r="HPS21" s="271"/>
      <c r="HPT21" s="271"/>
      <c r="HPU21" s="271"/>
      <c r="HPV21" s="271"/>
      <c r="HPW21" s="271"/>
      <c r="HPX21" s="271"/>
      <c r="HPY21" s="271"/>
      <c r="HPZ21" s="271"/>
      <c r="HQA21" s="271"/>
      <c r="HQB21" s="271"/>
      <c r="HQC21" s="271"/>
      <c r="HQD21" s="271"/>
      <c r="HQE21" s="271"/>
      <c r="HQF21" s="271"/>
      <c r="HQG21" s="271"/>
      <c r="HQH21" s="271"/>
      <c r="HQI21" s="271"/>
      <c r="HQJ21" s="271"/>
      <c r="HQK21" s="271"/>
      <c r="HQL21" s="271"/>
      <c r="HQM21" s="271"/>
      <c r="HQN21" s="271"/>
      <c r="HQO21" s="271"/>
      <c r="HQP21" s="271"/>
      <c r="HQQ21" s="271"/>
      <c r="HQR21" s="271"/>
      <c r="HQS21" s="271"/>
      <c r="HQT21" s="271"/>
      <c r="HQU21" s="271"/>
      <c r="HQV21" s="271"/>
      <c r="HQW21" s="271"/>
      <c r="HQX21" s="271"/>
      <c r="HQY21" s="271"/>
      <c r="HQZ21" s="271"/>
      <c r="HRA21" s="271"/>
      <c r="HRB21" s="271"/>
      <c r="HRC21" s="271"/>
      <c r="HRD21" s="271"/>
      <c r="HRE21" s="271"/>
      <c r="HRF21" s="271"/>
      <c r="HRG21" s="271"/>
      <c r="HRH21" s="271"/>
      <c r="HRI21" s="271"/>
      <c r="HRJ21" s="271"/>
      <c r="HRK21" s="271"/>
      <c r="HRL21" s="271"/>
      <c r="HRM21" s="271"/>
      <c r="HRN21" s="271"/>
      <c r="HRO21" s="271"/>
      <c r="HRP21" s="271"/>
      <c r="HRQ21" s="271"/>
      <c r="HRR21" s="271"/>
      <c r="HRS21" s="271"/>
      <c r="HRT21" s="271"/>
      <c r="HRU21" s="271"/>
      <c r="HRV21" s="271"/>
      <c r="HRW21" s="271"/>
      <c r="HRX21" s="271"/>
      <c r="HRY21" s="271"/>
      <c r="HRZ21" s="271"/>
      <c r="HSA21" s="271"/>
      <c r="HSB21" s="271"/>
      <c r="HSC21" s="271"/>
      <c r="HSD21" s="271"/>
      <c r="HSE21" s="271"/>
      <c r="HSF21" s="271"/>
      <c r="HSG21" s="271"/>
      <c r="HSH21" s="271"/>
      <c r="HSI21" s="271"/>
      <c r="HSJ21" s="271"/>
      <c r="HSK21" s="271"/>
      <c r="HSL21" s="271"/>
      <c r="HSM21" s="271"/>
      <c r="HSN21" s="271"/>
      <c r="HSO21" s="271"/>
      <c r="HSP21" s="271"/>
      <c r="HSQ21" s="271"/>
      <c r="HSR21" s="271"/>
      <c r="HSS21" s="271"/>
      <c r="HST21" s="271"/>
      <c r="HSU21" s="271"/>
      <c r="HSV21" s="271"/>
      <c r="HSW21" s="271"/>
      <c r="HSX21" s="271"/>
      <c r="HSY21" s="271"/>
      <c r="HSZ21" s="271"/>
      <c r="HTA21" s="271"/>
      <c r="HTB21" s="271"/>
      <c r="HTC21" s="271"/>
      <c r="HTD21" s="271"/>
      <c r="HTE21" s="271"/>
      <c r="HTF21" s="271"/>
      <c r="HTG21" s="271"/>
      <c r="HTH21" s="271"/>
      <c r="HTI21" s="271"/>
      <c r="HTJ21" s="271"/>
      <c r="HTK21" s="271"/>
      <c r="HTL21" s="271"/>
      <c r="HTM21" s="271"/>
      <c r="HTN21" s="271"/>
      <c r="HTO21" s="271"/>
      <c r="HTP21" s="271"/>
      <c r="HTQ21" s="271"/>
      <c r="HTR21" s="271"/>
      <c r="HTS21" s="271"/>
      <c r="HTT21" s="271"/>
      <c r="HTU21" s="271"/>
      <c r="HTV21" s="271"/>
      <c r="HTW21" s="271"/>
      <c r="HTX21" s="271"/>
      <c r="HTY21" s="271"/>
      <c r="HTZ21" s="271"/>
      <c r="HUA21" s="271"/>
      <c r="HUB21" s="271"/>
      <c r="HUC21" s="271"/>
      <c r="HUD21" s="271"/>
      <c r="HUE21" s="271"/>
      <c r="HUF21" s="271"/>
      <c r="HUG21" s="271"/>
      <c r="HUH21" s="271"/>
      <c r="HUI21" s="271"/>
      <c r="HUJ21" s="271"/>
      <c r="HUK21" s="271"/>
      <c r="HUL21" s="271"/>
      <c r="HUM21" s="271"/>
      <c r="HUN21" s="271"/>
      <c r="HUO21" s="271"/>
      <c r="HUP21" s="271"/>
      <c r="HUQ21" s="271"/>
      <c r="HUR21" s="271"/>
      <c r="HUS21" s="271"/>
      <c r="HUT21" s="271"/>
      <c r="HUU21" s="271"/>
      <c r="HUV21" s="271"/>
      <c r="HUW21" s="271"/>
      <c r="HUX21" s="271"/>
      <c r="HUY21" s="271"/>
      <c r="HUZ21" s="271"/>
      <c r="HVA21" s="271"/>
      <c r="HVB21" s="271"/>
      <c r="HVC21" s="271"/>
      <c r="HVD21" s="271"/>
      <c r="HVE21" s="271"/>
      <c r="HVF21" s="271"/>
      <c r="HVG21" s="271"/>
      <c r="HVH21" s="271"/>
      <c r="HVI21" s="271"/>
      <c r="HVJ21" s="271"/>
      <c r="HVK21" s="271"/>
      <c r="HVL21" s="271"/>
      <c r="HVM21" s="271"/>
      <c r="HVN21" s="271"/>
      <c r="HVO21" s="271"/>
      <c r="HVP21" s="271"/>
      <c r="HVQ21" s="271"/>
      <c r="HVR21" s="271"/>
      <c r="HVS21" s="271"/>
      <c r="HVT21" s="271"/>
      <c r="HVU21" s="271"/>
      <c r="HVV21" s="271"/>
      <c r="HVW21" s="271"/>
      <c r="HVX21" s="271"/>
      <c r="HVY21" s="271"/>
      <c r="HVZ21" s="271"/>
      <c r="HWA21" s="271"/>
      <c r="HWB21" s="271"/>
      <c r="HWC21" s="271"/>
      <c r="HWD21" s="271"/>
      <c r="HWE21" s="271"/>
      <c r="HWF21" s="271"/>
      <c r="HWG21" s="271"/>
      <c r="HWH21" s="271"/>
      <c r="HWI21" s="271"/>
      <c r="HWJ21" s="271"/>
      <c r="HWK21" s="271"/>
      <c r="HWL21" s="271"/>
      <c r="HWM21" s="271"/>
      <c r="HWN21" s="271"/>
      <c r="HWO21" s="271"/>
      <c r="HWP21" s="271"/>
      <c r="HWQ21" s="271"/>
      <c r="HWR21" s="271"/>
      <c r="HWS21" s="271"/>
      <c r="HWT21" s="271"/>
      <c r="HWU21" s="271"/>
      <c r="HWV21" s="271"/>
      <c r="HWW21" s="271"/>
      <c r="HWX21" s="271"/>
      <c r="HWY21" s="271"/>
      <c r="HWZ21" s="271"/>
      <c r="HXA21" s="271"/>
      <c r="HXB21" s="271"/>
      <c r="HXC21" s="271"/>
      <c r="HXD21" s="271"/>
      <c r="HXE21" s="271"/>
      <c r="HXF21" s="271"/>
      <c r="HXG21" s="271"/>
      <c r="HXH21" s="271"/>
      <c r="HXI21" s="271"/>
      <c r="HXJ21" s="271"/>
      <c r="HXK21" s="271"/>
      <c r="HXL21" s="271"/>
      <c r="HXM21" s="271"/>
      <c r="HXN21" s="271"/>
      <c r="HXO21" s="271"/>
      <c r="HXP21" s="271"/>
      <c r="HXQ21" s="271"/>
      <c r="HXR21" s="271"/>
      <c r="HXS21" s="271"/>
      <c r="HXT21" s="271"/>
      <c r="HXU21" s="271"/>
      <c r="HXV21" s="271"/>
      <c r="HXW21" s="271"/>
      <c r="HXX21" s="271"/>
      <c r="HXY21" s="271"/>
      <c r="HXZ21" s="271"/>
      <c r="HYA21" s="271"/>
      <c r="HYB21" s="271"/>
      <c r="HYC21" s="271"/>
      <c r="HYD21" s="271"/>
      <c r="HYE21" s="271"/>
      <c r="HYF21" s="271"/>
      <c r="HYG21" s="271"/>
      <c r="HYH21" s="271"/>
      <c r="HYI21" s="271"/>
      <c r="HYJ21" s="271"/>
      <c r="HYK21" s="271"/>
      <c r="HYL21" s="271"/>
      <c r="HYM21" s="271"/>
      <c r="HYN21" s="271"/>
      <c r="HYO21" s="271"/>
      <c r="HYP21" s="271"/>
      <c r="HYQ21" s="271"/>
      <c r="HYR21" s="271"/>
      <c r="HYS21" s="271"/>
      <c r="HYT21" s="271"/>
      <c r="HYU21" s="271"/>
      <c r="HYV21" s="271"/>
      <c r="HYW21" s="271"/>
      <c r="HYX21" s="271"/>
      <c r="HYY21" s="271"/>
      <c r="HYZ21" s="271"/>
      <c r="HZA21" s="271"/>
      <c r="HZB21" s="271"/>
      <c r="HZC21" s="271"/>
      <c r="HZD21" s="271"/>
      <c r="HZE21" s="271"/>
      <c r="HZF21" s="271"/>
      <c r="HZG21" s="271"/>
      <c r="HZH21" s="271"/>
      <c r="HZI21" s="271"/>
      <c r="HZJ21" s="271"/>
      <c r="HZK21" s="271"/>
      <c r="HZL21" s="271"/>
      <c r="HZM21" s="271"/>
      <c r="HZN21" s="271"/>
      <c r="HZO21" s="271"/>
      <c r="HZP21" s="271"/>
      <c r="HZQ21" s="271"/>
      <c r="HZR21" s="271"/>
      <c r="HZS21" s="271"/>
      <c r="HZT21" s="271"/>
      <c r="HZU21" s="271"/>
      <c r="HZV21" s="271"/>
      <c r="HZW21" s="271"/>
      <c r="HZX21" s="271"/>
      <c r="HZY21" s="271"/>
      <c r="HZZ21" s="271"/>
      <c r="IAA21" s="271"/>
      <c r="IAB21" s="271"/>
      <c r="IAC21" s="271"/>
      <c r="IAD21" s="271"/>
      <c r="IAE21" s="271"/>
      <c r="IAF21" s="271"/>
      <c r="IAG21" s="271"/>
      <c r="IAH21" s="271"/>
      <c r="IAI21" s="271"/>
      <c r="IAJ21" s="271"/>
      <c r="IAK21" s="271"/>
      <c r="IAL21" s="271"/>
      <c r="IAM21" s="271"/>
      <c r="IAN21" s="271"/>
      <c r="IAO21" s="271"/>
      <c r="IAP21" s="271"/>
      <c r="IAQ21" s="271"/>
      <c r="IAR21" s="271"/>
      <c r="IAS21" s="271"/>
      <c r="IAT21" s="271"/>
      <c r="IAU21" s="271"/>
      <c r="IAV21" s="271"/>
      <c r="IAW21" s="271"/>
      <c r="IAX21" s="271"/>
      <c r="IAY21" s="271"/>
      <c r="IAZ21" s="271"/>
      <c r="IBA21" s="271"/>
      <c r="IBB21" s="271"/>
      <c r="IBC21" s="271"/>
      <c r="IBD21" s="271"/>
      <c r="IBE21" s="271"/>
      <c r="IBF21" s="271"/>
      <c r="IBG21" s="271"/>
      <c r="IBH21" s="271"/>
      <c r="IBI21" s="271"/>
      <c r="IBJ21" s="271"/>
      <c r="IBK21" s="271"/>
      <c r="IBL21" s="271"/>
      <c r="IBM21" s="271"/>
      <c r="IBN21" s="271"/>
      <c r="IBO21" s="271"/>
      <c r="IBP21" s="271"/>
      <c r="IBQ21" s="271"/>
      <c r="IBR21" s="271"/>
      <c r="IBS21" s="271"/>
      <c r="IBT21" s="271"/>
      <c r="IBU21" s="271"/>
      <c r="IBV21" s="271"/>
      <c r="IBW21" s="271"/>
      <c r="IBX21" s="271"/>
      <c r="IBY21" s="271"/>
      <c r="IBZ21" s="271"/>
      <c r="ICA21" s="271"/>
      <c r="ICB21" s="271"/>
      <c r="ICC21" s="271"/>
      <c r="ICD21" s="271"/>
      <c r="ICE21" s="271"/>
      <c r="ICF21" s="271"/>
      <c r="ICG21" s="271"/>
      <c r="ICH21" s="271"/>
      <c r="ICI21" s="271"/>
      <c r="ICJ21" s="271"/>
      <c r="ICK21" s="271"/>
      <c r="ICL21" s="271"/>
      <c r="ICM21" s="271"/>
      <c r="ICN21" s="271"/>
      <c r="ICO21" s="271"/>
      <c r="ICP21" s="271"/>
      <c r="ICQ21" s="271"/>
      <c r="ICR21" s="271"/>
      <c r="ICS21" s="271"/>
      <c r="ICT21" s="271"/>
      <c r="ICU21" s="271"/>
      <c r="ICV21" s="271"/>
      <c r="ICW21" s="271"/>
      <c r="ICX21" s="271"/>
      <c r="ICY21" s="271"/>
      <c r="ICZ21" s="271"/>
      <c r="IDA21" s="271"/>
      <c r="IDB21" s="271"/>
      <c r="IDC21" s="271"/>
      <c r="IDD21" s="271"/>
      <c r="IDE21" s="271"/>
      <c r="IDF21" s="271"/>
      <c r="IDG21" s="271"/>
      <c r="IDH21" s="271"/>
      <c r="IDI21" s="271"/>
      <c r="IDJ21" s="271"/>
      <c r="IDK21" s="271"/>
      <c r="IDL21" s="271"/>
      <c r="IDM21" s="271"/>
      <c r="IDN21" s="271"/>
      <c r="IDO21" s="271"/>
      <c r="IDP21" s="271"/>
      <c r="IDQ21" s="271"/>
      <c r="IDR21" s="271"/>
      <c r="IDS21" s="271"/>
      <c r="IDT21" s="271"/>
      <c r="IDU21" s="271"/>
      <c r="IDV21" s="271"/>
      <c r="IDW21" s="271"/>
      <c r="IDX21" s="271"/>
      <c r="IDY21" s="271"/>
      <c r="IDZ21" s="271"/>
      <c r="IEA21" s="271"/>
      <c r="IEB21" s="271"/>
      <c r="IEC21" s="271"/>
      <c r="IED21" s="271"/>
      <c r="IEE21" s="271"/>
      <c r="IEF21" s="271"/>
      <c r="IEG21" s="271"/>
      <c r="IEH21" s="271"/>
      <c r="IEI21" s="271"/>
      <c r="IEJ21" s="271"/>
      <c r="IEK21" s="271"/>
      <c r="IEL21" s="271"/>
      <c r="IEM21" s="271"/>
      <c r="IEN21" s="271"/>
      <c r="IEO21" s="271"/>
      <c r="IEP21" s="271"/>
      <c r="IEQ21" s="271"/>
      <c r="IER21" s="271"/>
      <c r="IES21" s="271"/>
      <c r="IET21" s="271"/>
      <c r="IEU21" s="271"/>
      <c r="IEV21" s="271"/>
      <c r="IEW21" s="271"/>
      <c r="IEX21" s="271"/>
      <c r="IEY21" s="271"/>
      <c r="IEZ21" s="271"/>
      <c r="IFA21" s="271"/>
      <c r="IFB21" s="271"/>
      <c r="IFC21" s="271"/>
      <c r="IFD21" s="271"/>
      <c r="IFE21" s="271"/>
      <c r="IFF21" s="271"/>
      <c r="IFG21" s="271"/>
      <c r="IFH21" s="271"/>
      <c r="IFI21" s="271"/>
      <c r="IFJ21" s="271"/>
      <c r="IFK21" s="271"/>
      <c r="IFL21" s="271"/>
      <c r="IFM21" s="271"/>
      <c r="IFN21" s="271"/>
      <c r="IFO21" s="271"/>
      <c r="IFP21" s="271"/>
      <c r="IFQ21" s="271"/>
      <c r="IFR21" s="271"/>
      <c r="IFS21" s="271"/>
      <c r="IFT21" s="271"/>
      <c r="IFU21" s="271"/>
      <c r="IFV21" s="271"/>
      <c r="IFW21" s="271"/>
      <c r="IFX21" s="271"/>
      <c r="IFY21" s="271"/>
      <c r="IFZ21" s="271"/>
      <c r="IGA21" s="271"/>
      <c r="IGB21" s="271"/>
      <c r="IGC21" s="271"/>
      <c r="IGD21" s="271"/>
      <c r="IGE21" s="271"/>
      <c r="IGF21" s="271"/>
      <c r="IGG21" s="271"/>
      <c r="IGH21" s="271"/>
      <c r="IGI21" s="271"/>
      <c r="IGJ21" s="271"/>
      <c r="IGK21" s="271"/>
      <c r="IGL21" s="271"/>
      <c r="IGM21" s="271"/>
      <c r="IGN21" s="271"/>
      <c r="IGO21" s="271"/>
      <c r="IGP21" s="271"/>
      <c r="IGQ21" s="271"/>
      <c r="IGR21" s="271"/>
      <c r="IGS21" s="271"/>
      <c r="IGT21" s="271"/>
      <c r="IGU21" s="271"/>
      <c r="IGV21" s="271"/>
      <c r="IGW21" s="271"/>
      <c r="IGX21" s="271"/>
      <c r="IGY21" s="271"/>
      <c r="IGZ21" s="271"/>
      <c r="IHA21" s="271"/>
      <c r="IHB21" s="271"/>
      <c r="IHC21" s="271"/>
      <c r="IHD21" s="271"/>
      <c r="IHE21" s="271"/>
      <c r="IHF21" s="271"/>
      <c r="IHG21" s="271"/>
      <c r="IHH21" s="271"/>
      <c r="IHI21" s="271"/>
      <c r="IHJ21" s="271"/>
      <c r="IHK21" s="271"/>
      <c r="IHL21" s="271"/>
      <c r="IHM21" s="271"/>
      <c r="IHN21" s="271"/>
      <c r="IHO21" s="271"/>
      <c r="IHP21" s="271"/>
      <c r="IHQ21" s="271"/>
      <c r="IHR21" s="271"/>
      <c r="IHS21" s="271"/>
      <c r="IHT21" s="271"/>
      <c r="IHU21" s="271"/>
      <c r="IHV21" s="271"/>
      <c r="IHW21" s="271"/>
      <c r="IHX21" s="271"/>
      <c r="IHY21" s="271"/>
      <c r="IHZ21" s="271"/>
      <c r="IIA21" s="271"/>
      <c r="IIB21" s="271"/>
      <c r="IIC21" s="271"/>
      <c r="IID21" s="271"/>
      <c r="IIE21" s="271"/>
      <c r="IIF21" s="271"/>
      <c r="IIG21" s="271"/>
      <c r="IIH21" s="271"/>
      <c r="III21" s="271"/>
      <c r="IIJ21" s="271"/>
      <c r="IIK21" s="271"/>
      <c r="IIL21" s="271"/>
      <c r="IIM21" s="271"/>
      <c r="IIN21" s="271"/>
      <c r="IIO21" s="271"/>
      <c r="IIP21" s="271"/>
      <c r="IIQ21" s="271"/>
      <c r="IIR21" s="271"/>
      <c r="IIS21" s="271"/>
      <c r="IIT21" s="271"/>
      <c r="IIU21" s="271"/>
      <c r="IIV21" s="271"/>
      <c r="IIW21" s="271"/>
      <c r="IIX21" s="271"/>
      <c r="IIY21" s="271"/>
      <c r="IIZ21" s="271"/>
      <c r="IJA21" s="271"/>
      <c r="IJB21" s="271"/>
      <c r="IJC21" s="271"/>
      <c r="IJD21" s="271"/>
      <c r="IJE21" s="271"/>
      <c r="IJF21" s="271"/>
      <c r="IJG21" s="271"/>
      <c r="IJH21" s="271"/>
      <c r="IJI21" s="271"/>
      <c r="IJJ21" s="271"/>
      <c r="IJK21" s="271"/>
      <c r="IJL21" s="271"/>
      <c r="IJM21" s="271"/>
      <c r="IJN21" s="271"/>
      <c r="IJO21" s="271"/>
      <c r="IJP21" s="271"/>
      <c r="IJQ21" s="271"/>
      <c r="IJR21" s="271"/>
      <c r="IJS21" s="271"/>
      <c r="IJT21" s="271"/>
      <c r="IJU21" s="271"/>
      <c r="IJV21" s="271"/>
      <c r="IJW21" s="271"/>
      <c r="IJX21" s="271"/>
      <c r="IJY21" s="271"/>
      <c r="IJZ21" s="271"/>
      <c r="IKA21" s="271"/>
      <c r="IKB21" s="271"/>
      <c r="IKC21" s="271"/>
      <c r="IKD21" s="271"/>
      <c r="IKE21" s="271"/>
      <c r="IKF21" s="271"/>
      <c r="IKG21" s="271"/>
      <c r="IKH21" s="271"/>
      <c r="IKI21" s="271"/>
      <c r="IKJ21" s="271"/>
      <c r="IKK21" s="271"/>
      <c r="IKL21" s="271"/>
      <c r="IKM21" s="271"/>
      <c r="IKN21" s="271"/>
      <c r="IKO21" s="271"/>
      <c r="IKP21" s="271"/>
      <c r="IKQ21" s="271"/>
      <c r="IKR21" s="271"/>
      <c r="IKS21" s="271"/>
      <c r="IKT21" s="271"/>
      <c r="IKU21" s="271"/>
      <c r="IKV21" s="271"/>
      <c r="IKW21" s="271"/>
      <c r="IKX21" s="271"/>
      <c r="IKY21" s="271"/>
      <c r="IKZ21" s="271"/>
      <c r="ILA21" s="271"/>
      <c r="ILB21" s="271"/>
      <c r="ILC21" s="271"/>
      <c r="ILD21" s="271"/>
      <c r="ILE21" s="271"/>
      <c r="ILF21" s="271"/>
      <c r="ILG21" s="271"/>
      <c r="ILH21" s="271"/>
      <c r="ILI21" s="271"/>
      <c r="ILJ21" s="271"/>
      <c r="ILK21" s="271"/>
      <c r="ILL21" s="271"/>
      <c r="ILM21" s="271"/>
      <c r="ILN21" s="271"/>
      <c r="ILO21" s="271"/>
      <c r="ILP21" s="271"/>
      <c r="ILQ21" s="271"/>
      <c r="ILR21" s="271"/>
      <c r="ILS21" s="271"/>
      <c r="ILT21" s="271"/>
      <c r="ILU21" s="271"/>
      <c r="ILV21" s="271"/>
      <c r="ILW21" s="271"/>
      <c r="ILX21" s="271"/>
      <c r="ILY21" s="271"/>
      <c r="ILZ21" s="271"/>
      <c r="IMA21" s="271"/>
      <c r="IMB21" s="271"/>
      <c r="IMC21" s="271"/>
      <c r="IMD21" s="271"/>
      <c r="IME21" s="271"/>
      <c r="IMF21" s="271"/>
      <c r="IMG21" s="271"/>
      <c r="IMH21" s="271"/>
      <c r="IMI21" s="271"/>
      <c r="IMJ21" s="271"/>
      <c r="IMK21" s="271"/>
      <c r="IML21" s="271"/>
      <c r="IMM21" s="271"/>
      <c r="IMN21" s="271"/>
      <c r="IMO21" s="271"/>
      <c r="IMP21" s="271"/>
      <c r="IMQ21" s="271"/>
      <c r="IMR21" s="271"/>
      <c r="IMS21" s="271"/>
      <c r="IMT21" s="271"/>
      <c r="IMU21" s="271"/>
      <c r="IMV21" s="271"/>
      <c r="IMW21" s="271"/>
      <c r="IMX21" s="271"/>
      <c r="IMY21" s="271"/>
      <c r="IMZ21" s="271"/>
      <c r="INA21" s="271"/>
      <c r="INB21" s="271"/>
      <c r="INC21" s="271"/>
      <c r="IND21" s="271"/>
      <c r="INE21" s="271"/>
      <c r="INF21" s="271"/>
      <c r="ING21" s="271"/>
      <c r="INH21" s="271"/>
      <c r="INI21" s="271"/>
      <c r="INJ21" s="271"/>
      <c r="INK21" s="271"/>
      <c r="INL21" s="271"/>
      <c r="INM21" s="271"/>
      <c r="INN21" s="271"/>
      <c r="INO21" s="271"/>
      <c r="INP21" s="271"/>
      <c r="INQ21" s="271"/>
      <c r="INR21" s="271"/>
      <c r="INS21" s="271"/>
      <c r="INT21" s="271"/>
      <c r="INU21" s="271"/>
      <c r="INV21" s="271"/>
      <c r="INW21" s="271"/>
      <c r="INX21" s="271"/>
      <c r="INY21" s="271"/>
      <c r="INZ21" s="271"/>
      <c r="IOA21" s="271"/>
      <c r="IOB21" s="271"/>
      <c r="IOC21" s="271"/>
      <c r="IOD21" s="271"/>
      <c r="IOE21" s="271"/>
      <c r="IOF21" s="271"/>
      <c r="IOG21" s="271"/>
      <c r="IOH21" s="271"/>
      <c r="IOI21" s="271"/>
      <c r="IOJ21" s="271"/>
      <c r="IOK21" s="271"/>
      <c r="IOL21" s="271"/>
      <c r="IOM21" s="271"/>
      <c r="ION21" s="271"/>
      <c r="IOO21" s="271"/>
      <c r="IOP21" s="271"/>
      <c r="IOQ21" s="271"/>
      <c r="IOR21" s="271"/>
      <c r="IOS21" s="271"/>
      <c r="IOT21" s="271"/>
      <c r="IOU21" s="271"/>
      <c r="IOV21" s="271"/>
      <c r="IOW21" s="271"/>
      <c r="IOX21" s="271"/>
      <c r="IOY21" s="271"/>
      <c r="IOZ21" s="271"/>
      <c r="IPA21" s="271"/>
      <c r="IPB21" s="271"/>
      <c r="IPC21" s="271"/>
      <c r="IPD21" s="271"/>
      <c r="IPE21" s="271"/>
      <c r="IPF21" s="271"/>
      <c r="IPG21" s="271"/>
      <c r="IPH21" s="271"/>
      <c r="IPI21" s="271"/>
      <c r="IPJ21" s="271"/>
      <c r="IPK21" s="271"/>
      <c r="IPL21" s="271"/>
      <c r="IPM21" s="271"/>
      <c r="IPN21" s="271"/>
      <c r="IPO21" s="271"/>
      <c r="IPP21" s="271"/>
      <c r="IPQ21" s="271"/>
      <c r="IPR21" s="271"/>
      <c r="IPS21" s="271"/>
      <c r="IPT21" s="271"/>
      <c r="IPU21" s="271"/>
      <c r="IPV21" s="271"/>
      <c r="IPW21" s="271"/>
      <c r="IPX21" s="271"/>
      <c r="IPY21" s="271"/>
      <c r="IPZ21" s="271"/>
      <c r="IQA21" s="271"/>
      <c r="IQB21" s="271"/>
      <c r="IQC21" s="271"/>
      <c r="IQD21" s="271"/>
      <c r="IQE21" s="271"/>
      <c r="IQF21" s="271"/>
      <c r="IQG21" s="271"/>
      <c r="IQH21" s="271"/>
      <c r="IQI21" s="271"/>
      <c r="IQJ21" s="271"/>
      <c r="IQK21" s="271"/>
      <c r="IQL21" s="271"/>
      <c r="IQM21" s="271"/>
      <c r="IQN21" s="271"/>
      <c r="IQO21" s="271"/>
      <c r="IQP21" s="271"/>
      <c r="IQQ21" s="271"/>
      <c r="IQR21" s="271"/>
      <c r="IQS21" s="271"/>
      <c r="IQT21" s="271"/>
      <c r="IQU21" s="271"/>
      <c r="IQV21" s="271"/>
      <c r="IQW21" s="271"/>
      <c r="IQX21" s="271"/>
      <c r="IQY21" s="271"/>
      <c r="IQZ21" s="271"/>
      <c r="IRA21" s="271"/>
      <c r="IRB21" s="271"/>
      <c r="IRC21" s="271"/>
      <c r="IRD21" s="271"/>
      <c r="IRE21" s="271"/>
      <c r="IRF21" s="271"/>
      <c r="IRG21" s="271"/>
      <c r="IRH21" s="271"/>
      <c r="IRI21" s="271"/>
      <c r="IRJ21" s="271"/>
      <c r="IRK21" s="271"/>
      <c r="IRL21" s="271"/>
      <c r="IRM21" s="271"/>
      <c r="IRN21" s="271"/>
      <c r="IRO21" s="271"/>
      <c r="IRP21" s="271"/>
      <c r="IRQ21" s="271"/>
      <c r="IRR21" s="271"/>
      <c r="IRS21" s="271"/>
      <c r="IRT21" s="271"/>
      <c r="IRU21" s="271"/>
      <c r="IRV21" s="271"/>
      <c r="IRW21" s="271"/>
      <c r="IRX21" s="271"/>
      <c r="IRY21" s="271"/>
      <c r="IRZ21" s="271"/>
      <c r="ISA21" s="271"/>
      <c r="ISB21" s="271"/>
      <c r="ISC21" s="271"/>
      <c r="ISD21" s="271"/>
      <c r="ISE21" s="271"/>
      <c r="ISF21" s="271"/>
      <c r="ISG21" s="271"/>
      <c r="ISH21" s="271"/>
      <c r="ISI21" s="271"/>
      <c r="ISJ21" s="271"/>
      <c r="ISK21" s="271"/>
      <c r="ISL21" s="271"/>
      <c r="ISM21" s="271"/>
      <c r="ISN21" s="271"/>
      <c r="ISO21" s="271"/>
      <c r="ISP21" s="271"/>
      <c r="ISQ21" s="271"/>
      <c r="ISR21" s="271"/>
      <c r="ISS21" s="271"/>
      <c r="IST21" s="271"/>
      <c r="ISU21" s="271"/>
      <c r="ISV21" s="271"/>
      <c r="ISW21" s="271"/>
      <c r="ISX21" s="271"/>
      <c r="ISY21" s="271"/>
      <c r="ISZ21" s="271"/>
      <c r="ITA21" s="271"/>
      <c r="ITB21" s="271"/>
      <c r="ITC21" s="271"/>
      <c r="ITD21" s="271"/>
      <c r="ITE21" s="271"/>
      <c r="ITF21" s="271"/>
      <c r="ITG21" s="271"/>
      <c r="ITH21" s="271"/>
      <c r="ITI21" s="271"/>
      <c r="ITJ21" s="271"/>
      <c r="ITK21" s="271"/>
      <c r="ITL21" s="271"/>
      <c r="ITM21" s="271"/>
      <c r="ITN21" s="271"/>
      <c r="ITO21" s="271"/>
      <c r="ITP21" s="271"/>
      <c r="ITQ21" s="271"/>
      <c r="ITR21" s="271"/>
      <c r="ITS21" s="271"/>
      <c r="ITT21" s="271"/>
      <c r="ITU21" s="271"/>
      <c r="ITV21" s="271"/>
      <c r="ITW21" s="271"/>
      <c r="ITX21" s="271"/>
      <c r="ITY21" s="271"/>
      <c r="ITZ21" s="271"/>
      <c r="IUA21" s="271"/>
      <c r="IUB21" s="271"/>
      <c r="IUC21" s="271"/>
      <c r="IUD21" s="271"/>
      <c r="IUE21" s="271"/>
      <c r="IUF21" s="271"/>
      <c r="IUG21" s="271"/>
      <c r="IUH21" s="271"/>
      <c r="IUI21" s="271"/>
      <c r="IUJ21" s="271"/>
      <c r="IUK21" s="271"/>
      <c r="IUL21" s="271"/>
      <c r="IUM21" s="271"/>
      <c r="IUN21" s="271"/>
      <c r="IUO21" s="271"/>
      <c r="IUP21" s="271"/>
      <c r="IUQ21" s="271"/>
      <c r="IUR21" s="271"/>
      <c r="IUS21" s="271"/>
      <c r="IUT21" s="271"/>
      <c r="IUU21" s="271"/>
      <c r="IUV21" s="271"/>
      <c r="IUW21" s="271"/>
      <c r="IUX21" s="271"/>
      <c r="IUY21" s="271"/>
      <c r="IUZ21" s="271"/>
      <c r="IVA21" s="271"/>
      <c r="IVB21" s="271"/>
      <c r="IVC21" s="271"/>
      <c r="IVD21" s="271"/>
      <c r="IVE21" s="271"/>
      <c r="IVF21" s="271"/>
      <c r="IVG21" s="271"/>
      <c r="IVH21" s="271"/>
      <c r="IVI21" s="271"/>
      <c r="IVJ21" s="271"/>
      <c r="IVK21" s="271"/>
      <c r="IVL21" s="271"/>
      <c r="IVM21" s="271"/>
      <c r="IVN21" s="271"/>
      <c r="IVO21" s="271"/>
      <c r="IVP21" s="271"/>
      <c r="IVQ21" s="271"/>
      <c r="IVR21" s="271"/>
      <c r="IVS21" s="271"/>
      <c r="IVT21" s="271"/>
      <c r="IVU21" s="271"/>
      <c r="IVV21" s="271"/>
      <c r="IVW21" s="271"/>
      <c r="IVX21" s="271"/>
      <c r="IVY21" s="271"/>
      <c r="IVZ21" s="271"/>
      <c r="IWA21" s="271"/>
      <c r="IWB21" s="271"/>
      <c r="IWC21" s="271"/>
      <c r="IWD21" s="271"/>
      <c r="IWE21" s="271"/>
      <c r="IWF21" s="271"/>
      <c r="IWG21" s="271"/>
      <c r="IWH21" s="271"/>
      <c r="IWI21" s="271"/>
      <c r="IWJ21" s="271"/>
      <c r="IWK21" s="271"/>
      <c r="IWL21" s="271"/>
      <c r="IWM21" s="271"/>
      <c r="IWN21" s="271"/>
      <c r="IWO21" s="271"/>
      <c r="IWP21" s="271"/>
      <c r="IWQ21" s="271"/>
      <c r="IWR21" s="271"/>
      <c r="IWS21" s="271"/>
      <c r="IWT21" s="271"/>
      <c r="IWU21" s="271"/>
      <c r="IWV21" s="271"/>
      <c r="IWW21" s="271"/>
      <c r="IWX21" s="271"/>
      <c r="IWY21" s="271"/>
      <c r="IWZ21" s="271"/>
      <c r="IXA21" s="271"/>
      <c r="IXB21" s="271"/>
      <c r="IXC21" s="271"/>
      <c r="IXD21" s="271"/>
      <c r="IXE21" s="271"/>
      <c r="IXF21" s="271"/>
      <c r="IXG21" s="271"/>
      <c r="IXH21" s="271"/>
      <c r="IXI21" s="271"/>
      <c r="IXJ21" s="271"/>
      <c r="IXK21" s="271"/>
      <c r="IXL21" s="271"/>
      <c r="IXM21" s="271"/>
      <c r="IXN21" s="271"/>
      <c r="IXO21" s="271"/>
      <c r="IXP21" s="271"/>
      <c r="IXQ21" s="271"/>
      <c r="IXR21" s="271"/>
      <c r="IXS21" s="271"/>
      <c r="IXT21" s="271"/>
      <c r="IXU21" s="271"/>
      <c r="IXV21" s="271"/>
      <c r="IXW21" s="271"/>
      <c r="IXX21" s="271"/>
      <c r="IXY21" s="271"/>
      <c r="IXZ21" s="271"/>
      <c r="IYA21" s="271"/>
      <c r="IYB21" s="271"/>
      <c r="IYC21" s="271"/>
      <c r="IYD21" s="271"/>
      <c r="IYE21" s="271"/>
      <c r="IYF21" s="271"/>
      <c r="IYG21" s="271"/>
      <c r="IYH21" s="271"/>
      <c r="IYI21" s="271"/>
      <c r="IYJ21" s="271"/>
      <c r="IYK21" s="271"/>
      <c r="IYL21" s="271"/>
      <c r="IYM21" s="271"/>
      <c r="IYN21" s="271"/>
      <c r="IYO21" s="271"/>
      <c r="IYP21" s="271"/>
      <c r="IYQ21" s="271"/>
      <c r="IYR21" s="271"/>
      <c r="IYS21" s="271"/>
      <c r="IYT21" s="271"/>
      <c r="IYU21" s="271"/>
      <c r="IYV21" s="271"/>
      <c r="IYW21" s="271"/>
      <c r="IYX21" s="271"/>
      <c r="IYY21" s="271"/>
      <c r="IYZ21" s="271"/>
      <c r="IZA21" s="271"/>
      <c r="IZB21" s="271"/>
      <c r="IZC21" s="271"/>
      <c r="IZD21" s="271"/>
      <c r="IZE21" s="271"/>
      <c r="IZF21" s="271"/>
      <c r="IZG21" s="271"/>
      <c r="IZH21" s="271"/>
      <c r="IZI21" s="271"/>
      <c r="IZJ21" s="271"/>
      <c r="IZK21" s="271"/>
      <c r="IZL21" s="271"/>
      <c r="IZM21" s="271"/>
      <c r="IZN21" s="271"/>
      <c r="IZO21" s="271"/>
      <c r="IZP21" s="271"/>
      <c r="IZQ21" s="271"/>
      <c r="IZR21" s="271"/>
      <c r="IZS21" s="271"/>
      <c r="IZT21" s="271"/>
      <c r="IZU21" s="271"/>
      <c r="IZV21" s="271"/>
      <c r="IZW21" s="271"/>
      <c r="IZX21" s="271"/>
      <c r="IZY21" s="271"/>
      <c r="IZZ21" s="271"/>
      <c r="JAA21" s="271"/>
      <c r="JAB21" s="271"/>
      <c r="JAC21" s="271"/>
      <c r="JAD21" s="271"/>
      <c r="JAE21" s="271"/>
      <c r="JAF21" s="271"/>
      <c r="JAG21" s="271"/>
      <c r="JAH21" s="271"/>
      <c r="JAI21" s="271"/>
      <c r="JAJ21" s="271"/>
      <c r="JAK21" s="271"/>
      <c r="JAL21" s="271"/>
      <c r="JAM21" s="271"/>
      <c r="JAN21" s="271"/>
      <c r="JAO21" s="271"/>
      <c r="JAP21" s="271"/>
      <c r="JAQ21" s="271"/>
      <c r="JAR21" s="271"/>
      <c r="JAS21" s="271"/>
      <c r="JAT21" s="271"/>
      <c r="JAU21" s="271"/>
      <c r="JAV21" s="271"/>
      <c r="JAW21" s="271"/>
      <c r="JAX21" s="271"/>
      <c r="JAY21" s="271"/>
      <c r="JAZ21" s="271"/>
      <c r="JBA21" s="271"/>
      <c r="JBB21" s="271"/>
      <c r="JBC21" s="271"/>
      <c r="JBD21" s="271"/>
      <c r="JBE21" s="271"/>
      <c r="JBF21" s="271"/>
      <c r="JBG21" s="271"/>
      <c r="JBH21" s="271"/>
      <c r="JBI21" s="271"/>
      <c r="JBJ21" s="271"/>
      <c r="JBK21" s="271"/>
      <c r="JBL21" s="271"/>
      <c r="JBM21" s="271"/>
      <c r="JBN21" s="271"/>
      <c r="JBO21" s="271"/>
      <c r="JBP21" s="271"/>
      <c r="JBQ21" s="271"/>
      <c r="JBR21" s="271"/>
      <c r="JBS21" s="271"/>
      <c r="JBT21" s="271"/>
      <c r="JBU21" s="271"/>
      <c r="JBV21" s="271"/>
      <c r="JBW21" s="271"/>
      <c r="JBX21" s="271"/>
      <c r="JBY21" s="271"/>
      <c r="JBZ21" s="271"/>
      <c r="JCA21" s="271"/>
      <c r="JCB21" s="271"/>
      <c r="JCC21" s="271"/>
      <c r="JCD21" s="271"/>
      <c r="JCE21" s="271"/>
      <c r="JCF21" s="271"/>
      <c r="JCG21" s="271"/>
      <c r="JCH21" s="271"/>
      <c r="JCI21" s="271"/>
      <c r="JCJ21" s="271"/>
      <c r="JCK21" s="271"/>
      <c r="JCL21" s="271"/>
      <c r="JCM21" s="271"/>
      <c r="JCN21" s="271"/>
      <c r="JCO21" s="271"/>
      <c r="JCP21" s="271"/>
      <c r="JCQ21" s="271"/>
      <c r="JCR21" s="271"/>
      <c r="JCS21" s="271"/>
      <c r="JCT21" s="271"/>
      <c r="JCU21" s="271"/>
      <c r="JCV21" s="271"/>
      <c r="JCW21" s="271"/>
      <c r="JCX21" s="271"/>
      <c r="JCY21" s="271"/>
      <c r="JCZ21" s="271"/>
      <c r="JDA21" s="271"/>
      <c r="JDB21" s="271"/>
      <c r="JDC21" s="271"/>
      <c r="JDD21" s="271"/>
      <c r="JDE21" s="271"/>
      <c r="JDF21" s="271"/>
      <c r="JDG21" s="271"/>
      <c r="JDH21" s="271"/>
      <c r="JDI21" s="271"/>
      <c r="JDJ21" s="271"/>
      <c r="JDK21" s="271"/>
      <c r="JDL21" s="271"/>
      <c r="JDM21" s="271"/>
      <c r="JDN21" s="271"/>
      <c r="JDO21" s="271"/>
      <c r="JDP21" s="271"/>
      <c r="JDQ21" s="271"/>
      <c r="JDR21" s="271"/>
      <c r="JDS21" s="271"/>
      <c r="JDT21" s="271"/>
      <c r="JDU21" s="271"/>
      <c r="JDV21" s="271"/>
      <c r="JDW21" s="271"/>
      <c r="JDX21" s="271"/>
      <c r="JDY21" s="271"/>
      <c r="JDZ21" s="271"/>
      <c r="JEA21" s="271"/>
      <c r="JEB21" s="271"/>
      <c r="JEC21" s="271"/>
      <c r="JED21" s="271"/>
      <c r="JEE21" s="271"/>
      <c r="JEF21" s="271"/>
      <c r="JEG21" s="271"/>
      <c r="JEH21" s="271"/>
      <c r="JEI21" s="271"/>
      <c r="JEJ21" s="271"/>
      <c r="JEK21" s="271"/>
      <c r="JEL21" s="271"/>
      <c r="JEM21" s="271"/>
      <c r="JEN21" s="271"/>
      <c r="JEO21" s="271"/>
      <c r="JEP21" s="271"/>
      <c r="JEQ21" s="271"/>
      <c r="JER21" s="271"/>
      <c r="JES21" s="271"/>
      <c r="JET21" s="271"/>
      <c r="JEU21" s="271"/>
      <c r="JEV21" s="271"/>
      <c r="JEW21" s="271"/>
      <c r="JEX21" s="271"/>
      <c r="JEY21" s="271"/>
      <c r="JEZ21" s="271"/>
      <c r="JFA21" s="271"/>
      <c r="JFB21" s="271"/>
      <c r="JFC21" s="271"/>
      <c r="JFD21" s="271"/>
      <c r="JFE21" s="271"/>
      <c r="JFF21" s="271"/>
      <c r="JFG21" s="271"/>
      <c r="JFH21" s="271"/>
      <c r="JFI21" s="271"/>
      <c r="JFJ21" s="271"/>
      <c r="JFK21" s="271"/>
      <c r="JFL21" s="271"/>
      <c r="JFM21" s="271"/>
      <c r="JFN21" s="271"/>
      <c r="JFO21" s="271"/>
      <c r="JFP21" s="271"/>
      <c r="JFQ21" s="271"/>
      <c r="JFR21" s="271"/>
      <c r="JFS21" s="271"/>
      <c r="JFT21" s="271"/>
      <c r="JFU21" s="271"/>
      <c r="JFV21" s="271"/>
      <c r="JFW21" s="271"/>
      <c r="JFX21" s="271"/>
      <c r="JFY21" s="271"/>
      <c r="JFZ21" s="271"/>
      <c r="JGA21" s="271"/>
      <c r="JGB21" s="271"/>
      <c r="JGC21" s="271"/>
      <c r="JGD21" s="271"/>
      <c r="JGE21" s="271"/>
      <c r="JGF21" s="271"/>
      <c r="JGG21" s="271"/>
      <c r="JGH21" s="271"/>
      <c r="JGI21" s="271"/>
      <c r="JGJ21" s="271"/>
      <c r="JGK21" s="271"/>
      <c r="JGL21" s="271"/>
      <c r="JGM21" s="271"/>
      <c r="JGN21" s="271"/>
      <c r="JGO21" s="271"/>
      <c r="JGP21" s="271"/>
      <c r="JGQ21" s="271"/>
      <c r="JGR21" s="271"/>
      <c r="JGS21" s="271"/>
      <c r="JGT21" s="271"/>
      <c r="JGU21" s="271"/>
      <c r="JGV21" s="271"/>
      <c r="JGW21" s="271"/>
      <c r="JGX21" s="271"/>
      <c r="JGY21" s="271"/>
      <c r="JGZ21" s="271"/>
      <c r="JHA21" s="271"/>
      <c r="JHB21" s="271"/>
      <c r="JHC21" s="271"/>
      <c r="JHD21" s="271"/>
      <c r="JHE21" s="271"/>
      <c r="JHF21" s="271"/>
      <c r="JHG21" s="271"/>
      <c r="JHH21" s="271"/>
      <c r="JHI21" s="271"/>
      <c r="JHJ21" s="271"/>
      <c r="JHK21" s="271"/>
      <c r="JHL21" s="271"/>
      <c r="JHM21" s="271"/>
      <c r="JHN21" s="271"/>
      <c r="JHO21" s="271"/>
      <c r="JHP21" s="271"/>
      <c r="JHQ21" s="271"/>
      <c r="JHR21" s="271"/>
      <c r="JHS21" s="271"/>
      <c r="JHT21" s="271"/>
      <c r="JHU21" s="271"/>
      <c r="JHV21" s="271"/>
      <c r="JHW21" s="271"/>
      <c r="JHX21" s="271"/>
      <c r="JHY21" s="271"/>
      <c r="JHZ21" s="271"/>
      <c r="JIA21" s="271"/>
      <c r="JIB21" s="271"/>
      <c r="JIC21" s="271"/>
      <c r="JID21" s="271"/>
      <c r="JIE21" s="271"/>
      <c r="JIF21" s="271"/>
      <c r="JIG21" s="271"/>
      <c r="JIH21" s="271"/>
      <c r="JII21" s="271"/>
      <c r="JIJ21" s="271"/>
      <c r="JIK21" s="271"/>
      <c r="JIL21" s="271"/>
      <c r="JIM21" s="271"/>
      <c r="JIN21" s="271"/>
      <c r="JIO21" s="271"/>
      <c r="JIP21" s="271"/>
      <c r="JIQ21" s="271"/>
      <c r="JIR21" s="271"/>
      <c r="JIS21" s="271"/>
      <c r="JIT21" s="271"/>
      <c r="JIU21" s="271"/>
      <c r="JIV21" s="271"/>
      <c r="JIW21" s="271"/>
      <c r="JIX21" s="271"/>
      <c r="JIY21" s="271"/>
      <c r="JIZ21" s="271"/>
      <c r="JJA21" s="271"/>
      <c r="JJB21" s="271"/>
      <c r="JJC21" s="271"/>
      <c r="JJD21" s="271"/>
      <c r="JJE21" s="271"/>
      <c r="JJF21" s="271"/>
      <c r="JJG21" s="271"/>
      <c r="JJH21" s="271"/>
      <c r="JJI21" s="271"/>
      <c r="JJJ21" s="271"/>
      <c r="JJK21" s="271"/>
      <c r="JJL21" s="271"/>
      <c r="JJM21" s="271"/>
      <c r="JJN21" s="271"/>
      <c r="JJO21" s="271"/>
      <c r="JJP21" s="271"/>
      <c r="JJQ21" s="271"/>
      <c r="JJR21" s="271"/>
      <c r="JJS21" s="271"/>
      <c r="JJT21" s="271"/>
      <c r="JJU21" s="271"/>
      <c r="JJV21" s="271"/>
      <c r="JJW21" s="271"/>
      <c r="JJX21" s="271"/>
      <c r="JJY21" s="271"/>
      <c r="JJZ21" s="271"/>
      <c r="JKA21" s="271"/>
      <c r="JKB21" s="271"/>
      <c r="JKC21" s="271"/>
      <c r="JKD21" s="271"/>
      <c r="JKE21" s="271"/>
      <c r="JKF21" s="271"/>
      <c r="JKG21" s="271"/>
      <c r="JKH21" s="271"/>
      <c r="JKI21" s="271"/>
      <c r="JKJ21" s="271"/>
      <c r="JKK21" s="271"/>
      <c r="JKL21" s="271"/>
      <c r="JKM21" s="271"/>
      <c r="JKN21" s="271"/>
      <c r="JKO21" s="271"/>
      <c r="JKP21" s="271"/>
      <c r="JKQ21" s="271"/>
      <c r="JKR21" s="271"/>
      <c r="JKS21" s="271"/>
      <c r="JKT21" s="271"/>
      <c r="JKU21" s="271"/>
      <c r="JKV21" s="271"/>
      <c r="JKW21" s="271"/>
      <c r="JKX21" s="271"/>
      <c r="JKY21" s="271"/>
      <c r="JKZ21" s="271"/>
      <c r="JLA21" s="271"/>
      <c r="JLB21" s="271"/>
      <c r="JLC21" s="271"/>
      <c r="JLD21" s="271"/>
      <c r="JLE21" s="271"/>
      <c r="JLF21" s="271"/>
      <c r="JLG21" s="271"/>
      <c r="JLH21" s="271"/>
      <c r="JLI21" s="271"/>
      <c r="JLJ21" s="271"/>
      <c r="JLK21" s="271"/>
      <c r="JLL21" s="271"/>
      <c r="JLM21" s="271"/>
      <c r="JLN21" s="271"/>
      <c r="JLO21" s="271"/>
      <c r="JLP21" s="271"/>
      <c r="JLQ21" s="271"/>
      <c r="JLR21" s="271"/>
      <c r="JLS21" s="271"/>
      <c r="JLT21" s="271"/>
      <c r="JLU21" s="271"/>
      <c r="JLV21" s="271"/>
      <c r="JLW21" s="271"/>
      <c r="JLX21" s="271"/>
      <c r="JLY21" s="271"/>
      <c r="JLZ21" s="271"/>
      <c r="JMA21" s="271"/>
      <c r="JMB21" s="271"/>
      <c r="JMC21" s="271"/>
      <c r="JMD21" s="271"/>
      <c r="JME21" s="271"/>
      <c r="JMF21" s="271"/>
      <c r="JMG21" s="271"/>
      <c r="JMH21" s="271"/>
      <c r="JMI21" s="271"/>
      <c r="JMJ21" s="271"/>
      <c r="JMK21" s="271"/>
      <c r="JML21" s="271"/>
      <c r="JMM21" s="271"/>
      <c r="JMN21" s="271"/>
      <c r="JMO21" s="271"/>
      <c r="JMP21" s="271"/>
      <c r="JMQ21" s="271"/>
      <c r="JMR21" s="271"/>
      <c r="JMS21" s="271"/>
      <c r="JMT21" s="271"/>
      <c r="JMU21" s="271"/>
      <c r="JMV21" s="271"/>
      <c r="JMW21" s="271"/>
      <c r="JMX21" s="271"/>
      <c r="JMY21" s="271"/>
      <c r="JMZ21" s="271"/>
      <c r="JNA21" s="271"/>
      <c r="JNB21" s="271"/>
      <c r="JNC21" s="271"/>
      <c r="JND21" s="271"/>
      <c r="JNE21" s="271"/>
      <c r="JNF21" s="271"/>
      <c r="JNG21" s="271"/>
      <c r="JNH21" s="271"/>
      <c r="JNI21" s="271"/>
      <c r="JNJ21" s="271"/>
      <c r="JNK21" s="271"/>
      <c r="JNL21" s="271"/>
      <c r="JNM21" s="271"/>
      <c r="JNN21" s="271"/>
      <c r="JNO21" s="271"/>
      <c r="JNP21" s="271"/>
      <c r="JNQ21" s="271"/>
      <c r="JNR21" s="271"/>
      <c r="JNS21" s="271"/>
      <c r="JNT21" s="271"/>
      <c r="JNU21" s="271"/>
      <c r="JNV21" s="271"/>
      <c r="JNW21" s="271"/>
      <c r="JNX21" s="271"/>
      <c r="JNY21" s="271"/>
      <c r="JNZ21" s="271"/>
      <c r="JOA21" s="271"/>
      <c r="JOB21" s="271"/>
      <c r="JOC21" s="271"/>
      <c r="JOD21" s="271"/>
      <c r="JOE21" s="271"/>
      <c r="JOF21" s="271"/>
      <c r="JOG21" s="271"/>
      <c r="JOH21" s="271"/>
      <c r="JOI21" s="271"/>
      <c r="JOJ21" s="271"/>
      <c r="JOK21" s="271"/>
      <c r="JOL21" s="271"/>
      <c r="JOM21" s="271"/>
      <c r="JON21" s="271"/>
      <c r="JOO21" s="271"/>
      <c r="JOP21" s="271"/>
      <c r="JOQ21" s="271"/>
      <c r="JOR21" s="271"/>
      <c r="JOS21" s="271"/>
      <c r="JOT21" s="271"/>
      <c r="JOU21" s="271"/>
      <c r="JOV21" s="271"/>
      <c r="JOW21" s="271"/>
      <c r="JOX21" s="271"/>
      <c r="JOY21" s="271"/>
      <c r="JOZ21" s="271"/>
      <c r="JPA21" s="271"/>
      <c r="JPB21" s="271"/>
      <c r="JPC21" s="271"/>
      <c r="JPD21" s="271"/>
      <c r="JPE21" s="271"/>
      <c r="JPF21" s="271"/>
      <c r="JPG21" s="271"/>
      <c r="JPH21" s="271"/>
      <c r="JPI21" s="271"/>
      <c r="JPJ21" s="271"/>
      <c r="JPK21" s="271"/>
      <c r="JPL21" s="271"/>
      <c r="JPM21" s="271"/>
      <c r="JPN21" s="271"/>
      <c r="JPO21" s="271"/>
      <c r="JPP21" s="271"/>
      <c r="JPQ21" s="271"/>
      <c r="JPR21" s="271"/>
      <c r="JPS21" s="271"/>
      <c r="JPT21" s="271"/>
      <c r="JPU21" s="271"/>
      <c r="JPV21" s="271"/>
      <c r="JPW21" s="271"/>
      <c r="JPX21" s="271"/>
      <c r="JPY21" s="271"/>
      <c r="JPZ21" s="271"/>
      <c r="JQA21" s="271"/>
      <c r="JQB21" s="271"/>
      <c r="JQC21" s="271"/>
      <c r="JQD21" s="271"/>
      <c r="JQE21" s="271"/>
      <c r="JQF21" s="271"/>
      <c r="JQG21" s="271"/>
      <c r="JQH21" s="271"/>
      <c r="JQI21" s="271"/>
      <c r="JQJ21" s="271"/>
      <c r="JQK21" s="271"/>
      <c r="JQL21" s="271"/>
      <c r="JQM21" s="271"/>
      <c r="JQN21" s="271"/>
      <c r="JQO21" s="271"/>
      <c r="JQP21" s="271"/>
      <c r="JQQ21" s="271"/>
      <c r="JQR21" s="271"/>
      <c r="JQS21" s="271"/>
      <c r="JQT21" s="271"/>
      <c r="JQU21" s="271"/>
      <c r="JQV21" s="271"/>
      <c r="JQW21" s="271"/>
      <c r="JQX21" s="271"/>
      <c r="JQY21" s="271"/>
      <c r="JQZ21" s="271"/>
      <c r="JRA21" s="271"/>
      <c r="JRB21" s="271"/>
      <c r="JRC21" s="271"/>
      <c r="JRD21" s="271"/>
      <c r="JRE21" s="271"/>
      <c r="JRF21" s="271"/>
      <c r="JRG21" s="271"/>
      <c r="JRH21" s="271"/>
      <c r="JRI21" s="271"/>
      <c r="JRJ21" s="271"/>
      <c r="JRK21" s="271"/>
      <c r="JRL21" s="271"/>
      <c r="JRM21" s="271"/>
      <c r="JRN21" s="271"/>
      <c r="JRO21" s="271"/>
      <c r="JRP21" s="271"/>
      <c r="JRQ21" s="271"/>
      <c r="JRR21" s="271"/>
      <c r="JRS21" s="271"/>
      <c r="JRT21" s="271"/>
      <c r="JRU21" s="271"/>
      <c r="JRV21" s="271"/>
      <c r="JRW21" s="271"/>
      <c r="JRX21" s="271"/>
      <c r="JRY21" s="271"/>
      <c r="JRZ21" s="271"/>
      <c r="JSA21" s="271"/>
      <c r="JSB21" s="271"/>
      <c r="JSC21" s="271"/>
      <c r="JSD21" s="271"/>
      <c r="JSE21" s="271"/>
      <c r="JSF21" s="271"/>
      <c r="JSG21" s="271"/>
      <c r="JSH21" s="271"/>
      <c r="JSI21" s="271"/>
      <c r="JSJ21" s="271"/>
      <c r="JSK21" s="271"/>
      <c r="JSL21" s="271"/>
      <c r="JSM21" s="271"/>
      <c r="JSN21" s="271"/>
      <c r="JSO21" s="271"/>
      <c r="JSP21" s="271"/>
      <c r="JSQ21" s="271"/>
      <c r="JSR21" s="271"/>
      <c r="JSS21" s="271"/>
      <c r="JST21" s="271"/>
      <c r="JSU21" s="271"/>
      <c r="JSV21" s="271"/>
      <c r="JSW21" s="271"/>
      <c r="JSX21" s="271"/>
      <c r="JSY21" s="271"/>
      <c r="JSZ21" s="271"/>
      <c r="JTA21" s="271"/>
      <c r="JTB21" s="271"/>
      <c r="JTC21" s="271"/>
      <c r="JTD21" s="271"/>
      <c r="JTE21" s="271"/>
      <c r="JTF21" s="271"/>
      <c r="JTG21" s="271"/>
      <c r="JTH21" s="271"/>
      <c r="JTI21" s="271"/>
      <c r="JTJ21" s="271"/>
      <c r="JTK21" s="271"/>
      <c r="JTL21" s="271"/>
      <c r="JTM21" s="271"/>
      <c r="JTN21" s="271"/>
      <c r="JTO21" s="271"/>
      <c r="JTP21" s="271"/>
      <c r="JTQ21" s="271"/>
      <c r="JTR21" s="271"/>
      <c r="JTS21" s="271"/>
      <c r="JTT21" s="271"/>
      <c r="JTU21" s="271"/>
      <c r="JTV21" s="271"/>
      <c r="JTW21" s="271"/>
      <c r="JTX21" s="271"/>
      <c r="JTY21" s="271"/>
      <c r="JTZ21" s="271"/>
      <c r="JUA21" s="271"/>
      <c r="JUB21" s="271"/>
      <c r="JUC21" s="271"/>
      <c r="JUD21" s="271"/>
      <c r="JUE21" s="271"/>
      <c r="JUF21" s="271"/>
      <c r="JUG21" s="271"/>
      <c r="JUH21" s="271"/>
      <c r="JUI21" s="271"/>
      <c r="JUJ21" s="271"/>
      <c r="JUK21" s="271"/>
      <c r="JUL21" s="271"/>
      <c r="JUM21" s="271"/>
      <c r="JUN21" s="271"/>
      <c r="JUO21" s="271"/>
      <c r="JUP21" s="271"/>
      <c r="JUQ21" s="271"/>
      <c r="JUR21" s="271"/>
      <c r="JUS21" s="271"/>
      <c r="JUT21" s="271"/>
      <c r="JUU21" s="271"/>
      <c r="JUV21" s="271"/>
      <c r="JUW21" s="271"/>
      <c r="JUX21" s="271"/>
      <c r="JUY21" s="271"/>
      <c r="JUZ21" s="271"/>
      <c r="JVA21" s="271"/>
      <c r="JVB21" s="271"/>
      <c r="JVC21" s="271"/>
      <c r="JVD21" s="271"/>
      <c r="JVE21" s="271"/>
      <c r="JVF21" s="271"/>
      <c r="JVG21" s="271"/>
      <c r="JVH21" s="271"/>
      <c r="JVI21" s="271"/>
      <c r="JVJ21" s="271"/>
      <c r="JVK21" s="271"/>
      <c r="JVL21" s="271"/>
      <c r="JVM21" s="271"/>
      <c r="JVN21" s="271"/>
      <c r="JVO21" s="271"/>
      <c r="JVP21" s="271"/>
      <c r="JVQ21" s="271"/>
      <c r="JVR21" s="271"/>
      <c r="JVS21" s="271"/>
      <c r="JVT21" s="271"/>
      <c r="JVU21" s="271"/>
      <c r="JVV21" s="271"/>
      <c r="JVW21" s="271"/>
      <c r="JVX21" s="271"/>
      <c r="JVY21" s="271"/>
      <c r="JVZ21" s="271"/>
      <c r="JWA21" s="271"/>
      <c r="JWB21" s="271"/>
      <c r="JWC21" s="271"/>
      <c r="JWD21" s="271"/>
      <c r="JWE21" s="271"/>
      <c r="JWF21" s="271"/>
      <c r="JWG21" s="271"/>
      <c r="JWH21" s="271"/>
      <c r="JWI21" s="271"/>
      <c r="JWJ21" s="271"/>
      <c r="JWK21" s="271"/>
      <c r="JWL21" s="271"/>
      <c r="JWM21" s="271"/>
      <c r="JWN21" s="271"/>
      <c r="JWO21" s="271"/>
      <c r="JWP21" s="271"/>
      <c r="JWQ21" s="271"/>
      <c r="JWR21" s="271"/>
      <c r="JWS21" s="271"/>
      <c r="JWT21" s="271"/>
      <c r="JWU21" s="271"/>
      <c r="JWV21" s="271"/>
      <c r="JWW21" s="271"/>
      <c r="JWX21" s="271"/>
      <c r="JWY21" s="271"/>
      <c r="JWZ21" s="271"/>
      <c r="JXA21" s="271"/>
      <c r="JXB21" s="271"/>
      <c r="JXC21" s="271"/>
      <c r="JXD21" s="271"/>
      <c r="JXE21" s="271"/>
      <c r="JXF21" s="271"/>
      <c r="JXG21" s="271"/>
      <c r="JXH21" s="271"/>
      <c r="JXI21" s="271"/>
      <c r="JXJ21" s="271"/>
      <c r="JXK21" s="271"/>
      <c r="JXL21" s="271"/>
      <c r="JXM21" s="271"/>
      <c r="JXN21" s="271"/>
      <c r="JXO21" s="271"/>
      <c r="JXP21" s="271"/>
      <c r="JXQ21" s="271"/>
      <c r="JXR21" s="271"/>
      <c r="JXS21" s="271"/>
      <c r="JXT21" s="271"/>
      <c r="JXU21" s="271"/>
      <c r="JXV21" s="271"/>
      <c r="JXW21" s="271"/>
      <c r="JXX21" s="271"/>
      <c r="JXY21" s="271"/>
      <c r="JXZ21" s="271"/>
      <c r="JYA21" s="271"/>
      <c r="JYB21" s="271"/>
      <c r="JYC21" s="271"/>
      <c r="JYD21" s="271"/>
      <c r="JYE21" s="271"/>
      <c r="JYF21" s="271"/>
      <c r="JYG21" s="271"/>
      <c r="JYH21" s="271"/>
      <c r="JYI21" s="271"/>
      <c r="JYJ21" s="271"/>
      <c r="JYK21" s="271"/>
      <c r="JYL21" s="271"/>
      <c r="JYM21" s="271"/>
      <c r="JYN21" s="271"/>
      <c r="JYO21" s="271"/>
      <c r="JYP21" s="271"/>
      <c r="JYQ21" s="271"/>
      <c r="JYR21" s="271"/>
      <c r="JYS21" s="271"/>
      <c r="JYT21" s="271"/>
      <c r="JYU21" s="271"/>
      <c r="JYV21" s="271"/>
      <c r="JYW21" s="271"/>
      <c r="JYX21" s="271"/>
      <c r="JYY21" s="271"/>
      <c r="JYZ21" s="271"/>
      <c r="JZA21" s="271"/>
      <c r="JZB21" s="271"/>
      <c r="JZC21" s="271"/>
      <c r="JZD21" s="271"/>
      <c r="JZE21" s="271"/>
      <c r="JZF21" s="271"/>
      <c r="JZG21" s="271"/>
      <c r="JZH21" s="271"/>
      <c r="JZI21" s="271"/>
      <c r="JZJ21" s="271"/>
      <c r="JZK21" s="271"/>
      <c r="JZL21" s="271"/>
      <c r="JZM21" s="271"/>
      <c r="JZN21" s="271"/>
      <c r="JZO21" s="271"/>
      <c r="JZP21" s="271"/>
      <c r="JZQ21" s="271"/>
      <c r="JZR21" s="271"/>
      <c r="JZS21" s="271"/>
      <c r="JZT21" s="271"/>
      <c r="JZU21" s="271"/>
      <c r="JZV21" s="271"/>
      <c r="JZW21" s="271"/>
      <c r="JZX21" s="271"/>
      <c r="JZY21" s="271"/>
      <c r="JZZ21" s="271"/>
      <c r="KAA21" s="271"/>
      <c r="KAB21" s="271"/>
      <c r="KAC21" s="271"/>
      <c r="KAD21" s="271"/>
      <c r="KAE21" s="271"/>
      <c r="KAF21" s="271"/>
      <c r="KAG21" s="271"/>
      <c r="KAH21" s="271"/>
      <c r="KAI21" s="271"/>
      <c r="KAJ21" s="271"/>
      <c r="KAK21" s="271"/>
      <c r="KAL21" s="271"/>
      <c r="KAM21" s="271"/>
      <c r="KAN21" s="271"/>
      <c r="KAO21" s="271"/>
      <c r="KAP21" s="271"/>
      <c r="KAQ21" s="271"/>
      <c r="KAR21" s="271"/>
      <c r="KAS21" s="271"/>
      <c r="KAT21" s="271"/>
      <c r="KAU21" s="271"/>
      <c r="KAV21" s="271"/>
      <c r="KAW21" s="271"/>
      <c r="KAX21" s="271"/>
      <c r="KAY21" s="271"/>
      <c r="KAZ21" s="271"/>
      <c r="KBA21" s="271"/>
      <c r="KBB21" s="271"/>
      <c r="KBC21" s="271"/>
      <c r="KBD21" s="271"/>
      <c r="KBE21" s="271"/>
      <c r="KBF21" s="271"/>
      <c r="KBG21" s="271"/>
      <c r="KBH21" s="271"/>
      <c r="KBI21" s="271"/>
      <c r="KBJ21" s="271"/>
      <c r="KBK21" s="271"/>
      <c r="KBL21" s="271"/>
      <c r="KBM21" s="271"/>
      <c r="KBN21" s="271"/>
      <c r="KBO21" s="271"/>
      <c r="KBP21" s="271"/>
      <c r="KBQ21" s="271"/>
      <c r="KBR21" s="271"/>
      <c r="KBS21" s="271"/>
      <c r="KBT21" s="271"/>
      <c r="KBU21" s="271"/>
      <c r="KBV21" s="271"/>
      <c r="KBW21" s="271"/>
      <c r="KBX21" s="271"/>
      <c r="KBY21" s="271"/>
      <c r="KBZ21" s="271"/>
      <c r="KCA21" s="271"/>
      <c r="KCB21" s="271"/>
      <c r="KCC21" s="271"/>
      <c r="KCD21" s="271"/>
      <c r="KCE21" s="271"/>
      <c r="KCF21" s="271"/>
      <c r="KCG21" s="271"/>
      <c r="KCH21" s="271"/>
      <c r="KCI21" s="271"/>
      <c r="KCJ21" s="271"/>
      <c r="KCK21" s="271"/>
      <c r="KCL21" s="271"/>
      <c r="KCM21" s="271"/>
      <c r="KCN21" s="271"/>
      <c r="KCO21" s="271"/>
      <c r="KCP21" s="271"/>
      <c r="KCQ21" s="271"/>
      <c r="KCR21" s="271"/>
      <c r="KCS21" s="271"/>
      <c r="KCT21" s="271"/>
      <c r="KCU21" s="271"/>
      <c r="KCV21" s="271"/>
      <c r="KCW21" s="271"/>
      <c r="KCX21" s="271"/>
      <c r="KCY21" s="271"/>
      <c r="KCZ21" s="271"/>
      <c r="KDA21" s="271"/>
      <c r="KDB21" s="271"/>
      <c r="KDC21" s="271"/>
      <c r="KDD21" s="271"/>
      <c r="KDE21" s="271"/>
      <c r="KDF21" s="271"/>
      <c r="KDG21" s="271"/>
      <c r="KDH21" s="271"/>
      <c r="KDI21" s="271"/>
      <c r="KDJ21" s="271"/>
      <c r="KDK21" s="271"/>
      <c r="KDL21" s="271"/>
      <c r="KDM21" s="271"/>
      <c r="KDN21" s="271"/>
      <c r="KDO21" s="271"/>
      <c r="KDP21" s="271"/>
      <c r="KDQ21" s="271"/>
      <c r="KDR21" s="271"/>
      <c r="KDS21" s="271"/>
      <c r="KDT21" s="271"/>
      <c r="KDU21" s="271"/>
      <c r="KDV21" s="271"/>
      <c r="KDW21" s="271"/>
      <c r="KDX21" s="271"/>
      <c r="KDY21" s="271"/>
      <c r="KDZ21" s="271"/>
      <c r="KEA21" s="271"/>
      <c r="KEB21" s="271"/>
      <c r="KEC21" s="271"/>
      <c r="KED21" s="271"/>
      <c r="KEE21" s="271"/>
      <c r="KEF21" s="271"/>
      <c r="KEG21" s="271"/>
      <c r="KEH21" s="271"/>
      <c r="KEI21" s="271"/>
      <c r="KEJ21" s="271"/>
      <c r="KEK21" s="271"/>
      <c r="KEL21" s="271"/>
      <c r="KEM21" s="271"/>
      <c r="KEN21" s="271"/>
      <c r="KEO21" s="271"/>
      <c r="KEP21" s="271"/>
      <c r="KEQ21" s="271"/>
      <c r="KER21" s="271"/>
      <c r="KES21" s="271"/>
      <c r="KET21" s="271"/>
      <c r="KEU21" s="271"/>
      <c r="KEV21" s="271"/>
      <c r="KEW21" s="271"/>
      <c r="KEX21" s="271"/>
      <c r="KEY21" s="271"/>
      <c r="KEZ21" s="271"/>
      <c r="KFA21" s="271"/>
      <c r="KFB21" s="271"/>
      <c r="KFC21" s="271"/>
      <c r="KFD21" s="271"/>
      <c r="KFE21" s="271"/>
      <c r="KFF21" s="271"/>
      <c r="KFG21" s="271"/>
      <c r="KFH21" s="271"/>
      <c r="KFI21" s="271"/>
      <c r="KFJ21" s="271"/>
      <c r="KFK21" s="271"/>
      <c r="KFL21" s="271"/>
      <c r="KFM21" s="271"/>
      <c r="KFN21" s="271"/>
      <c r="KFO21" s="271"/>
      <c r="KFP21" s="271"/>
      <c r="KFQ21" s="271"/>
      <c r="KFR21" s="271"/>
      <c r="KFS21" s="271"/>
      <c r="KFT21" s="271"/>
      <c r="KFU21" s="271"/>
      <c r="KFV21" s="271"/>
      <c r="KFW21" s="271"/>
      <c r="KFX21" s="271"/>
      <c r="KFY21" s="271"/>
      <c r="KFZ21" s="271"/>
      <c r="KGA21" s="271"/>
      <c r="KGB21" s="271"/>
      <c r="KGC21" s="271"/>
      <c r="KGD21" s="271"/>
      <c r="KGE21" s="271"/>
      <c r="KGF21" s="271"/>
      <c r="KGG21" s="271"/>
      <c r="KGH21" s="271"/>
      <c r="KGI21" s="271"/>
      <c r="KGJ21" s="271"/>
      <c r="KGK21" s="271"/>
      <c r="KGL21" s="271"/>
      <c r="KGM21" s="271"/>
      <c r="KGN21" s="271"/>
      <c r="KGO21" s="271"/>
      <c r="KGP21" s="271"/>
      <c r="KGQ21" s="271"/>
      <c r="KGR21" s="271"/>
      <c r="KGS21" s="271"/>
      <c r="KGT21" s="271"/>
      <c r="KGU21" s="271"/>
      <c r="KGV21" s="271"/>
      <c r="KGW21" s="271"/>
      <c r="KGX21" s="271"/>
      <c r="KGY21" s="271"/>
      <c r="KGZ21" s="271"/>
      <c r="KHA21" s="271"/>
      <c r="KHB21" s="271"/>
      <c r="KHC21" s="271"/>
      <c r="KHD21" s="271"/>
      <c r="KHE21" s="271"/>
      <c r="KHF21" s="271"/>
      <c r="KHG21" s="271"/>
      <c r="KHH21" s="271"/>
      <c r="KHI21" s="271"/>
      <c r="KHJ21" s="271"/>
      <c r="KHK21" s="271"/>
      <c r="KHL21" s="271"/>
      <c r="KHM21" s="271"/>
      <c r="KHN21" s="271"/>
      <c r="KHO21" s="271"/>
      <c r="KHP21" s="271"/>
      <c r="KHQ21" s="271"/>
      <c r="KHR21" s="271"/>
      <c r="KHS21" s="271"/>
      <c r="KHT21" s="271"/>
      <c r="KHU21" s="271"/>
      <c r="KHV21" s="271"/>
      <c r="KHW21" s="271"/>
      <c r="KHX21" s="271"/>
      <c r="KHY21" s="271"/>
      <c r="KHZ21" s="271"/>
      <c r="KIA21" s="271"/>
      <c r="KIB21" s="271"/>
      <c r="KIC21" s="271"/>
      <c r="KID21" s="271"/>
      <c r="KIE21" s="271"/>
      <c r="KIF21" s="271"/>
      <c r="KIG21" s="271"/>
      <c r="KIH21" s="271"/>
      <c r="KII21" s="271"/>
      <c r="KIJ21" s="271"/>
      <c r="KIK21" s="271"/>
      <c r="KIL21" s="271"/>
      <c r="KIM21" s="271"/>
      <c r="KIN21" s="271"/>
      <c r="KIO21" s="271"/>
      <c r="KIP21" s="271"/>
      <c r="KIQ21" s="271"/>
      <c r="KIR21" s="271"/>
      <c r="KIS21" s="271"/>
      <c r="KIT21" s="271"/>
      <c r="KIU21" s="271"/>
      <c r="KIV21" s="271"/>
      <c r="KIW21" s="271"/>
      <c r="KIX21" s="271"/>
      <c r="KIY21" s="271"/>
      <c r="KIZ21" s="271"/>
      <c r="KJA21" s="271"/>
      <c r="KJB21" s="271"/>
      <c r="KJC21" s="271"/>
      <c r="KJD21" s="271"/>
      <c r="KJE21" s="271"/>
      <c r="KJF21" s="271"/>
      <c r="KJG21" s="271"/>
      <c r="KJH21" s="271"/>
      <c r="KJI21" s="271"/>
      <c r="KJJ21" s="271"/>
      <c r="KJK21" s="271"/>
      <c r="KJL21" s="271"/>
      <c r="KJM21" s="271"/>
      <c r="KJN21" s="271"/>
      <c r="KJO21" s="271"/>
      <c r="KJP21" s="271"/>
      <c r="KJQ21" s="271"/>
      <c r="KJR21" s="271"/>
      <c r="KJS21" s="271"/>
      <c r="KJT21" s="271"/>
      <c r="KJU21" s="271"/>
      <c r="KJV21" s="271"/>
      <c r="KJW21" s="271"/>
      <c r="KJX21" s="271"/>
      <c r="KJY21" s="271"/>
      <c r="KJZ21" s="271"/>
      <c r="KKA21" s="271"/>
      <c r="KKB21" s="271"/>
      <c r="KKC21" s="271"/>
      <c r="KKD21" s="271"/>
      <c r="KKE21" s="271"/>
      <c r="KKF21" s="271"/>
      <c r="KKG21" s="271"/>
      <c r="KKH21" s="271"/>
      <c r="KKI21" s="271"/>
      <c r="KKJ21" s="271"/>
      <c r="KKK21" s="271"/>
      <c r="KKL21" s="271"/>
      <c r="KKM21" s="271"/>
      <c r="KKN21" s="271"/>
      <c r="KKO21" s="271"/>
      <c r="KKP21" s="271"/>
      <c r="KKQ21" s="271"/>
      <c r="KKR21" s="271"/>
      <c r="KKS21" s="271"/>
      <c r="KKT21" s="271"/>
      <c r="KKU21" s="271"/>
      <c r="KKV21" s="271"/>
      <c r="KKW21" s="271"/>
      <c r="KKX21" s="271"/>
      <c r="KKY21" s="271"/>
      <c r="KKZ21" s="271"/>
      <c r="KLA21" s="271"/>
      <c r="KLB21" s="271"/>
      <c r="KLC21" s="271"/>
      <c r="KLD21" s="271"/>
      <c r="KLE21" s="271"/>
      <c r="KLF21" s="271"/>
      <c r="KLG21" s="271"/>
      <c r="KLH21" s="271"/>
      <c r="KLI21" s="271"/>
      <c r="KLJ21" s="271"/>
      <c r="KLK21" s="271"/>
      <c r="KLL21" s="271"/>
      <c r="KLM21" s="271"/>
      <c r="KLN21" s="271"/>
      <c r="KLO21" s="271"/>
      <c r="KLP21" s="271"/>
      <c r="KLQ21" s="271"/>
      <c r="KLR21" s="271"/>
      <c r="KLS21" s="271"/>
      <c r="KLT21" s="271"/>
      <c r="KLU21" s="271"/>
      <c r="KLV21" s="271"/>
      <c r="KLW21" s="271"/>
      <c r="KLX21" s="271"/>
      <c r="KLY21" s="271"/>
      <c r="KLZ21" s="271"/>
      <c r="KMA21" s="271"/>
      <c r="KMB21" s="271"/>
      <c r="KMC21" s="271"/>
      <c r="KMD21" s="271"/>
      <c r="KME21" s="271"/>
      <c r="KMF21" s="271"/>
      <c r="KMG21" s="271"/>
      <c r="KMH21" s="271"/>
      <c r="KMI21" s="271"/>
      <c r="KMJ21" s="271"/>
      <c r="KMK21" s="271"/>
      <c r="KML21" s="271"/>
      <c r="KMM21" s="271"/>
      <c r="KMN21" s="271"/>
      <c r="KMO21" s="271"/>
      <c r="KMP21" s="271"/>
      <c r="KMQ21" s="271"/>
      <c r="KMR21" s="271"/>
      <c r="KMS21" s="271"/>
      <c r="KMT21" s="271"/>
      <c r="KMU21" s="271"/>
      <c r="KMV21" s="271"/>
      <c r="KMW21" s="271"/>
      <c r="KMX21" s="271"/>
      <c r="KMY21" s="271"/>
      <c r="KMZ21" s="271"/>
      <c r="KNA21" s="271"/>
      <c r="KNB21" s="271"/>
      <c r="KNC21" s="271"/>
      <c r="KND21" s="271"/>
      <c r="KNE21" s="271"/>
      <c r="KNF21" s="271"/>
      <c r="KNG21" s="271"/>
      <c r="KNH21" s="271"/>
      <c r="KNI21" s="271"/>
      <c r="KNJ21" s="271"/>
      <c r="KNK21" s="271"/>
      <c r="KNL21" s="271"/>
      <c r="KNM21" s="271"/>
      <c r="KNN21" s="271"/>
      <c r="KNO21" s="271"/>
      <c r="KNP21" s="271"/>
      <c r="KNQ21" s="271"/>
      <c r="KNR21" s="271"/>
      <c r="KNS21" s="271"/>
      <c r="KNT21" s="271"/>
      <c r="KNU21" s="271"/>
      <c r="KNV21" s="271"/>
      <c r="KNW21" s="271"/>
      <c r="KNX21" s="271"/>
      <c r="KNY21" s="271"/>
      <c r="KNZ21" s="271"/>
      <c r="KOA21" s="271"/>
      <c r="KOB21" s="271"/>
      <c r="KOC21" s="271"/>
      <c r="KOD21" s="271"/>
      <c r="KOE21" s="271"/>
      <c r="KOF21" s="271"/>
      <c r="KOG21" s="271"/>
      <c r="KOH21" s="271"/>
      <c r="KOI21" s="271"/>
      <c r="KOJ21" s="271"/>
      <c r="KOK21" s="271"/>
      <c r="KOL21" s="271"/>
      <c r="KOM21" s="271"/>
      <c r="KON21" s="271"/>
      <c r="KOO21" s="271"/>
      <c r="KOP21" s="271"/>
      <c r="KOQ21" s="271"/>
      <c r="KOR21" s="271"/>
      <c r="KOS21" s="271"/>
      <c r="KOT21" s="271"/>
      <c r="KOU21" s="271"/>
      <c r="KOV21" s="271"/>
      <c r="KOW21" s="271"/>
      <c r="KOX21" s="271"/>
      <c r="KOY21" s="271"/>
      <c r="KOZ21" s="271"/>
      <c r="KPA21" s="271"/>
      <c r="KPB21" s="271"/>
      <c r="KPC21" s="271"/>
      <c r="KPD21" s="271"/>
      <c r="KPE21" s="271"/>
      <c r="KPF21" s="271"/>
      <c r="KPG21" s="271"/>
      <c r="KPH21" s="271"/>
      <c r="KPI21" s="271"/>
      <c r="KPJ21" s="271"/>
      <c r="KPK21" s="271"/>
      <c r="KPL21" s="271"/>
      <c r="KPM21" s="271"/>
      <c r="KPN21" s="271"/>
      <c r="KPO21" s="271"/>
      <c r="KPP21" s="271"/>
      <c r="KPQ21" s="271"/>
      <c r="KPR21" s="271"/>
      <c r="KPS21" s="271"/>
      <c r="KPT21" s="271"/>
      <c r="KPU21" s="271"/>
      <c r="KPV21" s="271"/>
      <c r="KPW21" s="271"/>
      <c r="KPX21" s="271"/>
      <c r="KPY21" s="271"/>
      <c r="KPZ21" s="271"/>
      <c r="KQA21" s="271"/>
      <c r="KQB21" s="271"/>
      <c r="KQC21" s="271"/>
      <c r="KQD21" s="271"/>
      <c r="KQE21" s="271"/>
      <c r="KQF21" s="271"/>
      <c r="KQG21" s="271"/>
      <c r="KQH21" s="271"/>
      <c r="KQI21" s="271"/>
      <c r="KQJ21" s="271"/>
      <c r="KQK21" s="271"/>
      <c r="KQL21" s="271"/>
      <c r="KQM21" s="271"/>
      <c r="KQN21" s="271"/>
      <c r="KQO21" s="271"/>
      <c r="KQP21" s="271"/>
      <c r="KQQ21" s="271"/>
      <c r="KQR21" s="271"/>
      <c r="KQS21" s="271"/>
      <c r="KQT21" s="271"/>
      <c r="KQU21" s="271"/>
      <c r="KQV21" s="271"/>
      <c r="KQW21" s="271"/>
      <c r="KQX21" s="271"/>
      <c r="KQY21" s="271"/>
      <c r="KQZ21" s="271"/>
      <c r="KRA21" s="271"/>
      <c r="KRB21" s="271"/>
      <c r="KRC21" s="271"/>
      <c r="KRD21" s="271"/>
      <c r="KRE21" s="271"/>
      <c r="KRF21" s="271"/>
      <c r="KRG21" s="271"/>
      <c r="KRH21" s="271"/>
      <c r="KRI21" s="271"/>
      <c r="KRJ21" s="271"/>
      <c r="KRK21" s="271"/>
      <c r="KRL21" s="271"/>
      <c r="KRM21" s="271"/>
      <c r="KRN21" s="271"/>
      <c r="KRO21" s="271"/>
      <c r="KRP21" s="271"/>
      <c r="KRQ21" s="271"/>
      <c r="KRR21" s="271"/>
      <c r="KRS21" s="271"/>
      <c r="KRT21" s="271"/>
      <c r="KRU21" s="271"/>
      <c r="KRV21" s="271"/>
      <c r="KRW21" s="271"/>
      <c r="KRX21" s="271"/>
      <c r="KRY21" s="271"/>
      <c r="KRZ21" s="271"/>
      <c r="KSA21" s="271"/>
      <c r="KSB21" s="271"/>
      <c r="KSC21" s="271"/>
      <c r="KSD21" s="271"/>
      <c r="KSE21" s="271"/>
      <c r="KSF21" s="271"/>
      <c r="KSG21" s="271"/>
      <c r="KSH21" s="271"/>
      <c r="KSI21" s="271"/>
      <c r="KSJ21" s="271"/>
      <c r="KSK21" s="271"/>
      <c r="KSL21" s="271"/>
      <c r="KSM21" s="271"/>
      <c r="KSN21" s="271"/>
      <c r="KSO21" s="271"/>
      <c r="KSP21" s="271"/>
      <c r="KSQ21" s="271"/>
      <c r="KSR21" s="271"/>
      <c r="KSS21" s="271"/>
      <c r="KST21" s="271"/>
      <c r="KSU21" s="271"/>
      <c r="KSV21" s="271"/>
      <c r="KSW21" s="271"/>
      <c r="KSX21" s="271"/>
      <c r="KSY21" s="271"/>
      <c r="KSZ21" s="271"/>
      <c r="KTA21" s="271"/>
      <c r="KTB21" s="271"/>
      <c r="KTC21" s="271"/>
      <c r="KTD21" s="271"/>
      <c r="KTE21" s="271"/>
      <c r="KTF21" s="271"/>
      <c r="KTG21" s="271"/>
      <c r="KTH21" s="271"/>
      <c r="KTI21" s="271"/>
      <c r="KTJ21" s="271"/>
      <c r="KTK21" s="271"/>
      <c r="KTL21" s="271"/>
      <c r="KTM21" s="271"/>
      <c r="KTN21" s="271"/>
      <c r="KTO21" s="271"/>
      <c r="KTP21" s="271"/>
      <c r="KTQ21" s="271"/>
      <c r="KTR21" s="271"/>
      <c r="KTS21" s="271"/>
      <c r="KTT21" s="271"/>
      <c r="KTU21" s="271"/>
      <c r="KTV21" s="271"/>
      <c r="KTW21" s="271"/>
      <c r="KTX21" s="271"/>
      <c r="KTY21" s="271"/>
      <c r="KTZ21" s="271"/>
      <c r="KUA21" s="271"/>
      <c r="KUB21" s="271"/>
      <c r="KUC21" s="271"/>
      <c r="KUD21" s="271"/>
      <c r="KUE21" s="271"/>
      <c r="KUF21" s="271"/>
      <c r="KUG21" s="271"/>
      <c r="KUH21" s="271"/>
      <c r="KUI21" s="271"/>
      <c r="KUJ21" s="271"/>
      <c r="KUK21" s="271"/>
      <c r="KUL21" s="271"/>
      <c r="KUM21" s="271"/>
      <c r="KUN21" s="271"/>
      <c r="KUO21" s="271"/>
      <c r="KUP21" s="271"/>
      <c r="KUQ21" s="271"/>
      <c r="KUR21" s="271"/>
      <c r="KUS21" s="271"/>
      <c r="KUT21" s="271"/>
      <c r="KUU21" s="271"/>
      <c r="KUV21" s="271"/>
      <c r="KUW21" s="271"/>
      <c r="KUX21" s="271"/>
      <c r="KUY21" s="271"/>
      <c r="KUZ21" s="271"/>
      <c r="KVA21" s="271"/>
      <c r="KVB21" s="271"/>
      <c r="KVC21" s="271"/>
      <c r="KVD21" s="271"/>
      <c r="KVE21" s="271"/>
      <c r="KVF21" s="271"/>
      <c r="KVG21" s="271"/>
      <c r="KVH21" s="271"/>
      <c r="KVI21" s="271"/>
      <c r="KVJ21" s="271"/>
      <c r="KVK21" s="271"/>
      <c r="KVL21" s="271"/>
      <c r="KVM21" s="271"/>
      <c r="KVN21" s="271"/>
      <c r="KVO21" s="271"/>
      <c r="KVP21" s="271"/>
      <c r="KVQ21" s="271"/>
      <c r="KVR21" s="271"/>
      <c r="KVS21" s="271"/>
      <c r="KVT21" s="271"/>
      <c r="KVU21" s="271"/>
      <c r="KVV21" s="271"/>
      <c r="KVW21" s="271"/>
      <c r="KVX21" s="271"/>
      <c r="KVY21" s="271"/>
      <c r="KVZ21" s="271"/>
      <c r="KWA21" s="271"/>
      <c r="KWB21" s="271"/>
      <c r="KWC21" s="271"/>
      <c r="KWD21" s="271"/>
      <c r="KWE21" s="271"/>
      <c r="KWF21" s="271"/>
      <c r="KWG21" s="271"/>
      <c r="KWH21" s="271"/>
      <c r="KWI21" s="271"/>
      <c r="KWJ21" s="271"/>
      <c r="KWK21" s="271"/>
      <c r="KWL21" s="271"/>
      <c r="KWM21" s="271"/>
      <c r="KWN21" s="271"/>
      <c r="KWO21" s="271"/>
      <c r="KWP21" s="271"/>
      <c r="KWQ21" s="271"/>
      <c r="KWR21" s="271"/>
      <c r="KWS21" s="271"/>
      <c r="KWT21" s="271"/>
      <c r="KWU21" s="271"/>
      <c r="KWV21" s="271"/>
      <c r="KWW21" s="271"/>
      <c r="KWX21" s="271"/>
      <c r="KWY21" s="271"/>
      <c r="KWZ21" s="271"/>
      <c r="KXA21" s="271"/>
      <c r="KXB21" s="271"/>
      <c r="KXC21" s="271"/>
      <c r="KXD21" s="271"/>
      <c r="KXE21" s="271"/>
      <c r="KXF21" s="271"/>
      <c r="KXG21" s="271"/>
      <c r="KXH21" s="271"/>
      <c r="KXI21" s="271"/>
      <c r="KXJ21" s="271"/>
      <c r="KXK21" s="271"/>
      <c r="KXL21" s="271"/>
      <c r="KXM21" s="271"/>
      <c r="KXN21" s="271"/>
      <c r="KXO21" s="271"/>
      <c r="KXP21" s="271"/>
      <c r="KXQ21" s="271"/>
      <c r="KXR21" s="271"/>
      <c r="KXS21" s="271"/>
      <c r="KXT21" s="271"/>
      <c r="KXU21" s="271"/>
      <c r="KXV21" s="271"/>
      <c r="KXW21" s="271"/>
      <c r="KXX21" s="271"/>
      <c r="KXY21" s="271"/>
      <c r="KXZ21" s="271"/>
      <c r="KYA21" s="271"/>
      <c r="KYB21" s="271"/>
      <c r="KYC21" s="271"/>
      <c r="KYD21" s="271"/>
      <c r="KYE21" s="271"/>
      <c r="KYF21" s="271"/>
      <c r="KYG21" s="271"/>
      <c r="KYH21" s="271"/>
      <c r="KYI21" s="271"/>
      <c r="KYJ21" s="271"/>
      <c r="KYK21" s="271"/>
      <c r="KYL21" s="271"/>
      <c r="KYM21" s="271"/>
      <c r="KYN21" s="271"/>
      <c r="KYO21" s="271"/>
      <c r="KYP21" s="271"/>
      <c r="KYQ21" s="271"/>
      <c r="KYR21" s="271"/>
      <c r="KYS21" s="271"/>
      <c r="KYT21" s="271"/>
      <c r="KYU21" s="271"/>
      <c r="KYV21" s="271"/>
      <c r="KYW21" s="271"/>
      <c r="KYX21" s="271"/>
      <c r="KYY21" s="271"/>
      <c r="KYZ21" s="271"/>
      <c r="KZA21" s="271"/>
      <c r="KZB21" s="271"/>
      <c r="KZC21" s="271"/>
      <c r="KZD21" s="271"/>
      <c r="KZE21" s="271"/>
      <c r="KZF21" s="271"/>
      <c r="KZG21" s="271"/>
      <c r="KZH21" s="271"/>
      <c r="KZI21" s="271"/>
      <c r="KZJ21" s="271"/>
      <c r="KZK21" s="271"/>
      <c r="KZL21" s="271"/>
      <c r="KZM21" s="271"/>
      <c r="KZN21" s="271"/>
      <c r="KZO21" s="271"/>
      <c r="KZP21" s="271"/>
      <c r="KZQ21" s="271"/>
      <c r="KZR21" s="271"/>
      <c r="KZS21" s="271"/>
      <c r="KZT21" s="271"/>
      <c r="KZU21" s="271"/>
      <c r="KZV21" s="271"/>
      <c r="KZW21" s="271"/>
      <c r="KZX21" s="271"/>
      <c r="KZY21" s="271"/>
      <c r="KZZ21" s="271"/>
      <c r="LAA21" s="271"/>
      <c r="LAB21" s="271"/>
      <c r="LAC21" s="271"/>
      <c r="LAD21" s="271"/>
      <c r="LAE21" s="271"/>
      <c r="LAF21" s="271"/>
      <c r="LAG21" s="271"/>
      <c r="LAH21" s="271"/>
      <c r="LAI21" s="271"/>
      <c r="LAJ21" s="271"/>
      <c r="LAK21" s="271"/>
      <c r="LAL21" s="271"/>
      <c r="LAM21" s="271"/>
      <c r="LAN21" s="271"/>
      <c r="LAO21" s="271"/>
      <c r="LAP21" s="271"/>
      <c r="LAQ21" s="271"/>
      <c r="LAR21" s="271"/>
      <c r="LAS21" s="271"/>
      <c r="LAT21" s="271"/>
      <c r="LAU21" s="271"/>
      <c r="LAV21" s="271"/>
      <c r="LAW21" s="271"/>
      <c r="LAX21" s="271"/>
      <c r="LAY21" s="271"/>
      <c r="LAZ21" s="271"/>
      <c r="LBA21" s="271"/>
      <c r="LBB21" s="271"/>
      <c r="LBC21" s="271"/>
      <c r="LBD21" s="271"/>
      <c r="LBE21" s="271"/>
      <c r="LBF21" s="271"/>
      <c r="LBG21" s="271"/>
      <c r="LBH21" s="271"/>
      <c r="LBI21" s="271"/>
      <c r="LBJ21" s="271"/>
      <c r="LBK21" s="271"/>
      <c r="LBL21" s="271"/>
      <c r="LBM21" s="271"/>
      <c r="LBN21" s="271"/>
      <c r="LBO21" s="271"/>
      <c r="LBP21" s="271"/>
      <c r="LBQ21" s="271"/>
      <c r="LBR21" s="271"/>
      <c r="LBS21" s="271"/>
      <c r="LBT21" s="271"/>
      <c r="LBU21" s="271"/>
      <c r="LBV21" s="271"/>
      <c r="LBW21" s="271"/>
      <c r="LBX21" s="271"/>
      <c r="LBY21" s="271"/>
      <c r="LBZ21" s="271"/>
      <c r="LCA21" s="271"/>
      <c r="LCB21" s="271"/>
      <c r="LCC21" s="271"/>
      <c r="LCD21" s="271"/>
      <c r="LCE21" s="271"/>
      <c r="LCF21" s="271"/>
      <c r="LCG21" s="271"/>
      <c r="LCH21" s="271"/>
      <c r="LCI21" s="271"/>
      <c r="LCJ21" s="271"/>
      <c r="LCK21" s="271"/>
      <c r="LCL21" s="271"/>
      <c r="LCM21" s="271"/>
      <c r="LCN21" s="271"/>
      <c r="LCO21" s="271"/>
      <c r="LCP21" s="271"/>
      <c r="LCQ21" s="271"/>
      <c r="LCR21" s="271"/>
      <c r="LCS21" s="271"/>
      <c r="LCT21" s="271"/>
      <c r="LCU21" s="271"/>
      <c r="LCV21" s="271"/>
      <c r="LCW21" s="271"/>
      <c r="LCX21" s="271"/>
      <c r="LCY21" s="271"/>
      <c r="LCZ21" s="271"/>
      <c r="LDA21" s="271"/>
      <c r="LDB21" s="271"/>
      <c r="LDC21" s="271"/>
      <c r="LDD21" s="271"/>
      <c r="LDE21" s="271"/>
      <c r="LDF21" s="271"/>
      <c r="LDG21" s="271"/>
      <c r="LDH21" s="271"/>
      <c r="LDI21" s="271"/>
      <c r="LDJ21" s="271"/>
      <c r="LDK21" s="271"/>
      <c r="LDL21" s="271"/>
      <c r="LDM21" s="271"/>
      <c r="LDN21" s="271"/>
      <c r="LDO21" s="271"/>
      <c r="LDP21" s="271"/>
      <c r="LDQ21" s="271"/>
      <c r="LDR21" s="271"/>
      <c r="LDS21" s="271"/>
      <c r="LDT21" s="271"/>
      <c r="LDU21" s="271"/>
      <c r="LDV21" s="271"/>
      <c r="LDW21" s="271"/>
      <c r="LDX21" s="271"/>
      <c r="LDY21" s="271"/>
      <c r="LDZ21" s="271"/>
      <c r="LEA21" s="271"/>
      <c r="LEB21" s="271"/>
      <c r="LEC21" s="271"/>
      <c r="LED21" s="271"/>
      <c r="LEE21" s="271"/>
      <c r="LEF21" s="271"/>
      <c r="LEG21" s="271"/>
      <c r="LEH21" s="271"/>
      <c r="LEI21" s="271"/>
      <c r="LEJ21" s="271"/>
      <c r="LEK21" s="271"/>
      <c r="LEL21" s="271"/>
      <c r="LEM21" s="271"/>
      <c r="LEN21" s="271"/>
      <c r="LEO21" s="271"/>
      <c r="LEP21" s="271"/>
      <c r="LEQ21" s="271"/>
      <c r="LER21" s="271"/>
      <c r="LES21" s="271"/>
      <c r="LET21" s="271"/>
      <c r="LEU21" s="271"/>
      <c r="LEV21" s="271"/>
      <c r="LEW21" s="271"/>
      <c r="LEX21" s="271"/>
      <c r="LEY21" s="271"/>
      <c r="LEZ21" s="271"/>
      <c r="LFA21" s="271"/>
      <c r="LFB21" s="271"/>
      <c r="LFC21" s="271"/>
      <c r="LFD21" s="271"/>
      <c r="LFE21" s="271"/>
      <c r="LFF21" s="271"/>
      <c r="LFG21" s="271"/>
      <c r="LFH21" s="271"/>
      <c r="LFI21" s="271"/>
      <c r="LFJ21" s="271"/>
      <c r="LFK21" s="271"/>
      <c r="LFL21" s="271"/>
      <c r="LFM21" s="271"/>
      <c r="LFN21" s="271"/>
      <c r="LFO21" s="271"/>
      <c r="LFP21" s="271"/>
      <c r="LFQ21" s="271"/>
      <c r="LFR21" s="271"/>
      <c r="LFS21" s="271"/>
      <c r="LFT21" s="271"/>
      <c r="LFU21" s="271"/>
      <c r="LFV21" s="271"/>
      <c r="LFW21" s="271"/>
      <c r="LFX21" s="271"/>
      <c r="LFY21" s="271"/>
      <c r="LFZ21" s="271"/>
      <c r="LGA21" s="271"/>
      <c r="LGB21" s="271"/>
      <c r="LGC21" s="271"/>
      <c r="LGD21" s="271"/>
      <c r="LGE21" s="271"/>
      <c r="LGF21" s="271"/>
      <c r="LGG21" s="271"/>
      <c r="LGH21" s="271"/>
      <c r="LGI21" s="271"/>
      <c r="LGJ21" s="271"/>
      <c r="LGK21" s="271"/>
      <c r="LGL21" s="271"/>
      <c r="LGM21" s="271"/>
      <c r="LGN21" s="271"/>
      <c r="LGO21" s="271"/>
      <c r="LGP21" s="271"/>
      <c r="LGQ21" s="271"/>
      <c r="LGR21" s="271"/>
      <c r="LGS21" s="271"/>
      <c r="LGT21" s="271"/>
      <c r="LGU21" s="271"/>
      <c r="LGV21" s="271"/>
      <c r="LGW21" s="271"/>
      <c r="LGX21" s="271"/>
      <c r="LGY21" s="271"/>
      <c r="LGZ21" s="271"/>
      <c r="LHA21" s="271"/>
      <c r="LHB21" s="271"/>
      <c r="LHC21" s="271"/>
      <c r="LHD21" s="271"/>
      <c r="LHE21" s="271"/>
      <c r="LHF21" s="271"/>
      <c r="LHG21" s="271"/>
      <c r="LHH21" s="271"/>
      <c r="LHI21" s="271"/>
      <c r="LHJ21" s="271"/>
      <c r="LHK21" s="271"/>
      <c r="LHL21" s="271"/>
      <c r="LHM21" s="271"/>
      <c r="LHN21" s="271"/>
      <c r="LHO21" s="271"/>
      <c r="LHP21" s="271"/>
      <c r="LHQ21" s="271"/>
      <c r="LHR21" s="271"/>
      <c r="LHS21" s="271"/>
      <c r="LHT21" s="271"/>
      <c r="LHU21" s="271"/>
      <c r="LHV21" s="271"/>
      <c r="LHW21" s="271"/>
      <c r="LHX21" s="271"/>
      <c r="LHY21" s="271"/>
      <c r="LHZ21" s="271"/>
      <c r="LIA21" s="271"/>
      <c r="LIB21" s="271"/>
      <c r="LIC21" s="271"/>
      <c r="LID21" s="271"/>
      <c r="LIE21" s="271"/>
      <c r="LIF21" s="271"/>
      <c r="LIG21" s="271"/>
      <c r="LIH21" s="271"/>
      <c r="LII21" s="271"/>
      <c r="LIJ21" s="271"/>
      <c r="LIK21" s="271"/>
      <c r="LIL21" s="271"/>
      <c r="LIM21" s="271"/>
      <c r="LIN21" s="271"/>
      <c r="LIO21" s="271"/>
      <c r="LIP21" s="271"/>
      <c r="LIQ21" s="271"/>
      <c r="LIR21" s="271"/>
      <c r="LIS21" s="271"/>
      <c r="LIT21" s="271"/>
      <c r="LIU21" s="271"/>
      <c r="LIV21" s="271"/>
      <c r="LIW21" s="271"/>
      <c r="LIX21" s="271"/>
      <c r="LIY21" s="271"/>
      <c r="LIZ21" s="271"/>
      <c r="LJA21" s="271"/>
      <c r="LJB21" s="271"/>
      <c r="LJC21" s="271"/>
      <c r="LJD21" s="271"/>
      <c r="LJE21" s="271"/>
      <c r="LJF21" s="271"/>
      <c r="LJG21" s="271"/>
      <c r="LJH21" s="271"/>
      <c r="LJI21" s="271"/>
      <c r="LJJ21" s="271"/>
      <c r="LJK21" s="271"/>
      <c r="LJL21" s="271"/>
      <c r="LJM21" s="271"/>
      <c r="LJN21" s="271"/>
      <c r="LJO21" s="271"/>
      <c r="LJP21" s="271"/>
      <c r="LJQ21" s="271"/>
      <c r="LJR21" s="271"/>
      <c r="LJS21" s="271"/>
      <c r="LJT21" s="271"/>
      <c r="LJU21" s="271"/>
      <c r="LJV21" s="271"/>
      <c r="LJW21" s="271"/>
      <c r="LJX21" s="271"/>
      <c r="LJY21" s="271"/>
      <c r="LJZ21" s="271"/>
      <c r="LKA21" s="271"/>
      <c r="LKB21" s="271"/>
      <c r="LKC21" s="271"/>
      <c r="LKD21" s="271"/>
      <c r="LKE21" s="271"/>
      <c r="LKF21" s="271"/>
      <c r="LKG21" s="271"/>
      <c r="LKH21" s="271"/>
      <c r="LKI21" s="271"/>
      <c r="LKJ21" s="271"/>
      <c r="LKK21" s="271"/>
      <c r="LKL21" s="271"/>
      <c r="LKM21" s="271"/>
      <c r="LKN21" s="271"/>
      <c r="LKO21" s="271"/>
      <c r="LKP21" s="271"/>
      <c r="LKQ21" s="271"/>
      <c r="LKR21" s="271"/>
      <c r="LKS21" s="271"/>
      <c r="LKT21" s="271"/>
      <c r="LKU21" s="271"/>
      <c r="LKV21" s="271"/>
      <c r="LKW21" s="271"/>
      <c r="LKX21" s="271"/>
      <c r="LKY21" s="271"/>
      <c r="LKZ21" s="271"/>
      <c r="LLA21" s="271"/>
      <c r="LLB21" s="271"/>
      <c r="LLC21" s="271"/>
      <c r="LLD21" s="271"/>
      <c r="LLE21" s="271"/>
      <c r="LLF21" s="271"/>
      <c r="LLG21" s="271"/>
      <c r="LLH21" s="271"/>
      <c r="LLI21" s="271"/>
      <c r="LLJ21" s="271"/>
      <c r="LLK21" s="271"/>
      <c r="LLL21" s="271"/>
      <c r="LLM21" s="271"/>
      <c r="LLN21" s="271"/>
      <c r="LLO21" s="271"/>
      <c r="LLP21" s="271"/>
      <c r="LLQ21" s="271"/>
      <c r="LLR21" s="271"/>
      <c r="LLS21" s="271"/>
      <c r="LLT21" s="271"/>
      <c r="LLU21" s="271"/>
      <c r="LLV21" s="271"/>
      <c r="LLW21" s="271"/>
      <c r="LLX21" s="271"/>
      <c r="LLY21" s="271"/>
      <c r="LLZ21" s="271"/>
      <c r="LMA21" s="271"/>
      <c r="LMB21" s="271"/>
      <c r="LMC21" s="271"/>
      <c r="LMD21" s="271"/>
      <c r="LME21" s="271"/>
      <c r="LMF21" s="271"/>
      <c r="LMG21" s="271"/>
      <c r="LMH21" s="271"/>
      <c r="LMI21" s="271"/>
      <c r="LMJ21" s="271"/>
      <c r="LMK21" s="271"/>
      <c r="LML21" s="271"/>
      <c r="LMM21" s="271"/>
      <c r="LMN21" s="271"/>
      <c r="LMO21" s="271"/>
      <c r="LMP21" s="271"/>
      <c r="LMQ21" s="271"/>
      <c r="LMR21" s="271"/>
      <c r="LMS21" s="271"/>
      <c r="LMT21" s="271"/>
      <c r="LMU21" s="271"/>
      <c r="LMV21" s="271"/>
      <c r="LMW21" s="271"/>
      <c r="LMX21" s="271"/>
      <c r="LMY21" s="271"/>
      <c r="LMZ21" s="271"/>
      <c r="LNA21" s="271"/>
      <c r="LNB21" s="271"/>
      <c r="LNC21" s="271"/>
      <c r="LND21" s="271"/>
      <c r="LNE21" s="271"/>
      <c r="LNF21" s="271"/>
      <c r="LNG21" s="271"/>
      <c r="LNH21" s="271"/>
      <c r="LNI21" s="271"/>
      <c r="LNJ21" s="271"/>
      <c r="LNK21" s="271"/>
      <c r="LNL21" s="271"/>
      <c r="LNM21" s="271"/>
      <c r="LNN21" s="271"/>
      <c r="LNO21" s="271"/>
      <c r="LNP21" s="271"/>
      <c r="LNQ21" s="271"/>
      <c r="LNR21" s="271"/>
      <c r="LNS21" s="271"/>
      <c r="LNT21" s="271"/>
      <c r="LNU21" s="271"/>
      <c r="LNV21" s="271"/>
      <c r="LNW21" s="271"/>
      <c r="LNX21" s="271"/>
      <c r="LNY21" s="271"/>
      <c r="LNZ21" s="271"/>
      <c r="LOA21" s="271"/>
      <c r="LOB21" s="271"/>
      <c r="LOC21" s="271"/>
      <c r="LOD21" s="271"/>
      <c r="LOE21" s="271"/>
      <c r="LOF21" s="271"/>
      <c r="LOG21" s="271"/>
      <c r="LOH21" s="271"/>
      <c r="LOI21" s="271"/>
      <c r="LOJ21" s="271"/>
      <c r="LOK21" s="271"/>
      <c r="LOL21" s="271"/>
      <c r="LOM21" s="271"/>
      <c r="LON21" s="271"/>
      <c r="LOO21" s="271"/>
      <c r="LOP21" s="271"/>
      <c r="LOQ21" s="271"/>
      <c r="LOR21" s="271"/>
      <c r="LOS21" s="271"/>
      <c r="LOT21" s="271"/>
      <c r="LOU21" s="271"/>
      <c r="LOV21" s="271"/>
      <c r="LOW21" s="271"/>
      <c r="LOX21" s="271"/>
      <c r="LOY21" s="271"/>
      <c r="LOZ21" s="271"/>
      <c r="LPA21" s="271"/>
      <c r="LPB21" s="271"/>
      <c r="LPC21" s="271"/>
      <c r="LPD21" s="271"/>
      <c r="LPE21" s="271"/>
      <c r="LPF21" s="271"/>
      <c r="LPG21" s="271"/>
      <c r="LPH21" s="271"/>
      <c r="LPI21" s="271"/>
      <c r="LPJ21" s="271"/>
      <c r="LPK21" s="271"/>
      <c r="LPL21" s="271"/>
      <c r="LPM21" s="271"/>
      <c r="LPN21" s="271"/>
      <c r="LPO21" s="271"/>
      <c r="LPP21" s="271"/>
      <c r="LPQ21" s="271"/>
      <c r="LPR21" s="271"/>
      <c r="LPS21" s="271"/>
      <c r="LPT21" s="271"/>
      <c r="LPU21" s="271"/>
      <c r="LPV21" s="271"/>
      <c r="LPW21" s="271"/>
      <c r="LPX21" s="271"/>
      <c r="LPY21" s="271"/>
      <c r="LPZ21" s="271"/>
      <c r="LQA21" s="271"/>
      <c r="LQB21" s="271"/>
      <c r="LQC21" s="271"/>
      <c r="LQD21" s="271"/>
      <c r="LQE21" s="271"/>
      <c r="LQF21" s="271"/>
      <c r="LQG21" s="271"/>
      <c r="LQH21" s="271"/>
      <c r="LQI21" s="271"/>
      <c r="LQJ21" s="271"/>
      <c r="LQK21" s="271"/>
      <c r="LQL21" s="271"/>
      <c r="LQM21" s="271"/>
      <c r="LQN21" s="271"/>
      <c r="LQO21" s="271"/>
      <c r="LQP21" s="271"/>
      <c r="LQQ21" s="271"/>
      <c r="LQR21" s="271"/>
      <c r="LQS21" s="271"/>
      <c r="LQT21" s="271"/>
      <c r="LQU21" s="271"/>
      <c r="LQV21" s="271"/>
      <c r="LQW21" s="271"/>
      <c r="LQX21" s="271"/>
      <c r="LQY21" s="271"/>
      <c r="LQZ21" s="271"/>
      <c r="LRA21" s="271"/>
      <c r="LRB21" s="271"/>
      <c r="LRC21" s="271"/>
      <c r="LRD21" s="271"/>
      <c r="LRE21" s="271"/>
      <c r="LRF21" s="271"/>
      <c r="LRG21" s="271"/>
      <c r="LRH21" s="271"/>
      <c r="LRI21" s="271"/>
      <c r="LRJ21" s="271"/>
      <c r="LRK21" s="271"/>
      <c r="LRL21" s="271"/>
      <c r="LRM21" s="271"/>
      <c r="LRN21" s="271"/>
      <c r="LRO21" s="271"/>
      <c r="LRP21" s="271"/>
      <c r="LRQ21" s="271"/>
      <c r="LRR21" s="271"/>
      <c r="LRS21" s="271"/>
      <c r="LRT21" s="271"/>
      <c r="LRU21" s="271"/>
      <c r="LRV21" s="271"/>
      <c r="LRW21" s="271"/>
      <c r="LRX21" s="271"/>
      <c r="LRY21" s="271"/>
      <c r="LRZ21" s="271"/>
      <c r="LSA21" s="271"/>
      <c r="LSB21" s="271"/>
      <c r="LSC21" s="271"/>
      <c r="LSD21" s="271"/>
      <c r="LSE21" s="271"/>
      <c r="LSF21" s="271"/>
      <c r="LSG21" s="271"/>
      <c r="LSH21" s="271"/>
      <c r="LSI21" s="271"/>
      <c r="LSJ21" s="271"/>
      <c r="LSK21" s="271"/>
      <c r="LSL21" s="271"/>
      <c r="LSM21" s="271"/>
      <c r="LSN21" s="271"/>
      <c r="LSO21" s="271"/>
      <c r="LSP21" s="271"/>
      <c r="LSQ21" s="271"/>
      <c r="LSR21" s="271"/>
      <c r="LSS21" s="271"/>
      <c r="LST21" s="271"/>
      <c r="LSU21" s="271"/>
      <c r="LSV21" s="271"/>
      <c r="LSW21" s="271"/>
      <c r="LSX21" s="271"/>
      <c r="LSY21" s="271"/>
      <c r="LSZ21" s="271"/>
      <c r="LTA21" s="271"/>
      <c r="LTB21" s="271"/>
      <c r="LTC21" s="271"/>
      <c r="LTD21" s="271"/>
      <c r="LTE21" s="271"/>
      <c r="LTF21" s="271"/>
      <c r="LTG21" s="271"/>
      <c r="LTH21" s="271"/>
      <c r="LTI21" s="271"/>
      <c r="LTJ21" s="271"/>
      <c r="LTK21" s="271"/>
      <c r="LTL21" s="271"/>
      <c r="LTM21" s="271"/>
      <c r="LTN21" s="271"/>
      <c r="LTO21" s="271"/>
      <c r="LTP21" s="271"/>
      <c r="LTQ21" s="271"/>
      <c r="LTR21" s="271"/>
      <c r="LTS21" s="271"/>
      <c r="LTT21" s="271"/>
      <c r="LTU21" s="271"/>
      <c r="LTV21" s="271"/>
      <c r="LTW21" s="271"/>
      <c r="LTX21" s="271"/>
      <c r="LTY21" s="271"/>
      <c r="LTZ21" s="271"/>
      <c r="LUA21" s="271"/>
      <c r="LUB21" s="271"/>
      <c r="LUC21" s="271"/>
      <c r="LUD21" s="271"/>
      <c r="LUE21" s="271"/>
      <c r="LUF21" s="271"/>
      <c r="LUG21" s="271"/>
      <c r="LUH21" s="271"/>
      <c r="LUI21" s="271"/>
      <c r="LUJ21" s="271"/>
      <c r="LUK21" s="271"/>
      <c r="LUL21" s="271"/>
      <c r="LUM21" s="271"/>
      <c r="LUN21" s="271"/>
      <c r="LUO21" s="271"/>
      <c r="LUP21" s="271"/>
      <c r="LUQ21" s="271"/>
      <c r="LUR21" s="271"/>
      <c r="LUS21" s="271"/>
      <c r="LUT21" s="271"/>
      <c r="LUU21" s="271"/>
      <c r="LUV21" s="271"/>
      <c r="LUW21" s="271"/>
      <c r="LUX21" s="271"/>
      <c r="LUY21" s="271"/>
      <c r="LUZ21" s="271"/>
      <c r="LVA21" s="271"/>
      <c r="LVB21" s="271"/>
      <c r="LVC21" s="271"/>
      <c r="LVD21" s="271"/>
      <c r="LVE21" s="271"/>
      <c r="LVF21" s="271"/>
      <c r="LVG21" s="271"/>
      <c r="LVH21" s="271"/>
      <c r="LVI21" s="271"/>
      <c r="LVJ21" s="271"/>
      <c r="LVK21" s="271"/>
      <c r="LVL21" s="271"/>
      <c r="LVM21" s="271"/>
      <c r="LVN21" s="271"/>
      <c r="LVO21" s="271"/>
      <c r="LVP21" s="271"/>
      <c r="LVQ21" s="271"/>
      <c r="LVR21" s="271"/>
      <c r="LVS21" s="271"/>
      <c r="LVT21" s="271"/>
      <c r="LVU21" s="271"/>
      <c r="LVV21" s="271"/>
      <c r="LVW21" s="271"/>
      <c r="LVX21" s="271"/>
      <c r="LVY21" s="271"/>
      <c r="LVZ21" s="271"/>
      <c r="LWA21" s="271"/>
      <c r="LWB21" s="271"/>
      <c r="LWC21" s="271"/>
      <c r="LWD21" s="271"/>
      <c r="LWE21" s="271"/>
      <c r="LWF21" s="271"/>
      <c r="LWG21" s="271"/>
      <c r="LWH21" s="271"/>
      <c r="LWI21" s="271"/>
      <c r="LWJ21" s="271"/>
      <c r="LWK21" s="271"/>
      <c r="LWL21" s="271"/>
      <c r="LWM21" s="271"/>
      <c r="LWN21" s="271"/>
      <c r="LWO21" s="271"/>
      <c r="LWP21" s="271"/>
      <c r="LWQ21" s="271"/>
      <c r="LWR21" s="271"/>
      <c r="LWS21" s="271"/>
      <c r="LWT21" s="271"/>
      <c r="LWU21" s="271"/>
      <c r="LWV21" s="271"/>
      <c r="LWW21" s="271"/>
      <c r="LWX21" s="271"/>
      <c r="LWY21" s="271"/>
      <c r="LWZ21" s="271"/>
      <c r="LXA21" s="271"/>
      <c r="LXB21" s="271"/>
      <c r="LXC21" s="271"/>
      <c r="LXD21" s="271"/>
      <c r="LXE21" s="271"/>
      <c r="LXF21" s="271"/>
      <c r="LXG21" s="271"/>
      <c r="LXH21" s="271"/>
      <c r="LXI21" s="271"/>
      <c r="LXJ21" s="271"/>
      <c r="LXK21" s="271"/>
      <c r="LXL21" s="271"/>
      <c r="LXM21" s="271"/>
      <c r="LXN21" s="271"/>
      <c r="LXO21" s="271"/>
      <c r="LXP21" s="271"/>
      <c r="LXQ21" s="271"/>
      <c r="LXR21" s="271"/>
      <c r="LXS21" s="271"/>
      <c r="LXT21" s="271"/>
      <c r="LXU21" s="271"/>
      <c r="LXV21" s="271"/>
      <c r="LXW21" s="271"/>
      <c r="LXX21" s="271"/>
      <c r="LXY21" s="271"/>
      <c r="LXZ21" s="271"/>
      <c r="LYA21" s="271"/>
      <c r="LYB21" s="271"/>
      <c r="LYC21" s="271"/>
      <c r="LYD21" s="271"/>
      <c r="LYE21" s="271"/>
      <c r="LYF21" s="271"/>
      <c r="LYG21" s="271"/>
      <c r="LYH21" s="271"/>
      <c r="LYI21" s="271"/>
      <c r="LYJ21" s="271"/>
      <c r="LYK21" s="271"/>
      <c r="LYL21" s="271"/>
      <c r="LYM21" s="271"/>
      <c r="LYN21" s="271"/>
      <c r="LYO21" s="271"/>
      <c r="LYP21" s="271"/>
      <c r="LYQ21" s="271"/>
      <c r="LYR21" s="271"/>
      <c r="LYS21" s="271"/>
      <c r="LYT21" s="271"/>
      <c r="LYU21" s="271"/>
      <c r="LYV21" s="271"/>
      <c r="LYW21" s="271"/>
      <c r="LYX21" s="271"/>
      <c r="LYY21" s="271"/>
      <c r="LYZ21" s="271"/>
      <c r="LZA21" s="271"/>
      <c r="LZB21" s="271"/>
      <c r="LZC21" s="271"/>
      <c r="LZD21" s="271"/>
      <c r="LZE21" s="271"/>
      <c r="LZF21" s="271"/>
      <c r="LZG21" s="271"/>
      <c r="LZH21" s="271"/>
      <c r="LZI21" s="271"/>
      <c r="LZJ21" s="271"/>
      <c r="LZK21" s="271"/>
      <c r="LZL21" s="271"/>
      <c r="LZM21" s="271"/>
      <c r="LZN21" s="271"/>
      <c r="LZO21" s="271"/>
      <c r="LZP21" s="271"/>
      <c r="LZQ21" s="271"/>
      <c r="LZR21" s="271"/>
      <c r="LZS21" s="271"/>
      <c r="LZT21" s="271"/>
      <c r="LZU21" s="271"/>
      <c r="LZV21" s="271"/>
      <c r="LZW21" s="271"/>
      <c r="LZX21" s="271"/>
      <c r="LZY21" s="271"/>
      <c r="LZZ21" s="271"/>
      <c r="MAA21" s="271"/>
      <c r="MAB21" s="271"/>
      <c r="MAC21" s="271"/>
      <c r="MAD21" s="271"/>
      <c r="MAE21" s="271"/>
      <c r="MAF21" s="271"/>
      <c r="MAG21" s="271"/>
      <c r="MAH21" s="271"/>
      <c r="MAI21" s="271"/>
      <c r="MAJ21" s="271"/>
      <c r="MAK21" s="271"/>
      <c r="MAL21" s="271"/>
      <c r="MAM21" s="271"/>
      <c r="MAN21" s="271"/>
      <c r="MAO21" s="271"/>
      <c r="MAP21" s="271"/>
      <c r="MAQ21" s="271"/>
      <c r="MAR21" s="271"/>
      <c r="MAS21" s="271"/>
      <c r="MAT21" s="271"/>
      <c r="MAU21" s="271"/>
      <c r="MAV21" s="271"/>
      <c r="MAW21" s="271"/>
      <c r="MAX21" s="271"/>
      <c r="MAY21" s="271"/>
      <c r="MAZ21" s="271"/>
      <c r="MBA21" s="271"/>
      <c r="MBB21" s="271"/>
      <c r="MBC21" s="271"/>
      <c r="MBD21" s="271"/>
      <c r="MBE21" s="271"/>
      <c r="MBF21" s="271"/>
      <c r="MBG21" s="271"/>
      <c r="MBH21" s="271"/>
      <c r="MBI21" s="271"/>
      <c r="MBJ21" s="271"/>
      <c r="MBK21" s="271"/>
      <c r="MBL21" s="271"/>
      <c r="MBM21" s="271"/>
      <c r="MBN21" s="271"/>
      <c r="MBO21" s="271"/>
      <c r="MBP21" s="271"/>
      <c r="MBQ21" s="271"/>
      <c r="MBR21" s="271"/>
      <c r="MBS21" s="271"/>
      <c r="MBT21" s="271"/>
      <c r="MBU21" s="271"/>
      <c r="MBV21" s="271"/>
      <c r="MBW21" s="271"/>
      <c r="MBX21" s="271"/>
      <c r="MBY21" s="271"/>
      <c r="MBZ21" s="271"/>
      <c r="MCA21" s="271"/>
      <c r="MCB21" s="271"/>
      <c r="MCC21" s="271"/>
      <c r="MCD21" s="271"/>
      <c r="MCE21" s="271"/>
      <c r="MCF21" s="271"/>
      <c r="MCG21" s="271"/>
      <c r="MCH21" s="271"/>
      <c r="MCI21" s="271"/>
      <c r="MCJ21" s="271"/>
      <c r="MCK21" s="271"/>
      <c r="MCL21" s="271"/>
      <c r="MCM21" s="271"/>
      <c r="MCN21" s="271"/>
      <c r="MCO21" s="271"/>
      <c r="MCP21" s="271"/>
      <c r="MCQ21" s="271"/>
      <c r="MCR21" s="271"/>
      <c r="MCS21" s="271"/>
      <c r="MCT21" s="271"/>
      <c r="MCU21" s="271"/>
      <c r="MCV21" s="271"/>
      <c r="MCW21" s="271"/>
      <c r="MCX21" s="271"/>
      <c r="MCY21" s="271"/>
      <c r="MCZ21" s="271"/>
      <c r="MDA21" s="271"/>
      <c r="MDB21" s="271"/>
      <c r="MDC21" s="271"/>
      <c r="MDD21" s="271"/>
      <c r="MDE21" s="271"/>
      <c r="MDF21" s="271"/>
      <c r="MDG21" s="271"/>
      <c r="MDH21" s="271"/>
      <c r="MDI21" s="271"/>
      <c r="MDJ21" s="271"/>
      <c r="MDK21" s="271"/>
      <c r="MDL21" s="271"/>
      <c r="MDM21" s="271"/>
      <c r="MDN21" s="271"/>
      <c r="MDO21" s="271"/>
      <c r="MDP21" s="271"/>
      <c r="MDQ21" s="271"/>
      <c r="MDR21" s="271"/>
      <c r="MDS21" s="271"/>
      <c r="MDT21" s="271"/>
      <c r="MDU21" s="271"/>
      <c r="MDV21" s="271"/>
      <c r="MDW21" s="271"/>
      <c r="MDX21" s="271"/>
      <c r="MDY21" s="271"/>
      <c r="MDZ21" s="271"/>
      <c r="MEA21" s="271"/>
      <c r="MEB21" s="271"/>
      <c r="MEC21" s="271"/>
      <c r="MED21" s="271"/>
      <c r="MEE21" s="271"/>
      <c r="MEF21" s="271"/>
      <c r="MEG21" s="271"/>
      <c r="MEH21" s="271"/>
      <c r="MEI21" s="271"/>
      <c r="MEJ21" s="271"/>
      <c r="MEK21" s="271"/>
      <c r="MEL21" s="271"/>
      <c r="MEM21" s="271"/>
      <c r="MEN21" s="271"/>
      <c r="MEO21" s="271"/>
      <c r="MEP21" s="271"/>
      <c r="MEQ21" s="271"/>
      <c r="MER21" s="271"/>
      <c r="MES21" s="271"/>
      <c r="MET21" s="271"/>
      <c r="MEU21" s="271"/>
      <c r="MEV21" s="271"/>
      <c r="MEW21" s="271"/>
      <c r="MEX21" s="271"/>
      <c r="MEY21" s="271"/>
      <c r="MEZ21" s="271"/>
      <c r="MFA21" s="271"/>
      <c r="MFB21" s="271"/>
      <c r="MFC21" s="271"/>
      <c r="MFD21" s="271"/>
      <c r="MFE21" s="271"/>
      <c r="MFF21" s="271"/>
      <c r="MFG21" s="271"/>
      <c r="MFH21" s="271"/>
      <c r="MFI21" s="271"/>
      <c r="MFJ21" s="271"/>
      <c r="MFK21" s="271"/>
      <c r="MFL21" s="271"/>
      <c r="MFM21" s="271"/>
      <c r="MFN21" s="271"/>
      <c r="MFO21" s="271"/>
      <c r="MFP21" s="271"/>
      <c r="MFQ21" s="271"/>
      <c r="MFR21" s="271"/>
      <c r="MFS21" s="271"/>
      <c r="MFT21" s="271"/>
      <c r="MFU21" s="271"/>
      <c r="MFV21" s="271"/>
      <c r="MFW21" s="271"/>
      <c r="MFX21" s="271"/>
      <c r="MFY21" s="271"/>
      <c r="MFZ21" s="271"/>
      <c r="MGA21" s="271"/>
      <c r="MGB21" s="271"/>
      <c r="MGC21" s="271"/>
      <c r="MGD21" s="271"/>
      <c r="MGE21" s="271"/>
      <c r="MGF21" s="271"/>
      <c r="MGG21" s="271"/>
      <c r="MGH21" s="271"/>
      <c r="MGI21" s="271"/>
      <c r="MGJ21" s="271"/>
      <c r="MGK21" s="271"/>
      <c r="MGL21" s="271"/>
      <c r="MGM21" s="271"/>
      <c r="MGN21" s="271"/>
      <c r="MGO21" s="271"/>
      <c r="MGP21" s="271"/>
      <c r="MGQ21" s="271"/>
      <c r="MGR21" s="271"/>
      <c r="MGS21" s="271"/>
      <c r="MGT21" s="271"/>
      <c r="MGU21" s="271"/>
      <c r="MGV21" s="271"/>
      <c r="MGW21" s="271"/>
      <c r="MGX21" s="271"/>
      <c r="MGY21" s="271"/>
      <c r="MGZ21" s="271"/>
      <c r="MHA21" s="271"/>
      <c r="MHB21" s="271"/>
      <c r="MHC21" s="271"/>
      <c r="MHD21" s="271"/>
      <c r="MHE21" s="271"/>
      <c r="MHF21" s="271"/>
      <c r="MHG21" s="271"/>
      <c r="MHH21" s="271"/>
      <c r="MHI21" s="271"/>
      <c r="MHJ21" s="271"/>
      <c r="MHK21" s="271"/>
      <c r="MHL21" s="271"/>
      <c r="MHM21" s="271"/>
      <c r="MHN21" s="271"/>
      <c r="MHO21" s="271"/>
      <c r="MHP21" s="271"/>
      <c r="MHQ21" s="271"/>
      <c r="MHR21" s="271"/>
      <c r="MHS21" s="271"/>
      <c r="MHT21" s="271"/>
      <c r="MHU21" s="271"/>
      <c r="MHV21" s="271"/>
      <c r="MHW21" s="271"/>
      <c r="MHX21" s="271"/>
      <c r="MHY21" s="271"/>
      <c r="MHZ21" s="271"/>
      <c r="MIA21" s="271"/>
      <c r="MIB21" s="271"/>
      <c r="MIC21" s="271"/>
      <c r="MID21" s="271"/>
      <c r="MIE21" s="271"/>
      <c r="MIF21" s="271"/>
      <c r="MIG21" s="271"/>
      <c r="MIH21" s="271"/>
      <c r="MII21" s="271"/>
      <c r="MIJ21" s="271"/>
      <c r="MIK21" s="271"/>
      <c r="MIL21" s="271"/>
      <c r="MIM21" s="271"/>
      <c r="MIN21" s="271"/>
      <c r="MIO21" s="271"/>
      <c r="MIP21" s="271"/>
      <c r="MIQ21" s="271"/>
      <c r="MIR21" s="271"/>
      <c r="MIS21" s="271"/>
      <c r="MIT21" s="271"/>
      <c r="MIU21" s="271"/>
      <c r="MIV21" s="271"/>
      <c r="MIW21" s="271"/>
      <c r="MIX21" s="271"/>
      <c r="MIY21" s="271"/>
      <c r="MIZ21" s="271"/>
      <c r="MJA21" s="271"/>
      <c r="MJB21" s="271"/>
      <c r="MJC21" s="271"/>
      <c r="MJD21" s="271"/>
      <c r="MJE21" s="271"/>
      <c r="MJF21" s="271"/>
      <c r="MJG21" s="271"/>
      <c r="MJH21" s="271"/>
      <c r="MJI21" s="271"/>
      <c r="MJJ21" s="271"/>
      <c r="MJK21" s="271"/>
      <c r="MJL21" s="271"/>
      <c r="MJM21" s="271"/>
      <c r="MJN21" s="271"/>
      <c r="MJO21" s="271"/>
      <c r="MJP21" s="271"/>
      <c r="MJQ21" s="271"/>
      <c r="MJR21" s="271"/>
      <c r="MJS21" s="271"/>
      <c r="MJT21" s="271"/>
      <c r="MJU21" s="271"/>
      <c r="MJV21" s="271"/>
      <c r="MJW21" s="271"/>
      <c r="MJX21" s="271"/>
      <c r="MJY21" s="271"/>
      <c r="MJZ21" s="271"/>
      <c r="MKA21" s="271"/>
      <c r="MKB21" s="271"/>
      <c r="MKC21" s="271"/>
      <c r="MKD21" s="271"/>
      <c r="MKE21" s="271"/>
      <c r="MKF21" s="271"/>
      <c r="MKG21" s="271"/>
      <c r="MKH21" s="271"/>
      <c r="MKI21" s="271"/>
      <c r="MKJ21" s="271"/>
      <c r="MKK21" s="271"/>
      <c r="MKL21" s="271"/>
      <c r="MKM21" s="271"/>
      <c r="MKN21" s="271"/>
      <c r="MKO21" s="271"/>
      <c r="MKP21" s="271"/>
      <c r="MKQ21" s="271"/>
      <c r="MKR21" s="271"/>
      <c r="MKS21" s="271"/>
      <c r="MKT21" s="271"/>
      <c r="MKU21" s="271"/>
      <c r="MKV21" s="271"/>
      <c r="MKW21" s="271"/>
      <c r="MKX21" s="271"/>
      <c r="MKY21" s="271"/>
      <c r="MKZ21" s="271"/>
      <c r="MLA21" s="271"/>
      <c r="MLB21" s="271"/>
      <c r="MLC21" s="271"/>
      <c r="MLD21" s="271"/>
      <c r="MLE21" s="271"/>
      <c r="MLF21" s="271"/>
      <c r="MLG21" s="271"/>
      <c r="MLH21" s="271"/>
      <c r="MLI21" s="271"/>
      <c r="MLJ21" s="271"/>
      <c r="MLK21" s="271"/>
      <c r="MLL21" s="271"/>
      <c r="MLM21" s="271"/>
      <c r="MLN21" s="271"/>
      <c r="MLO21" s="271"/>
      <c r="MLP21" s="271"/>
      <c r="MLQ21" s="271"/>
      <c r="MLR21" s="271"/>
      <c r="MLS21" s="271"/>
      <c r="MLT21" s="271"/>
      <c r="MLU21" s="271"/>
      <c r="MLV21" s="271"/>
      <c r="MLW21" s="271"/>
      <c r="MLX21" s="271"/>
      <c r="MLY21" s="271"/>
      <c r="MLZ21" s="271"/>
      <c r="MMA21" s="271"/>
      <c r="MMB21" s="271"/>
      <c r="MMC21" s="271"/>
      <c r="MMD21" s="271"/>
      <c r="MME21" s="271"/>
      <c r="MMF21" s="271"/>
      <c r="MMG21" s="271"/>
      <c r="MMH21" s="271"/>
      <c r="MMI21" s="271"/>
      <c r="MMJ21" s="271"/>
      <c r="MMK21" s="271"/>
      <c r="MML21" s="271"/>
      <c r="MMM21" s="271"/>
      <c r="MMN21" s="271"/>
      <c r="MMO21" s="271"/>
      <c r="MMP21" s="271"/>
      <c r="MMQ21" s="271"/>
      <c r="MMR21" s="271"/>
      <c r="MMS21" s="271"/>
      <c r="MMT21" s="271"/>
      <c r="MMU21" s="271"/>
      <c r="MMV21" s="271"/>
      <c r="MMW21" s="271"/>
      <c r="MMX21" s="271"/>
      <c r="MMY21" s="271"/>
      <c r="MMZ21" s="271"/>
      <c r="MNA21" s="271"/>
      <c r="MNB21" s="271"/>
      <c r="MNC21" s="271"/>
      <c r="MND21" s="271"/>
      <c r="MNE21" s="271"/>
      <c r="MNF21" s="271"/>
      <c r="MNG21" s="271"/>
      <c r="MNH21" s="271"/>
      <c r="MNI21" s="271"/>
      <c r="MNJ21" s="271"/>
      <c r="MNK21" s="271"/>
      <c r="MNL21" s="271"/>
      <c r="MNM21" s="271"/>
      <c r="MNN21" s="271"/>
      <c r="MNO21" s="271"/>
      <c r="MNP21" s="271"/>
      <c r="MNQ21" s="271"/>
      <c r="MNR21" s="271"/>
      <c r="MNS21" s="271"/>
      <c r="MNT21" s="271"/>
      <c r="MNU21" s="271"/>
      <c r="MNV21" s="271"/>
      <c r="MNW21" s="271"/>
      <c r="MNX21" s="271"/>
      <c r="MNY21" s="271"/>
      <c r="MNZ21" s="271"/>
      <c r="MOA21" s="271"/>
      <c r="MOB21" s="271"/>
      <c r="MOC21" s="271"/>
      <c r="MOD21" s="271"/>
      <c r="MOE21" s="271"/>
      <c r="MOF21" s="271"/>
      <c r="MOG21" s="271"/>
      <c r="MOH21" s="271"/>
      <c r="MOI21" s="271"/>
      <c r="MOJ21" s="271"/>
      <c r="MOK21" s="271"/>
      <c r="MOL21" s="271"/>
      <c r="MOM21" s="271"/>
      <c r="MON21" s="271"/>
      <c r="MOO21" s="271"/>
      <c r="MOP21" s="271"/>
      <c r="MOQ21" s="271"/>
      <c r="MOR21" s="271"/>
      <c r="MOS21" s="271"/>
      <c r="MOT21" s="271"/>
      <c r="MOU21" s="271"/>
      <c r="MOV21" s="271"/>
      <c r="MOW21" s="271"/>
      <c r="MOX21" s="271"/>
      <c r="MOY21" s="271"/>
      <c r="MOZ21" s="271"/>
      <c r="MPA21" s="271"/>
      <c r="MPB21" s="271"/>
      <c r="MPC21" s="271"/>
      <c r="MPD21" s="271"/>
      <c r="MPE21" s="271"/>
      <c r="MPF21" s="271"/>
      <c r="MPG21" s="271"/>
      <c r="MPH21" s="271"/>
      <c r="MPI21" s="271"/>
      <c r="MPJ21" s="271"/>
      <c r="MPK21" s="271"/>
      <c r="MPL21" s="271"/>
      <c r="MPM21" s="271"/>
      <c r="MPN21" s="271"/>
      <c r="MPO21" s="271"/>
      <c r="MPP21" s="271"/>
      <c r="MPQ21" s="271"/>
      <c r="MPR21" s="271"/>
      <c r="MPS21" s="271"/>
      <c r="MPT21" s="271"/>
      <c r="MPU21" s="271"/>
      <c r="MPV21" s="271"/>
      <c r="MPW21" s="271"/>
      <c r="MPX21" s="271"/>
      <c r="MPY21" s="271"/>
      <c r="MPZ21" s="271"/>
      <c r="MQA21" s="271"/>
      <c r="MQB21" s="271"/>
      <c r="MQC21" s="271"/>
      <c r="MQD21" s="271"/>
      <c r="MQE21" s="271"/>
      <c r="MQF21" s="271"/>
      <c r="MQG21" s="271"/>
      <c r="MQH21" s="271"/>
      <c r="MQI21" s="271"/>
      <c r="MQJ21" s="271"/>
      <c r="MQK21" s="271"/>
      <c r="MQL21" s="271"/>
      <c r="MQM21" s="271"/>
      <c r="MQN21" s="271"/>
      <c r="MQO21" s="271"/>
      <c r="MQP21" s="271"/>
      <c r="MQQ21" s="271"/>
      <c r="MQR21" s="271"/>
      <c r="MQS21" s="271"/>
      <c r="MQT21" s="271"/>
      <c r="MQU21" s="271"/>
      <c r="MQV21" s="271"/>
      <c r="MQW21" s="271"/>
      <c r="MQX21" s="271"/>
      <c r="MQY21" s="271"/>
      <c r="MQZ21" s="271"/>
      <c r="MRA21" s="271"/>
      <c r="MRB21" s="271"/>
      <c r="MRC21" s="271"/>
      <c r="MRD21" s="271"/>
      <c r="MRE21" s="271"/>
      <c r="MRF21" s="271"/>
      <c r="MRG21" s="271"/>
      <c r="MRH21" s="271"/>
      <c r="MRI21" s="271"/>
      <c r="MRJ21" s="271"/>
      <c r="MRK21" s="271"/>
      <c r="MRL21" s="271"/>
      <c r="MRM21" s="271"/>
      <c r="MRN21" s="271"/>
      <c r="MRO21" s="271"/>
      <c r="MRP21" s="271"/>
      <c r="MRQ21" s="271"/>
      <c r="MRR21" s="271"/>
      <c r="MRS21" s="271"/>
      <c r="MRT21" s="271"/>
      <c r="MRU21" s="271"/>
      <c r="MRV21" s="271"/>
      <c r="MRW21" s="271"/>
      <c r="MRX21" s="271"/>
      <c r="MRY21" s="271"/>
      <c r="MRZ21" s="271"/>
      <c r="MSA21" s="271"/>
      <c r="MSB21" s="271"/>
      <c r="MSC21" s="271"/>
      <c r="MSD21" s="271"/>
      <c r="MSE21" s="271"/>
      <c r="MSF21" s="271"/>
      <c r="MSG21" s="271"/>
      <c r="MSH21" s="271"/>
      <c r="MSI21" s="271"/>
      <c r="MSJ21" s="271"/>
      <c r="MSK21" s="271"/>
      <c r="MSL21" s="271"/>
      <c r="MSM21" s="271"/>
      <c r="MSN21" s="271"/>
      <c r="MSO21" s="271"/>
      <c r="MSP21" s="271"/>
      <c r="MSQ21" s="271"/>
      <c r="MSR21" s="271"/>
      <c r="MSS21" s="271"/>
      <c r="MST21" s="271"/>
      <c r="MSU21" s="271"/>
      <c r="MSV21" s="271"/>
      <c r="MSW21" s="271"/>
      <c r="MSX21" s="271"/>
      <c r="MSY21" s="271"/>
      <c r="MSZ21" s="271"/>
      <c r="MTA21" s="271"/>
      <c r="MTB21" s="271"/>
      <c r="MTC21" s="271"/>
      <c r="MTD21" s="271"/>
      <c r="MTE21" s="271"/>
      <c r="MTF21" s="271"/>
      <c r="MTG21" s="271"/>
      <c r="MTH21" s="271"/>
      <c r="MTI21" s="271"/>
      <c r="MTJ21" s="271"/>
      <c r="MTK21" s="271"/>
      <c r="MTL21" s="271"/>
      <c r="MTM21" s="271"/>
      <c r="MTN21" s="271"/>
      <c r="MTO21" s="271"/>
      <c r="MTP21" s="271"/>
      <c r="MTQ21" s="271"/>
      <c r="MTR21" s="271"/>
      <c r="MTS21" s="271"/>
      <c r="MTT21" s="271"/>
      <c r="MTU21" s="271"/>
      <c r="MTV21" s="271"/>
      <c r="MTW21" s="271"/>
      <c r="MTX21" s="271"/>
      <c r="MTY21" s="271"/>
      <c r="MTZ21" s="271"/>
      <c r="MUA21" s="271"/>
      <c r="MUB21" s="271"/>
      <c r="MUC21" s="271"/>
      <c r="MUD21" s="271"/>
      <c r="MUE21" s="271"/>
      <c r="MUF21" s="271"/>
      <c r="MUG21" s="271"/>
      <c r="MUH21" s="271"/>
      <c r="MUI21" s="271"/>
      <c r="MUJ21" s="271"/>
      <c r="MUK21" s="271"/>
      <c r="MUL21" s="271"/>
      <c r="MUM21" s="271"/>
      <c r="MUN21" s="271"/>
      <c r="MUO21" s="271"/>
      <c r="MUP21" s="271"/>
      <c r="MUQ21" s="271"/>
      <c r="MUR21" s="271"/>
      <c r="MUS21" s="271"/>
      <c r="MUT21" s="271"/>
      <c r="MUU21" s="271"/>
      <c r="MUV21" s="271"/>
      <c r="MUW21" s="271"/>
      <c r="MUX21" s="271"/>
      <c r="MUY21" s="271"/>
      <c r="MUZ21" s="271"/>
      <c r="MVA21" s="271"/>
      <c r="MVB21" s="271"/>
      <c r="MVC21" s="271"/>
      <c r="MVD21" s="271"/>
      <c r="MVE21" s="271"/>
      <c r="MVF21" s="271"/>
      <c r="MVG21" s="271"/>
      <c r="MVH21" s="271"/>
      <c r="MVI21" s="271"/>
      <c r="MVJ21" s="271"/>
      <c r="MVK21" s="271"/>
      <c r="MVL21" s="271"/>
      <c r="MVM21" s="271"/>
      <c r="MVN21" s="271"/>
      <c r="MVO21" s="271"/>
      <c r="MVP21" s="271"/>
      <c r="MVQ21" s="271"/>
      <c r="MVR21" s="271"/>
      <c r="MVS21" s="271"/>
      <c r="MVT21" s="271"/>
      <c r="MVU21" s="271"/>
      <c r="MVV21" s="271"/>
      <c r="MVW21" s="271"/>
      <c r="MVX21" s="271"/>
      <c r="MVY21" s="271"/>
      <c r="MVZ21" s="271"/>
      <c r="MWA21" s="271"/>
      <c r="MWB21" s="271"/>
      <c r="MWC21" s="271"/>
      <c r="MWD21" s="271"/>
      <c r="MWE21" s="271"/>
      <c r="MWF21" s="271"/>
      <c r="MWG21" s="271"/>
      <c r="MWH21" s="271"/>
      <c r="MWI21" s="271"/>
      <c r="MWJ21" s="271"/>
      <c r="MWK21" s="271"/>
      <c r="MWL21" s="271"/>
      <c r="MWM21" s="271"/>
      <c r="MWN21" s="271"/>
      <c r="MWO21" s="271"/>
      <c r="MWP21" s="271"/>
      <c r="MWQ21" s="271"/>
      <c r="MWR21" s="271"/>
      <c r="MWS21" s="271"/>
      <c r="MWT21" s="271"/>
      <c r="MWU21" s="271"/>
      <c r="MWV21" s="271"/>
      <c r="MWW21" s="271"/>
      <c r="MWX21" s="271"/>
      <c r="MWY21" s="271"/>
      <c r="MWZ21" s="271"/>
      <c r="MXA21" s="271"/>
      <c r="MXB21" s="271"/>
      <c r="MXC21" s="271"/>
      <c r="MXD21" s="271"/>
      <c r="MXE21" s="271"/>
      <c r="MXF21" s="271"/>
      <c r="MXG21" s="271"/>
      <c r="MXH21" s="271"/>
      <c r="MXI21" s="271"/>
      <c r="MXJ21" s="271"/>
      <c r="MXK21" s="271"/>
      <c r="MXL21" s="271"/>
      <c r="MXM21" s="271"/>
      <c r="MXN21" s="271"/>
      <c r="MXO21" s="271"/>
      <c r="MXP21" s="271"/>
      <c r="MXQ21" s="271"/>
      <c r="MXR21" s="271"/>
      <c r="MXS21" s="271"/>
      <c r="MXT21" s="271"/>
      <c r="MXU21" s="271"/>
      <c r="MXV21" s="271"/>
      <c r="MXW21" s="271"/>
      <c r="MXX21" s="271"/>
      <c r="MXY21" s="271"/>
      <c r="MXZ21" s="271"/>
      <c r="MYA21" s="271"/>
      <c r="MYB21" s="271"/>
      <c r="MYC21" s="271"/>
      <c r="MYD21" s="271"/>
      <c r="MYE21" s="271"/>
      <c r="MYF21" s="271"/>
      <c r="MYG21" s="271"/>
      <c r="MYH21" s="271"/>
      <c r="MYI21" s="271"/>
      <c r="MYJ21" s="271"/>
      <c r="MYK21" s="271"/>
      <c r="MYL21" s="271"/>
      <c r="MYM21" s="271"/>
      <c r="MYN21" s="271"/>
      <c r="MYO21" s="271"/>
      <c r="MYP21" s="271"/>
      <c r="MYQ21" s="271"/>
      <c r="MYR21" s="271"/>
      <c r="MYS21" s="271"/>
      <c r="MYT21" s="271"/>
      <c r="MYU21" s="271"/>
      <c r="MYV21" s="271"/>
      <c r="MYW21" s="271"/>
      <c r="MYX21" s="271"/>
      <c r="MYY21" s="271"/>
      <c r="MYZ21" s="271"/>
      <c r="MZA21" s="271"/>
      <c r="MZB21" s="271"/>
      <c r="MZC21" s="271"/>
      <c r="MZD21" s="271"/>
      <c r="MZE21" s="271"/>
      <c r="MZF21" s="271"/>
      <c r="MZG21" s="271"/>
      <c r="MZH21" s="271"/>
      <c r="MZI21" s="271"/>
      <c r="MZJ21" s="271"/>
      <c r="MZK21" s="271"/>
      <c r="MZL21" s="271"/>
      <c r="MZM21" s="271"/>
      <c r="MZN21" s="271"/>
      <c r="MZO21" s="271"/>
      <c r="MZP21" s="271"/>
      <c r="MZQ21" s="271"/>
      <c r="MZR21" s="271"/>
      <c r="MZS21" s="271"/>
      <c r="MZT21" s="271"/>
      <c r="MZU21" s="271"/>
      <c r="MZV21" s="271"/>
      <c r="MZW21" s="271"/>
      <c r="MZX21" s="271"/>
      <c r="MZY21" s="271"/>
      <c r="MZZ21" s="271"/>
      <c r="NAA21" s="271"/>
      <c r="NAB21" s="271"/>
      <c r="NAC21" s="271"/>
      <c r="NAD21" s="271"/>
      <c r="NAE21" s="271"/>
      <c r="NAF21" s="271"/>
      <c r="NAG21" s="271"/>
      <c r="NAH21" s="271"/>
      <c r="NAI21" s="271"/>
      <c r="NAJ21" s="271"/>
      <c r="NAK21" s="271"/>
      <c r="NAL21" s="271"/>
      <c r="NAM21" s="271"/>
      <c r="NAN21" s="271"/>
      <c r="NAO21" s="271"/>
      <c r="NAP21" s="271"/>
      <c r="NAQ21" s="271"/>
      <c r="NAR21" s="271"/>
      <c r="NAS21" s="271"/>
      <c r="NAT21" s="271"/>
      <c r="NAU21" s="271"/>
      <c r="NAV21" s="271"/>
      <c r="NAW21" s="271"/>
      <c r="NAX21" s="271"/>
      <c r="NAY21" s="271"/>
      <c r="NAZ21" s="271"/>
      <c r="NBA21" s="271"/>
      <c r="NBB21" s="271"/>
      <c r="NBC21" s="271"/>
      <c r="NBD21" s="271"/>
      <c r="NBE21" s="271"/>
      <c r="NBF21" s="271"/>
      <c r="NBG21" s="271"/>
      <c r="NBH21" s="271"/>
      <c r="NBI21" s="271"/>
      <c r="NBJ21" s="271"/>
      <c r="NBK21" s="271"/>
      <c r="NBL21" s="271"/>
      <c r="NBM21" s="271"/>
      <c r="NBN21" s="271"/>
      <c r="NBO21" s="271"/>
      <c r="NBP21" s="271"/>
      <c r="NBQ21" s="271"/>
      <c r="NBR21" s="271"/>
      <c r="NBS21" s="271"/>
      <c r="NBT21" s="271"/>
      <c r="NBU21" s="271"/>
      <c r="NBV21" s="271"/>
      <c r="NBW21" s="271"/>
      <c r="NBX21" s="271"/>
      <c r="NBY21" s="271"/>
      <c r="NBZ21" s="271"/>
      <c r="NCA21" s="271"/>
      <c r="NCB21" s="271"/>
      <c r="NCC21" s="271"/>
      <c r="NCD21" s="271"/>
      <c r="NCE21" s="271"/>
      <c r="NCF21" s="271"/>
      <c r="NCG21" s="271"/>
      <c r="NCH21" s="271"/>
      <c r="NCI21" s="271"/>
      <c r="NCJ21" s="271"/>
      <c r="NCK21" s="271"/>
      <c r="NCL21" s="271"/>
      <c r="NCM21" s="271"/>
      <c r="NCN21" s="271"/>
      <c r="NCO21" s="271"/>
      <c r="NCP21" s="271"/>
      <c r="NCQ21" s="271"/>
      <c r="NCR21" s="271"/>
      <c r="NCS21" s="271"/>
      <c r="NCT21" s="271"/>
      <c r="NCU21" s="271"/>
      <c r="NCV21" s="271"/>
      <c r="NCW21" s="271"/>
      <c r="NCX21" s="271"/>
      <c r="NCY21" s="271"/>
      <c r="NCZ21" s="271"/>
      <c r="NDA21" s="271"/>
      <c r="NDB21" s="271"/>
      <c r="NDC21" s="271"/>
      <c r="NDD21" s="271"/>
      <c r="NDE21" s="271"/>
      <c r="NDF21" s="271"/>
      <c r="NDG21" s="271"/>
      <c r="NDH21" s="271"/>
      <c r="NDI21" s="271"/>
      <c r="NDJ21" s="271"/>
      <c r="NDK21" s="271"/>
      <c r="NDL21" s="271"/>
      <c r="NDM21" s="271"/>
      <c r="NDN21" s="271"/>
      <c r="NDO21" s="271"/>
      <c r="NDP21" s="271"/>
      <c r="NDQ21" s="271"/>
      <c r="NDR21" s="271"/>
      <c r="NDS21" s="271"/>
      <c r="NDT21" s="271"/>
      <c r="NDU21" s="271"/>
      <c r="NDV21" s="271"/>
      <c r="NDW21" s="271"/>
      <c r="NDX21" s="271"/>
      <c r="NDY21" s="271"/>
      <c r="NDZ21" s="271"/>
      <c r="NEA21" s="271"/>
      <c r="NEB21" s="271"/>
      <c r="NEC21" s="271"/>
      <c r="NED21" s="271"/>
      <c r="NEE21" s="271"/>
      <c r="NEF21" s="271"/>
      <c r="NEG21" s="271"/>
      <c r="NEH21" s="271"/>
      <c r="NEI21" s="271"/>
      <c r="NEJ21" s="271"/>
      <c r="NEK21" s="271"/>
      <c r="NEL21" s="271"/>
      <c r="NEM21" s="271"/>
      <c r="NEN21" s="271"/>
      <c r="NEO21" s="271"/>
      <c r="NEP21" s="271"/>
      <c r="NEQ21" s="271"/>
      <c r="NER21" s="271"/>
      <c r="NES21" s="271"/>
      <c r="NET21" s="271"/>
      <c r="NEU21" s="271"/>
      <c r="NEV21" s="271"/>
      <c r="NEW21" s="271"/>
      <c r="NEX21" s="271"/>
      <c r="NEY21" s="271"/>
      <c r="NEZ21" s="271"/>
      <c r="NFA21" s="271"/>
      <c r="NFB21" s="271"/>
      <c r="NFC21" s="271"/>
      <c r="NFD21" s="271"/>
      <c r="NFE21" s="271"/>
      <c r="NFF21" s="271"/>
      <c r="NFG21" s="271"/>
      <c r="NFH21" s="271"/>
      <c r="NFI21" s="271"/>
      <c r="NFJ21" s="271"/>
      <c r="NFK21" s="271"/>
      <c r="NFL21" s="271"/>
      <c r="NFM21" s="271"/>
      <c r="NFN21" s="271"/>
      <c r="NFO21" s="271"/>
      <c r="NFP21" s="271"/>
      <c r="NFQ21" s="271"/>
      <c r="NFR21" s="271"/>
      <c r="NFS21" s="271"/>
      <c r="NFT21" s="271"/>
      <c r="NFU21" s="271"/>
      <c r="NFV21" s="271"/>
      <c r="NFW21" s="271"/>
      <c r="NFX21" s="271"/>
      <c r="NFY21" s="271"/>
      <c r="NFZ21" s="271"/>
      <c r="NGA21" s="271"/>
      <c r="NGB21" s="271"/>
      <c r="NGC21" s="271"/>
      <c r="NGD21" s="271"/>
      <c r="NGE21" s="271"/>
      <c r="NGF21" s="271"/>
      <c r="NGG21" s="271"/>
      <c r="NGH21" s="271"/>
      <c r="NGI21" s="271"/>
      <c r="NGJ21" s="271"/>
      <c r="NGK21" s="271"/>
      <c r="NGL21" s="271"/>
      <c r="NGM21" s="271"/>
      <c r="NGN21" s="271"/>
      <c r="NGO21" s="271"/>
      <c r="NGP21" s="271"/>
      <c r="NGQ21" s="271"/>
      <c r="NGR21" s="271"/>
      <c r="NGS21" s="271"/>
      <c r="NGT21" s="271"/>
      <c r="NGU21" s="271"/>
      <c r="NGV21" s="271"/>
      <c r="NGW21" s="271"/>
      <c r="NGX21" s="271"/>
      <c r="NGY21" s="271"/>
      <c r="NGZ21" s="271"/>
      <c r="NHA21" s="271"/>
      <c r="NHB21" s="271"/>
      <c r="NHC21" s="271"/>
      <c r="NHD21" s="271"/>
      <c r="NHE21" s="271"/>
      <c r="NHF21" s="271"/>
      <c r="NHG21" s="271"/>
      <c r="NHH21" s="271"/>
      <c r="NHI21" s="271"/>
      <c r="NHJ21" s="271"/>
      <c r="NHK21" s="271"/>
      <c r="NHL21" s="271"/>
      <c r="NHM21" s="271"/>
      <c r="NHN21" s="271"/>
      <c r="NHO21" s="271"/>
      <c r="NHP21" s="271"/>
      <c r="NHQ21" s="271"/>
      <c r="NHR21" s="271"/>
      <c r="NHS21" s="271"/>
      <c r="NHT21" s="271"/>
      <c r="NHU21" s="271"/>
      <c r="NHV21" s="271"/>
      <c r="NHW21" s="271"/>
      <c r="NHX21" s="271"/>
      <c r="NHY21" s="271"/>
      <c r="NHZ21" s="271"/>
      <c r="NIA21" s="271"/>
      <c r="NIB21" s="271"/>
      <c r="NIC21" s="271"/>
      <c r="NID21" s="271"/>
      <c r="NIE21" s="271"/>
      <c r="NIF21" s="271"/>
      <c r="NIG21" s="271"/>
      <c r="NIH21" s="271"/>
      <c r="NII21" s="271"/>
      <c r="NIJ21" s="271"/>
      <c r="NIK21" s="271"/>
      <c r="NIL21" s="271"/>
      <c r="NIM21" s="271"/>
      <c r="NIN21" s="271"/>
      <c r="NIO21" s="271"/>
      <c r="NIP21" s="271"/>
      <c r="NIQ21" s="271"/>
      <c r="NIR21" s="271"/>
      <c r="NIS21" s="271"/>
      <c r="NIT21" s="271"/>
      <c r="NIU21" s="271"/>
      <c r="NIV21" s="271"/>
      <c r="NIW21" s="271"/>
      <c r="NIX21" s="271"/>
      <c r="NIY21" s="271"/>
      <c r="NIZ21" s="271"/>
      <c r="NJA21" s="271"/>
      <c r="NJB21" s="271"/>
      <c r="NJC21" s="271"/>
      <c r="NJD21" s="271"/>
      <c r="NJE21" s="271"/>
      <c r="NJF21" s="271"/>
      <c r="NJG21" s="271"/>
      <c r="NJH21" s="271"/>
      <c r="NJI21" s="271"/>
      <c r="NJJ21" s="271"/>
      <c r="NJK21" s="271"/>
      <c r="NJL21" s="271"/>
      <c r="NJM21" s="271"/>
      <c r="NJN21" s="271"/>
      <c r="NJO21" s="271"/>
      <c r="NJP21" s="271"/>
      <c r="NJQ21" s="271"/>
      <c r="NJR21" s="271"/>
      <c r="NJS21" s="271"/>
      <c r="NJT21" s="271"/>
      <c r="NJU21" s="271"/>
      <c r="NJV21" s="271"/>
      <c r="NJW21" s="271"/>
      <c r="NJX21" s="271"/>
      <c r="NJY21" s="271"/>
      <c r="NJZ21" s="271"/>
      <c r="NKA21" s="271"/>
      <c r="NKB21" s="271"/>
      <c r="NKC21" s="271"/>
      <c r="NKD21" s="271"/>
      <c r="NKE21" s="271"/>
      <c r="NKF21" s="271"/>
      <c r="NKG21" s="271"/>
      <c r="NKH21" s="271"/>
      <c r="NKI21" s="271"/>
      <c r="NKJ21" s="271"/>
      <c r="NKK21" s="271"/>
      <c r="NKL21" s="271"/>
      <c r="NKM21" s="271"/>
      <c r="NKN21" s="271"/>
      <c r="NKO21" s="271"/>
      <c r="NKP21" s="271"/>
      <c r="NKQ21" s="271"/>
      <c r="NKR21" s="271"/>
      <c r="NKS21" s="271"/>
      <c r="NKT21" s="271"/>
      <c r="NKU21" s="271"/>
      <c r="NKV21" s="271"/>
      <c r="NKW21" s="271"/>
      <c r="NKX21" s="271"/>
      <c r="NKY21" s="271"/>
      <c r="NKZ21" s="271"/>
      <c r="NLA21" s="271"/>
      <c r="NLB21" s="271"/>
      <c r="NLC21" s="271"/>
      <c r="NLD21" s="271"/>
      <c r="NLE21" s="271"/>
      <c r="NLF21" s="271"/>
      <c r="NLG21" s="271"/>
      <c r="NLH21" s="271"/>
      <c r="NLI21" s="271"/>
      <c r="NLJ21" s="271"/>
      <c r="NLK21" s="271"/>
      <c r="NLL21" s="271"/>
      <c r="NLM21" s="271"/>
      <c r="NLN21" s="271"/>
      <c r="NLO21" s="271"/>
      <c r="NLP21" s="271"/>
      <c r="NLQ21" s="271"/>
      <c r="NLR21" s="271"/>
      <c r="NLS21" s="271"/>
      <c r="NLT21" s="271"/>
      <c r="NLU21" s="271"/>
      <c r="NLV21" s="271"/>
      <c r="NLW21" s="271"/>
      <c r="NLX21" s="271"/>
      <c r="NLY21" s="271"/>
      <c r="NLZ21" s="271"/>
      <c r="NMA21" s="271"/>
      <c r="NMB21" s="271"/>
      <c r="NMC21" s="271"/>
      <c r="NMD21" s="271"/>
      <c r="NME21" s="271"/>
      <c r="NMF21" s="271"/>
      <c r="NMG21" s="271"/>
      <c r="NMH21" s="271"/>
      <c r="NMI21" s="271"/>
      <c r="NMJ21" s="271"/>
      <c r="NMK21" s="271"/>
      <c r="NML21" s="271"/>
      <c r="NMM21" s="271"/>
      <c r="NMN21" s="271"/>
      <c r="NMO21" s="271"/>
      <c r="NMP21" s="271"/>
      <c r="NMQ21" s="271"/>
      <c r="NMR21" s="271"/>
      <c r="NMS21" s="271"/>
      <c r="NMT21" s="271"/>
      <c r="NMU21" s="271"/>
      <c r="NMV21" s="271"/>
      <c r="NMW21" s="271"/>
      <c r="NMX21" s="271"/>
      <c r="NMY21" s="271"/>
      <c r="NMZ21" s="271"/>
      <c r="NNA21" s="271"/>
      <c r="NNB21" s="271"/>
      <c r="NNC21" s="271"/>
      <c r="NND21" s="271"/>
      <c r="NNE21" s="271"/>
      <c r="NNF21" s="271"/>
      <c r="NNG21" s="271"/>
      <c r="NNH21" s="271"/>
      <c r="NNI21" s="271"/>
      <c r="NNJ21" s="271"/>
      <c r="NNK21" s="271"/>
      <c r="NNL21" s="271"/>
      <c r="NNM21" s="271"/>
      <c r="NNN21" s="271"/>
      <c r="NNO21" s="271"/>
      <c r="NNP21" s="271"/>
      <c r="NNQ21" s="271"/>
      <c r="NNR21" s="271"/>
      <c r="NNS21" s="271"/>
      <c r="NNT21" s="271"/>
      <c r="NNU21" s="271"/>
      <c r="NNV21" s="271"/>
      <c r="NNW21" s="271"/>
      <c r="NNX21" s="271"/>
      <c r="NNY21" s="271"/>
      <c r="NNZ21" s="271"/>
      <c r="NOA21" s="271"/>
      <c r="NOB21" s="271"/>
      <c r="NOC21" s="271"/>
      <c r="NOD21" s="271"/>
      <c r="NOE21" s="271"/>
      <c r="NOF21" s="271"/>
      <c r="NOG21" s="271"/>
      <c r="NOH21" s="271"/>
      <c r="NOI21" s="271"/>
      <c r="NOJ21" s="271"/>
      <c r="NOK21" s="271"/>
      <c r="NOL21" s="271"/>
      <c r="NOM21" s="271"/>
      <c r="NON21" s="271"/>
      <c r="NOO21" s="271"/>
      <c r="NOP21" s="271"/>
      <c r="NOQ21" s="271"/>
      <c r="NOR21" s="271"/>
      <c r="NOS21" s="271"/>
      <c r="NOT21" s="271"/>
      <c r="NOU21" s="271"/>
      <c r="NOV21" s="271"/>
      <c r="NOW21" s="271"/>
      <c r="NOX21" s="271"/>
      <c r="NOY21" s="271"/>
      <c r="NOZ21" s="271"/>
      <c r="NPA21" s="271"/>
      <c r="NPB21" s="271"/>
      <c r="NPC21" s="271"/>
      <c r="NPD21" s="271"/>
      <c r="NPE21" s="271"/>
      <c r="NPF21" s="271"/>
      <c r="NPG21" s="271"/>
      <c r="NPH21" s="271"/>
      <c r="NPI21" s="271"/>
      <c r="NPJ21" s="271"/>
      <c r="NPK21" s="271"/>
      <c r="NPL21" s="271"/>
      <c r="NPM21" s="271"/>
      <c r="NPN21" s="271"/>
      <c r="NPO21" s="271"/>
      <c r="NPP21" s="271"/>
      <c r="NPQ21" s="271"/>
      <c r="NPR21" s="271"/>
      <c r="NPS21" s="271"/>
      <c r="NPT21" s="271"/>
      <c r="NPU21" s="271"/>
      <c r="NPV21" s="271"/>
      <c r="NPW21" s="271"/>
      <c r="NPX21" s="271"/>
      <c r="NPY21" s="271"/>
      <c r="NPZ21" s="271"/>
      <c r="NQA21" s="271"/>
      <c r="NQB21" s="271"/>
      <c r="NQC21" s="271"/>
      <c r="NQD21" s="271"/>
      <c r="NQE21" s="271"/>
      <c r="NQF21" s="271"/>
      <c r="NQG21" s="271"/>
      <c r="NQH21" s="271"/>
      <c r="NQI21" s="271"/>
      <c r="NQJ21" s="271"/>
      <c r="NQK21" s="271"/>
      <c r="NQL21" s="271"/>
      <c r="NQM21" s="271"/>
      <c r="NQN21" s="271"/>
      <c r="NQO21" s="271"/>
      <c r="NQP21" s="271"/>
      <c r="NQQ21" s="271"/>
      <c r="NQR21" s="271"/>
      <c r="NQS21" s="271"/>
      <c r="NQT21" s="271"/>
      <c r="NQU21" s="271"/>
      <c r="NQV21" s="271"/>
      <c r="NQW21" s="271"/>
      <c r="NQX21" s="271"/>
      <c r="NQY21" s="271"/>
      <c r="NQZ21" s="271"/>
      <c r="NRA21" s="271"/>
      <c r="NRB21" s="271"/>
      <c r="NRC21" s="271"/>
      <c r="NRD21" s="271"/>
      <c r="NRE21" s="271"/>
      <c r="NRF21" s="271"/>
      <c r="NRG21" s="271"/>
      <c r="NRH21" s="271"/>
      <c r="NRI21" s="271"/>
      <c r="NRJ21" s="271"/>
      <c r="NRK21" s="271"/>
      <c r="NRL21" s="271"/>
      <c r="NRM21" s="271"/>
      <c r="NRN21" s="271"/>
      <c r="NRO21" s="271"/>
      <c r="NRP21" s="271"/>
      <c r="NRQ21" s="271"/>
      <c r="NRR21" s="271"/>
      <c r="NRS21" s="271"/>
      <c r="NRT21" s="271"/>
      <c r="NRU21" s="271"/>
      <c r="NRV21" s="271"/>
      <c r="NRW21" s="271"/>
      <c r="NRX21" s="271"/>
      <c r="NRY21" s="271"/>
      <c r="NRZ21" s="271"/>
      <c r="NSA21" s="271"/>
      <c r="NSB21" s="271"/>
      <c r="NSC21" s="271"/>
      <c r="NSD21" s="271"/>
      <c r="NSE21" s="271"/>
      <c r="NSF21" s="271"/>
      <c r="NSG21" s="271"/>
      <c r="NSH21" s="271"/>
      <c r="NSI21" s="271"/>
      <c r="NSJ21" s="271"/>
      <c r="NSK21" s="271"/>
      <c r="NSL21" s="271"/>
      <c r="NSM21" s="271"/>
      <c r="NSN21" s="271"/>
      <c r="NSO21" s="271"/>
      <c r="NSP21" s="271"/>
      <c r="NSQ21" s="271"/>
      <c r="NSR21" s="271"/>
      <c r="NSS21" s="271"/>
      <c r="NST21" s="271"/>
      <c r="NSU21" s="271"/>
      <c r="NSV21" s="271"/>
      <c r="NSW21" s="271"/>
      <c r="NSX21" s="271"/>
      <c r="NSY21" s="271"/>
      <c r="NSZ21" s="271"/>
      <c r="NTA21" s="271"/>
      <c r="NTB21" s="271"/>
      <c r="NTC21" s="271"/>
      <c r="NTD21" s="271"/>
      <c r="NTE21" s="271"/>
      <c r="NTF21" s="271"/>
      <c r="NTG21" s="271"/>
      <c r="NTH21" s="271"/>
      <c r="NTI21" s="271"/>
      <c r="NTJ21" s="271"/>
      <c r="NTK21" s="271"/>
      <c r="NTL21" s="271"/>
      <c r="NTM21" s="271"/>
      <c r="NTN21" s="271"/>
      <c r="NTO21" s="271"/>
      <c r="NTP21" s="271"/>
      <c r="NTQ21" s="271"/>
      <c r="NTR21" s="271"/>
      <c r="NTS21" s="271"/>
      <c r="NTT21" s="271"/>
      <c r="NTU21" s="271"/>
      <c r="NTV21" s="271"/>
      <c r="NTW21" s="271"/>
      <c r="NTX21" s="271"/>
      <c r="NTY21" s="271"/>
      <c r="NTZ21" s="271"/>
      <c r="NUA21" s="271"/>
      <c r="NUB21" s="271"/>
      <c r="NUC21" s="271"/>
      <c r="NUD21" s="271"/>
      <c r="NUE21" s="271"/>
      <c r="NUF21" s="271"/>
      <c r="NUG21" s="271"/>
      <c r="NUH21" s="271"/>
      <c r="NUI21" s="271"/>
      <c r="NUJ21" s="271"/>
      <c r="NUK21" s="271"/>
      <c r="NUL21" s="271"/>
      <c r="NUM21" s="271"/>
      <c r="NUN21" s="271"/>
      <c r="NUO21" s="271"/>
      <c r="NUP21" s="271"/>
      <c r="NUQ21" s="271"/>
      <c r="NUR21" s="271"/>
      <c r="NUS21" s="271"/>
      <c r="NUT21" s="271"/>
      <c r="NUU21" s="271"/>
      <c r="NUV21" s="271"/>
      <c r="NUW21" s="271"/>
      <c r="NUX21" s="271"/>
      <c r="NUY21" s="271"/>
      <c r="NUZ21" s="271"/>
      <c r="NVA21" s="271"/>
      <c r="NVB21" s="271"/>
      <c r="NVC21" s="271"/>
      <c r="NVD21" s="271"/>
      <c r="NVE21" s="271"/>
      <c r="NVF21" s="271"/>
      <c r="NVG21" s="271"/>
      <c r="NVH21" s="271"/>
      <c r="NVI21" s="271"/>
      <c r="NVJ21" s="271"/>
      <c r="NVK21" s="271"/>
      <c r="NVL21" s="271"/>
      <c r="NVM21" s="271"/>
      <c r="NVN21" s="271"/>
      <c r="NVO21" s="271"/>
      <c r="NVP21" s="271"/>
      <c r="NVQ21" s="271"/>
      <c r="NVR21" s="271"/>
      <c r="NVS21" s="271"/>
      <c r="NVT21" s="271"/>
      <c r="NVU21" s="271"/>
      <c r="NVV21" s="271"/>
      <c r="NVW21" s="271"/>
      <c r="NVX21" s="271"/>
      <c r="NVY21" s="271"/>
      <c r="NVZ21" s="271"/>
      <c r="NWA21" s="271"/>
      <c r="NWB21" s="271"/>
      <c r="NWC21" s="271"/>
      <c r="NWD21" s="271"/>
      <c r="NWE21" s="271"/>
      <c r="NWF21" s="271"/>
      <c r="NWG21" s="271"/>
      <c r="NWH21" s="271"/>
      <c r="NWI21" s="271"/>
      <c r="NWJ21" s="271"/>
      <c r="NWK21" s="271"/>
      <c r="NWL21" s="271"/>
      <c r="NWM21" s="271"/>
      <c r="NWN21" s="271"/>
      <c r="NWO21" s="271"/>
      <c r="NWP21" s="271"/>
      <c r="NWQ21" s="271"/>
      <c r="NWR21" s="271"/>
      <c r="NWS21" s="271"/>
      <c r="NWT21" s="271"/>
      <c r="NWU21" s="271"/>
      <c r="NWV21" s="271"/>
      <c r="NWW21" s="271"/>
      <c r="NWX21" s="271"/>
      <c r="NWY21" s="271"/>
      <c r="NWZ21" s="271"/>
      <c r="NXA21" s="271"/>
      <c r="NXB21" s="271"/>
      <c r="NXC21" s="271"/>
      <c r="NXD21" s="271"/>
      <c r="NXE21" s="271"/>
      <c r="NXF21" s="271"/>
      <c r="NXG21" s="271"/>
      <c r="NXH21" s="271"/>
      <c r="NXI21" s="271"/>
      <c r="NXJ21" s="271"/>
      <c r="NXK21" s="271"/>
      <c r="NXL21" s="271"/>
      <c r="NXM21" s="271"/>
      <c r="NXN21" s="271"/>
      <c r="NXO21" s="271"/>
      <c r="NXP21" s="271"/>
      <c r="NXQ21" s="271"/>
      <c r="NXR21" s="271"/>
      <c r="NXS21" s="271"/>
      <c r="NXT21" s="271"/>
      <c r="NXU21" s="271"/>
      <c r="NXV21" s="271"/>
      <c r="NXW21" s="271"/>
      <c r="NXX21" s="271"/>
      <c r="NXY21" s="271"/>
      <c r="NXZ21" s="271"/>
      <c r="NYA21" s="271"/>
      <c r="NYB21" s="271"/>
      <c r="NYC21" s="271"/>
      <c r="NYD21" s="271"/>
      <c r="NYE21" s="271"/>
      <c r="NYF21" s="271"/>
      <c r="NYG21" s="271"/>
      <c r="NYH21" s="271"/>
      <c r="NYI21" s="271"/>
      <c r="NYJ21" s="271"/>
      <c r="NYK21" s="271"/>
      <c r="NYL21" s="271"/>
      <c r="NYM21" s="271"/>
      <c r="NYN21" s="271"/>
      <c r="NYO21" s="271"/>
      <c r="NYP21" s="271"/>
      <c r="NYQ21" s="271"/>
      <c r="NYR21" s="271"/>
      <c r="NYS21" s="271"/>
      <c r="NYT21" s="271"/>
      <c r="NYU21" s="271"/>
      <c r="NYV21" s="271"/>
      <c r="NYW21" s="271"/>
      <c r="NYX21" s="271"/>
      <c r="NYY21" s="271"/>
      <c r="NYZ21" s="271"/>
      <c r="NZA21" s="271"/>
      <c r="NZB21" s="271"/>
      <c r="NZC21" s="271"/>
      <c r="NZD21" s="271"/>
      <c r="NZE21" s="271"/>
      <c r="NZF21" s="271"/>
      <c r="NZG21" s="271"/>
      <c r="NZH21" s="271"/>
      <c r="NZI21" s="271"/>
      <c r="NZJ21" s="271"/>
      <c r="NZK21" s="271"/>
      <c r="NZL21" s="271"/>
      <c r="NZM21" s="271"/>
      <c r="NZN21" s="271"/>
      <c r="NZO21" s="271"/>
      <c r="NZP21" s="271"/>
      <c r="NZQ21" s="271"/>
      <c r="NZR21" s="271"/>
      <c r="NZS21" s="271"/>
      <c r="NZT21" s="271"/>
      <c r="NZU21" s="271"/>
      <c r="NZV21" s="271"/>
      <c r="NZW21" s="271"/>
      <c r="NZX21" s="271"/>
      <c r="NZY21" s="271"/>
      <c r="NZZ21" s="271"/>
      <c r="OAA21" s="271"/>
      <c r="OAB21" s="271"/>
      <c r="OAC21" s="271"/>
      <c r="OAD21" s="271"/>
      <c r="OAE21" s="271"/>
      <c r="OAF21" s="271"/>
      <c r="OAG21" s="271"/>
      <c r="OAH21" s="271"/>
      <c r="OAI21" s="271"/>
      <c r="OAJ21" s="271"/>
      <c r="OAK21" s="271"/>
      <c r="OAL21" s="271"/>
      <c r="OAM21" s="271"/>
      <c r="OAN21" s="271"/>
      <c r="OAO21" s="271"/>
      <c r="OAP21" s="271"/>
      <c r="OAQ21" s="271"/>
      <c r="OAR21" s="271"/>
      <c r="OAS21" s="271"/>
      <c r="OAT21" s="271"/>
      <c r="OAU21" s="271"/>
      <c r="OAV21" s="271"/>
      <c r="OAW21" s="271"/>
      <c r="OAX21" s="271"/>
      <c r="OAY21" s="271"/>
      <c r="OAZ21" s="271"/>
      <c r="OBA21" s="271"/>
      <c r="OBB21" s="271"/>
      <c r="OBC21" s="271"/>
      <c r="OBD21" s="271"/>
      <c r="OBE21" s="271"/>
      <c r="OBF21" s="271"/>
      <c r="OBG21" s="271"/>
      <c r="OBH21" s="271"/>
      <c r="OBI21" s="271"/>
      <c r="OBJ21" s="271"/>
      <c r="OBK21" s="271"/>
      <c r="OBL21" s="271"/>
      <c r="OBM21" s="271"/>
      <c r="OBN21" s="271"/>
      <c r="OBO21" s="271"/>
      <c r="OBP21" s="271"/>
      <c r="OBQ21" s="271"/>
      <c r="OBR21" s="271"/>
      <c r="OBS21" s="271"/>
      <c r="OBT21" s="271"/>
      <c r="OBU21" s="271"/>
      <c r="OBV21" s="271"/>
      <c r="OBW21" s="271"/>
      <c r="OBX21" s="271"/>
      <c r="OBY21" s="271"/>
      <c r="OBZ21" s="271"/>
      <c r="OCA21" s="271"/>
      <c r="OCB21" s="271"/>
      <c r="OCC21" s="271"/>
      <c r="OCD21" s="271"/>
      <c r="OCE21" s="271"/>
      <c r="OCF21" s="271"/>
      <c r="OCG21" s="271"/>
      <c r="OCH21" s="271"/>
      <c r="OCI21" s="271"/>
      <c r="OCJ21" s="271"/>
      <c r="OCK21" s="271"/>
      <c r="OCL21" s="271"/>
      <c r="OCM21" s="271"/>
      <c r="OCN21" s="271"/>
      <c r="OCO21" s="271"/>
      <c r="OCP21" s="271"/>
      <c r="OCQ21" s="271"/>
      <c r="OCR21" s="271"/>
      <c r="OCS21" s="271"/>
      <c r="OCT21" s="271"/>
      <c r="OCU21" s="271"/>
      <c r="OCV21" s="271"/>
      <c r="OCW21" s="271"/>
      <c r="OCX21" s="271"/>
      <c r="OCY21" s="271"/>
      <c r="OCZ21" s="271"/>
      <c r="ODA21" s="271"/>
      <c r="ODB21" s="271"/>
      <c r="ODC21" s="271"/>
      <c r="ODD21" s="271"/>
      <c r="ODE21" s="271"/>
      <c r="ODF21" s="271"/>
      <c r="ODG21" s="271"/>
      <c r="ODH21" s="271"/>
      <c r="ODI21" s="271"/>
      <c r="ODJ21" s="271"/>
      <c r="ODK21" s="271"/>
      <c r="ODL21" s="271"/>
      <c r="ODM21" s="271"/>
      <c r="ODN21" s="271"/>
      <c r="ODO21" s="271"/>
      <c r="ODP21" s="271"/>
      <c r="ODQ21" s="271"/>
      <c r="ODR21" s="271"/>
      <c r="ODS21" s="271"/>
      <c r="ODT21" s="271"/>
      <c r="ODU21" s="271"/>
      <c r="ODV21" s="271"/>
      <c r="ODW21" s="271"/>
      <c r="ODX21" s="271"/>
      <c r="ODY21" s="271"/>
      <c r="ODZ21" s="271"/>
      <c r="OEA21" s="271"/>
      <c r="OEB21" s="271"/>
      <c r="OEC21" s="271"/>
      <c r="OED21" s="271"/>
      <c r="OEE21" s="271"/>
      <c r="OEF21" s="271"/>
      <c r="OEG21" s="271"/>
      <c r="OEH21" s="271"/>
      <c r="OEI21" s="271"/>
      <c r="OEJ21" s="271"/>
      <c r="OEK21" s="271"/>
      <c r="OEL21" s="271"/>
      <c r="OEM21" s="271"/>
      <c r="OEN21" s="271"/>
      <c r="OEO21" s="271"/>
      <c r="OEP21" s="271"/>
      <c r="OEQ21" s="271"/>
      <c r="OER21" s="271"/>
      <c r="OES21" s="271"/>
      <c r="OET21" s="271"/>
      <c r="OEU21" s="271"/>
      <c r="OEV21" s="271"/>
      <c r="OEW21" s="271"/>
      <c r="OEX21" s="271"/>
      <c r="OEY21" s="271"/>
      <c r="OEZ21" s="271"/>
      <c r="OFA21" s="271"/>
      <c r="OFB21" s="271"/>
      <c r="OFC21" s="271"/>
      <c r="OFD21" s="271"/>
      <c r="OFE21" s="271"/>
      <c r="OFF21" s="271"/>
      <c r="OFG21" s="271"/>
      <c r="OFH21" s="271"/>
      <c r="OFI21" s="271"/>
      <c r="OFJ21" s="271"/>
      <c r="OFK21" s="271"/>
      <c r="OFL21" s="271"/>
      <c r="OFM21" s="271"/>
      <c r="OFN21" s="271"/>
      <c r="OFO21" s="271"/>
      <c r="OFP21" s="271"/>
      <c r="OFQ21" s="271"/>
      <c r="OFR21" s="271"/>
      <c r="OFS21" s="271"/>
      <c r="OFT21" s="271"/>
      <c r="OFU21" s="271"/>
      <c r="OFV21" s="271"/>
      <c r="OFW21" s="271"/>
      <c r="OFX21" s="271"/>
      <c r="OFY21" s="271"/>
      <c r="OFZ21" s="271"/>
      <c r="OGA21" s="271"/>
      <c r="OGB21" s="271"/>
      <c r="OGC21" s="271"/>
      <c r="OGD21" s="271"/>
      <c r="OGE21" s="271"/>
      <c r="OGF21" s="271"/>
      <c r="OGG21" s="271"/>
      <c r="OGH21" s="271"/>
      <c r="OGI21" s="271"/>
      <c r="OGJ21" s="271"/>
      <c r="OGK21" s="271"/>
      <c r="OGL21" s="271"/>
      <c r="OGM21" s="271"/>
      <c r="OGN21" s="271"/>
      <c r="OGO21" s="271"/>
      <c r="OGP21" s="271"/>
      <c r="OGQ21" s="271"/>
      <c r="OGR21" s="271"/>
      <c r="OGS21" s="271"/>
      <c r="OGT21" s="271"/>
      <c r="OGU21" s="271"/>
      <c r="OGV21" s="271"/>
      <c r="OGW21" s="271"/>
      <c r="OGX21" s="271"/>
      <c r="OGY21" s="271"/>
      <c r="OGZ21" s="271"/>
      <c r="OHA21" s="271"/>
      <c r="OHB21" s="271"/>
      <c r="OHC21" s="271"/>
      <c r="OHD21" s="271"/>
      <c r="OHE21" s="271"/>
      <c r="OHF21" s="271"/>
      <c r="OHG21" s="271"/>
      <c r="OHH21" s="271"/>
      <c r="OHI21" s="271"/>
      <c r="OHJ21" s="271"/>
      <c r="OHK21" s="271"/>
      <c r="OHL21" s="271"/>
      <c r="OHM21" s="271"/>
      <c r="OHN21" s="271"/>
      <c r="OHO21" s="271"/>
      <c r="OHP21" s="271"/>
      <c r="OHQ21" s="271"/>
      <c r="OHR21" s="271"/>
      <c r="OHS21" s="271"/>
      <c r="OHT21" s="271"/>
      <c r="OHU21" s="271"/>
      <c r="OHV21" s="271"/>
      <c r="OHW21" s="271"/>
      <c r="OHX21" s="271"/>
      <c r="OHY21" s="271"/>
      <c r="OHZ21" s="271"/>
      <c r="OIA21" s="271"/>
      <c r="OIB21" s="271"/>
      <c r="OIC21" s="271"/>
      <c r="OID21" s="271"/>
      <c r="OIE21" s="271"/>
      <c r="OIF21" s="271"/>
      <c r="OIG21" s="271"/>
      <c r="OIH21" s="271"/>
      <c r="OII21" s="271"/>
      <c r="OIJ21" s="271"/>
      <c r="OIK21" s="271"/>
      <c r="OIL21" s="271"/>
      <c r="OIM21" s="271"/>
      <c r="OIN21" s="271"/>
      <c r="OIO21" s="271"/>
      <c r="OIP21" s="271"/>
      <c r="OIQ21" s="271"/>
      <c r="OIR21" s="271"/>
      <c r="OIS21" s="271"/>
      <c r="OIT21" s="271"/>
      <c r="OIU21" s="271"/>
      <c r="OIV21" s="271"/>
      <c r="OIW21" s="271"/>
      <c r="OIX21" s="271"/>
      <c r="OIY21" s="271"/>
      <c r="OIZ21" s="271"/>
      <c r="OJA21" s="271"/>
      <c r="OJB21" s="271"/>
      <c r="OJC21" s="271"/>
      <c r="OJD21" s="271"/>
      <c r="OJE21" s="271"/>
      <c r="OJF21" s="271"/>
      <c r="OJG21" s="271"/>
      <c r="OJH21" s="271"/>
      <c r="OJI21" s="271"/>
      <c r="OJJ21" s="271"/>
      <c r="OJK21" s="271"/>
      <c r="OJL21" s="271"/>
      <c r="OJM21" s="271"/>
      <c r="OJN21" s="271"/>
      <c r="OJO21" s="271"/>
      <c r="OJP21" s="271"/>
      <c r="OJQ21" s="271"/>
      <c r="OJR21" s="271"/>
      <c r="OJS21" s="271"/>
      <c r="OJT21" s="271"/>
      <c r="OJU21" s="271"/>
      <c r="OJV21" s="271"/>
      <c r="OJW21" s="271"/>
      <c r="OJX21" s="271"/>
      <c r="OJY21" s="271"/>
      <c r="OJZ21" s="271"/>
      <c r="OKA21" s="271"/>
      <c r="OKB21" s="271"/>
      <c r="OKC21" s="271"/>
      <c r="OKD21" s="271"/>
      <c r="OKE21" s="271"/>
      <c r="OKF21" s="271"/>
      <c r="OKG21" s="271"/>
      <c r="OKH21" s="271"/>
      <c r="OKI21" s="271"/>
      <c r="OKJ21" s="271"/>
      <c r="OKK21" s="271"/>
      <c r="OKL21" s="271"/>
      <c r="OKM21" s="271"/>
      <c r="OKN21" s="271"/>
      <c r="OKO21" s="271"/>
      <c r="OKP21" s="271"/>
      <c r="OKQ21" s="271"/>
      <c r="OKR21" s="271"/>
      <c r="OKS21" s="271"/>
      <c r="OKT21" s="271"/>
      <c r="OKU21" s="271"/>
      <c r="OKV21" s="271"/>
      <c r="OKW21" s="271"/>
      <c r="OKX21" s="271"/>
      <c r="OKY21" s="271"/>
      <c r="OKZ21" s="271"/>
      <c r="OLA21" s="271"/>
      <c r="OLB21" s="271"/>
      <c r="OLC21" s="271"/>
      <c r="OLD21" s="271"/>
      <c r="OLE21" s="271"/>
      <c r="OLF21" s="271"/>
      <c r="OLG21" s="271"/>
      <c r="OLH21" s="271"/>
      <c r="OLI21" s="271"/>
      <c r="OLJ21" s="271"/>
      <c r="OLK21" s="271"/>
      <c r="OLL21" s="271"/>
      <c r="OLM21" s="271"/>
      <c r="OLN21" s="271"/>
      <c r="OLO21" s="271"/>
      <c r="OLP21" s="271"/>
      <c r="OLQ21" s="271"/>
      <c r="OLR21" s="271"/>
      <c r="OLS21" s="271"/>
      <c r="OLT21" s="271"/>
      <c r="OLU21" s="271"/>
      <c r="OLV21" s="271"/>
      <c r="OLW21" s="271"/>
      <c r="OLX21" s="271"/>
      <c r="OLY21" s="271"/>
      <c r="OLZ21" s="271"/>
      <c r="OMA21" s="271"/>
      <c r="OMB21" s="271"/>
      <c r="OMC21" s="271"/>
      <c r="OMD21" s="271"/>
      <c r="OME21" s="271"/>
      <c r="OMF21" s="271"/>
      <c r="OMG21" s="271"/>
      <c r="OMH21" s="271"/>
      <c r="OMI21" s="271"/>
      <c r="OMJ21" s="271"/>
      <c r="OMK21" s="271"/>
      <c r="OML21" s="271"/>
      <c r="OMM21" s="271"/>
      <c r="OMN21" s="271"/>
      <c r="OMO21" s="271"/>
      <c r="OMP21" s="271"/>
      <c r="OMQ21" s="271"/>
      <c r="OMR21" s="271"/>
      <c r="OMS21" s="271"/>
      <c r="OMT21" s="271"/>
      <c r="OMU21" s="271"/>
      <c r="OMV21" s="271"/>
      <c r="OMW21" s="271"/>
      <c r="OMX21" s="271"/>
      <c r="OMY21" s="271"/>
      <c r="OMZ21" s="271"/>
      <c r="ONA21" s="271"/>
      <c r="ONB21" s="271"/>
      <c r="ONC21" s="271"/>
      <c r="OND21" s="271"/>
      <c r="ONE21" s="271"/>
      <c r="ONF21" s="271"/>
      <c r="ONG21" s="271"/>
      <c r="ONH21" s="271"/>
      <c r="ONI21" s="271"/>
      <c r="ONJ21" s="271"/>
      <c r="ONK21" s="271"/>
      <c r="ONL21" s="271"/>
      <c r="ONM21" s="271"/>
      <c r="ONN21" s="271"/>
      <c r="ONO21" s="271"/>
      <c r="ONP21" s="271"/>
      <c r="ONQ21" s="271"/>
      <c r="ONR21" s="271"/>
      <c r="ONS21" s="271"/>
      <c r="ONT21" s="271"/>
      <c r="ONU21" s="271"/>
      <c r="ONV21" s="271"/>
      <c r="ONW21" s="271"/>
      <c r="ONX21" s="271"/>
      <c r="ONY21" s="271"/>
      <c r="ONZ21" s="271"/>
      <c r="OOA21" s="271"/>
      <c r="OOB21" s="271"/>
      <c r="OOC21" s="271"/>
      <c r="OOD21" s="271"/>
      <c r="OOE21" s="271"/>
      <c r="OOF21" s="271"/>
      <c r="OOG21" s="271"/>
      <c r="OOH21" s="271"/>
      <c r="OOI21" s="271"/>
      <c r="OOJ21" s="271"/>
      <c r="OOK21" s="271"/>
      <c r="OOL21" s="271"/>
      <c r="OOM21" s="271"/>
      <c r="OON21" s="271"/>
      <c r="OOO21" s="271"/>
      <c r="OOP21" s="271"/>
      <c r="OOQ21" s="271"/>
      <c r="OOR21" s="271"/>
      <c r="OOS21" s="271"/>
      <c r="OOT21" s="271"/>
      <c r="OOU21" s="271"/>
      <c r="OOV21" s="271"/>
      <c r="OOW21" s="271"/>
      <c r="OOX21" s="271"/>
      <c r="OOY21" s="271"/>
      <c r="OOZ21" s="271"/>
      <c r="OPA21" s="271"/>
      <c r="OPB21" s="271"/>
      <c r="OPC21" s="271"/>
      <c r="OPD21" s="271"/>
      <c r="OPE21" s="271"/>
      <c r="OPF21" s="271"/>
      <c r="OPG21" s="271"/>
      <c r="OPH21" s="271"/>
      <c r="OPI21" s="271"/>
      <c r="OPJ21" s="271"/>
      <c r="OPK21" s="271"/>
      <c r="OPL21" s="271"/>
      <c r="OPM21" s="271"/>
      <c r="OPN21" s="271"/>
      <c r="OPO21" s="271"/>
      <c r="OPP21" s="271"/>
      <c r="OPQ21" s="271"/>
      <c r="OPR21" s="271"/>
      <c r="OPS21" s="271"/>
      <c r="OPT21" s="271"/>
      <c r="OPU21" s="271"/>
      <c r="OPV21" s="271"/>
      <c r="OPW21" s="271"/>
      <c r="OPX21" s="271"/>
      <c r="OPY21" s="271"/>
      <c r="OPZ21" s="271"/>
      <c r="OQA21" s="271"/>
      <c r="OQB21" s="271"/>
      <c r="OQC21" s="271"/>
      <c r="OQD21" s="271"/>
      <c r="OQE21" s="271"/>
      <c r="OQF21" s="271"/>
      <c r="OQG21" s="271"/>
      <c r="OQH21" s="271"/>
      <c r="OQI21" s="271"/>
      <c r="OQJ21" s="271"/>
      <c r="OQK21" s="271"/>
      <c r="OQL21" s="271"/>
      <c r="OQM21" s="271"/>
      <c r="OQN21" s="271"/>
      <c r="OQO21" s="271"/>
      <c r="OQP21" s="271"/>
      <c r="OQQ21" s="271"/>
      <c r="OQR21" s="271"/>
      <c r="OQS21" s="271"/>
      <c r="OQT21" s="271"/>
      <c r="OQU21" s="271"/>
      <c r="OQV21" s="271"/>
      <c r="OQW21" s="271"/>
      <c r="OQX21" s="271"/>
      <c r="OQY21" s="271"/>
      <c r="OQZ21" s="271"/>
      <c r="ORA21" s="271"/>
      <c r="ORB21" s="271"/>
      <c r="ORC21" s="271"/>
      <c r="ORD21" s="271"/>
      <c r="ORE21" s="271"/>
      <c r="ORF21" s="271"/>
      <c r="ORG21" s="271"/>
      <c r="ORH21" s="271"/>
      <c r="ORI21" s="271"/>
      <c r="ORJ21" s="271"/>
      <c r="ORK21" s="271"/>
      <c r="ORL21" s="271"/>
      <c r="ORM21" s="271"/>
      <c r="ORN21" s="271"/>
      <c r="ORO21" s="271"/>
      <c r="ORP21" s="271"/>
      <c r="ORQ21" s="271"/>
      <c r="ORR21" s="271"/>
      <c r="ORS21" s="271"/>
      <c r="ORT21" s="271"/>
      <c r="ORU21" s="271"/>
      <c r="ORV21" s="271"/>
      <c r="ORW21" s="271"/>
      <c r="ORX21" s="271"/>
      <c r="ORY21" s="271"/>
      <c r="ORZ21" s="271"/>
      <c r="OSA21" s="271"/>
      <c r="OSB21" s="271"/>
      <c r="OSC21" s="271"/>
      <c r="OSD21" s="271"/>
      <c r="OSE21" s="271"/>
      <c r="OSF21" s="271"/>
      <c r="OSG21" s="271"/>
      <c r="OSH21" s="271"/>
      <c r="OSI21" s="271"/>
      <c r="OSJ21" s="271"/>
      <c r="OSK21" s="271"/>
      <c r="OSL21" s="271"/>
      <c r="OSM21" s="271"/>
      <c r="OSN21" s="271"/>
      <c r="OSO21" s="271"/>
      <c r="OSP21" s="271"/>
      <c r="OSQ21" s="271"/>
      <c r="OSR21" s="271"/>
      <c r="OSS21" s="271"/>
      <c r="OST21" s="271"/>
      <c r="OSU21" s="271"/>
      <c r="OSV21" s="271"/>
      <c r="OSW21" s="271"/>
      <c r="OSX21" s="271"/>
      <c r="OSY21" s="271"/>
      <c r="OSZ21" s="271"/>
      <c r="OTA21" s="271"/>
      <c r="OTB21" s="271"/>
      <c r="OTC21" s="271"/>
      <c r="OTD21" s="271"/>
      <c r="OTE21" s="271"/>
      <c r="OTF21" s="271"/>
      <c r="OTG21" s="271"/>
      <c r="OTH21" s="271"/>
      <c r="OTI21" s="271"/>
      <c r="OTJ21" s="271"/>
      <c r="OTK21" s="271"/>
      <c r="OTL21" s="271"/>
      <c r="OTM21" s="271"/>
      <c r="OTN21" s="271"/>
      <c r="OTO21" s="271"/>
      <c r="OTP21" s="271"/>
      <c r="OTQ21" s="271"/>
      <c r="OTR21" s="271"/>
      <c r="OTS21" s="271"/>
      <c r="OTT21" s="271"/>
      <c r="OTU21" s="271"/>
      <c r="OTV21" s="271"/>
      <c r="OTW21" s="271"/>
      <c r="OTX21" s="271"/>
      <c r="OTY21" s="271"/>
      <c r="OTZ21" s="271"/>
      <c r="OUA21" s="271"/>
      <c r="OUB21" s="271"/>
      <c r="OUC21" s="271"/>
      <c r="OUD21" s="271"/>
      <c r="OUE21" s="271"/>
      <c r="OUF21" s="271"/>
      <c r="OUG21" s="271"/>
      <c r="OUH21" s="271"/>
      <c r="OUI21" s="271"/>
      <c r="OUJ21" s="271"/>
      <c r="OUK21" s="271"/>
      <c r="OUL21" s="271"/>
      <c r="OUM21" s="271"/>
      <c r="OUN21" s="271"/>
      <c r="OUO21" s="271"/>
      <c r="OUP21" s="271"/>
      <c r="OUQ21" s="271"/>
      <c r="OUR21" s="271"/>
      <c r="OUS21" s="271"/>
      <c r="OUT21" s="271"/>
      <c r="OUU21" s="271"/>
      <c r="OUV21" s="271"/>
      <c r="OUW21" s="271"/>
      <c r="OUX21" s="271"/>
      <c r="OUY21" s="271"/>
      <c r="OUZ21" s="271"/>
      <c r="OVA21" s="271"/>
      <c r="OVB21" s="271"/>
      <c r="OVC21" s="271"/>
      <c r="OVD21" s="271"/>
      <c r="OVE21" s="271"/>
      <c r="OVF21" s="271"/>
      <c r="OVG21" s="271"/>
      <c r="OVH21" s="271"/>
      <c r="OVI21" s="271"/>
      <c r="OVJ21" s="271"/>
      <c r="OVK21" s="271"/>
      <c r="OVL21" s="271"/>
      <c r="OVM21" s="271"/>
      <c r="OVN21" s="271"/>
      <c r="OVO21" s="271"/>
      <c r="OVP21" s="271"/>
      <c r="OVQ21" s="271"/>
      <c r="OVR21" s="271"/>
      <c r="OVS21" s="271"/>
      <c r="OVT21" s="271"/>
      <c r="OVU21" s="271"/>
      <c r="OVV21" s="271"/>
      <c r="OVW21" s="271"/>
      <c r="OVX21" s="271"/>
      <c r="OVY21" s="271"/>
      <c r="OVZ21" s="271"/>
      <c r="OWA21" s="271"/>
      <c r="OWB21" s="271"/>
      <c r="OWC21" s="271"/>
      <c r="OWD21" s="271"/>
      <c r="OWE21" s="271"/>
      <c r="OWF21" s="271"/>
      <c r="OWG21" s="271"/>
      <c r="OWH21" s="271"/>
      <c r="OWI21" s="271"/>
      <c r="OWJ21" s="271"/>
      <c r="OWK21" s="271"/>
      <c r="OWL21" s="271"/>
      <c r="OWM21" s="271"/>
      <c r="OWN21" s="271"/>
      <c r="OWO21" s="271"/>
      <c r="OWP21" s="271"/>
      <c r="OWQ21" s="271"/>
      <c r="OWR21" s="271"/>
      <c r="OWS21" s="271"/>
      <c r="OWT21" s="271"/>
      <c r="OWU21" s="271"/>
      <c r="OWV21" s="271"/>
      <c r="OWW21" s="271"/>
      <c r="OWX21" s="271"/>
      <c r="OWY21" s="271"/>
      <c r="OWZ21" s="271"/>
      <c r="OXA21" s="271"/>
      <c r="OXB21" s="271"/>
      <c r="OXC21" s="271"/>
      <c r="OXD21" s="271"/>
      <c r="OXE21" s="271"/>
      <c r="OXF21" s="271"/>
      <c r="OXG21" s="271"/>
      <c r="OXH21" s="271"/>
      <c r="OXI21" s="271"/>
      <c r="OXJ21" s="271"/>
      <c r="OXK21" s="271"/>
      <c r="OXL21" s="271"/>
      <c r="OXM21" s="271"/>
      <c r="OXN21" s="271"/>
      <c r="OXO21" s="271"/>
      <c r="OXP21" s="271"/>
      <c r="OXQ21" s="271"/>
      <c r="OXR21" s="271"/>
      <c r="OXS21" s="271"/>
      <c r="OXT21" s="271"/>
      <c r="OXU21" s="271"/>
      <c r="OXV21" s="271"/>
      <c r="OXW21" s="271"/>
      <c r="OXX21" s="271"/>
      <c r="OXY21" s="271"/>
      <c r="OXZ21" s="271"/>
      <c r="OYA21" s="271"/>
      <c r="OYB21" s="271"/>
      <c r="OYC21" s="271"/>
      <c r="OYD21" s="271"/>
      <c r="OYE21" s="271"/>
      <c r="OYF21" s="271"/>
      <c r="OYG21" s="271"/>
      <c r="OYH21" s="271"/>
      <c r="OYI21" s="271"/>
      <c r="OYJ21" s="271"/>
      <c r="OYK21" s="271"/>
      <c r="OYL21" s="271"/>
      <c r="OYM21" s="271"/>
      <c r="OYN21" s="271"/>
      <c r="OYO21" s="271"/>
      <c r="OYP21" s="271"/>
      <c r="OYQ21" s="271"/>
      <c r="OYR21" s="271"/>
      <c r="OYS21" s="271"/>
      <c r="OYT21" s="271"/>
      <c r="OYU21" s="271"/>
      <c r="OYV21" s="271"/>
      <c r="OYW21" s="271"/>
      <c r="OYX21" s="271"/>
      <c r="OYY21" s="271"/>
      <c r="OYZ21" s="271"/>
      <c r="OZA21" s="271"/>
      <c r="OZB21" s="271"/>
      <c r="OZC21" s="271"/>
      <c r="OZD21" s="271"/>
      <c r="OZE21" s="271"/>
      <c r="OZF21" s="271"/>
      <c r="OZG21" s="271"/>
      <c r="OZH21" s="271"/>
      <c r="OZI21" s="271"/>
      <c r="OZJ21" s="271"/>
      <c r="OZK21" s="271"/>
      <c r="OZL21" s="271"/>
      <c r="OZM21" s="271"/>
      <c r="OZN21" s="271"/>
      <c r="OZO21" s="271"/>
      <c r="OZP21" s="271"/>
      <c r="OZQ21" s="271"/>
      <c r="OZR21" s="271"/>
      <c r="OZS21" s="271"/>
      <c r="OZT21" s="271"/>
      <c r="OZU21" s="271"/>
      <c r="OZV21" s="271"/>
      <c r="OZW21" s="271"/>
      <c r="OZX21" s="271"/>
      <c r="OZY21" s="271"/>
      <c r="OZZ21" s="271"/>
      <c r="PAA21" s="271"/>
      <c r="PAB21" s="271"/>
      <c r="PAC21" s="271"/>
      <c r="PAD21" s="271"/>
      <c r="PAE21" s="271"/>
      <c r="PAF21" s="271"/>
      <c r="PAG21" s="271"/>
      <c r="PAH21" s="271"/>
      <c r="PAI21" s="271"/>
      <c r="PAJ21" s="271"/>
      <c r="PAK21" s="271"/>
      <c r="PAL21" s="271"/>
      <c r="PAM21" s="271"/>
      <c r="PAN21" s="271"/>
      <c r="PAO21" s="271"/>
      <c r="PAP21" s="271"/>
      <c r="PAQ21" s="271"/>
      <c r="PAR21" s="271"/>
      <c r="PAS21" s="271"/>
      <c r="PAT21" s="271"/>
      <c r="PAU21" s="271"/>
      <c r="PAV21" s="271"/>
      <c r="PAW21" s="271"/>
      <c r="PAX21" s="271"/>
      <c r="PAY21" s="271"/>
      <c r="PAZ21" s="271"/>
      <c r="PBA21" s="271"/>
      <c r="PBB21" s="271"/>
      <c r="PBC21" s="271"/>
      <c r="PBD21" s="271"/>
      <c r="PBE21" s="271"/>
      <c r="PBF21" s="271"/>
      <c r="PBG21" s="271"/>
      <c r="PBH21" s="271"/>
      <c r="PBI21" s="271"/>
      <c r="PBJ21" s="271"/>
      <c r="PBK21" s="271"/>
      <c r="PBL21" s="271"/>
      <c r="PBM21" s="271"/>
      <c r="PBN21" s="271"/>
      <c r="PBO21" s="271"/>
      <c r="PBP21" s="271"/>
      <c r="PBQ21" s="271"/>
      <c r="PBR21" s="271"/>
      <c r="PBS21" s="271"/>
      <c r="PBT21" s="271"/>
      <c r="PBU21" s="271"/>
      <c r="PBV21" s="271"/>
      <c r="PBW21" s="271"/>
      <c r="PBX21" s="271"/>
      <c r="PBY21" s="271"/>
      <c r="PBZ21" s="271"/>
      <c r="PCA21" s="271"/>
      <c r="PCB21" s="271"/>
      <c r="PCC21" s="271"/>
      <c r="PCD21" s="271"/>
      <c r="PCE21" s="271"/>
      <c r="PCF21" s="271"/>
      <c r="PCG21" s="271"/>
      <c r="PCH21" s="271"/>
      <c r="PCI21" s="271"/>
      <c r="PCJ21" s="271"/>
      <c r="PCK21" s="271"/>
      <c r="PCL21" s="271"/>
      <c r="PCM21" s="271"/>
      <c r="PCN21" s="271"/>
      <c r="PCO21" s="271"/>
      <c r="PCP21" s="271"/>
      <c r="PCQ21" s="271"/>
      <c r="PCR21" s="271"/>
      <c r="PCS21" s="271"/>
      <c r="PCT21" s="271"/>
      <c r="PCU21" s="271"/>
      <c r="PCV21" s="271"/>
      <c r="PCW21" s="271"/>
      <c r="PCX21" s="271"/>
      <c r="PCY21" s="271"/>
      <c r="PCZ21" s="271"/>
      <c r="PDA21" s="271"/>
      <c r="PDB21" s="271"/>
      <c r="PDC21" s="271"/>
      <c r="PDD21" s="271"/>
      <c r="PDE21" s="271"/>
      <c r="PDF21" s="271"/>
      <c r="PDG21" s="271"/>
      <c r="PDH21" s="271"/>
      <c r="PDI21" s="271"/>
      <c r="PDJ21" s="271"/>
      <c r="PDK21" s="271"/>
      <c r="PDL21" s="271"/>
      <c r="PDM21" s="271"/>
      <c r="PDN21" s="271"/>
      <c r="PDO21" s="271"/>
      <c r="PDP21" s="271"/>
      <c r="PDQ21" s="271"/>
      <c r="PDR21" s="271"/>
      <c r="PDS21" s="271"/>
      <c r="PDT21" s="271"/>
      <c r="PDU21" s="271"/>
      <c r="PDV21" s="271"/>
      <c r="PDW21" s="271"/>
      <c r="PDX21" s="271"/>
      <c r="PDY21" s="271"/>
      <c r="PDZ21" s="271"/>
      <c r="PEA21" s="271"/>
      <c r="PEB21" s="271"/>
      <c r="PEC21" s="271"/>
      <c r="PED21" s="271"/>
      <c r="PEE21" s="271"/>
      <c r="PEF21" s="271"/>
      <c r="PEG21" s="271"/>
      <c r="PEH21" s="271"/>
      <c r="PEI21" s="271"/>
      <c r="PEJ21" s="271"/>
      <c r="PEK21" s="271"/>
      <c r="PEL21" s="271"/>
      <c r="PEM21" s="271"/>
      <c r="PEN21" s="271"/>
      <c r="PEO21" s="271"/>
      <c r="PEP21" s="271"/>
      <c r="PEQ21" s="271"/>
      <c r="PER21" s="271"/>
      <c r="PES21" s="271"/>
      <c r="PET21" s="271"/>
      <c r="PEU21" s="271"/>
      <c r="PEV21" s="271"/>
      <c r="PEW21" s="271"/>
      <c r="PEX21" s="271"/>
      <c r="PEY21" s="271"/>
      <c r="PEZ21" s="271"/>
      <c r="PFA21" s="271"/>
      <c r="PFB21" s="271"/>
      <c r="PFC21" s="271"/>
      <c r="PFD21" s="271"/>
      <c r="PFE21" s="271"/>
      <c r="PFF21" s="271"/>
      <c r="PFG21" s="271"/>
      <c r="PFH21" s="271"/>
      <c r="PFI21" s="271"/>
      <c r="PFJ21" s="271"/>
      <c r="PFK21" s="271"/>
      <c r="PFL21" s="271"/>
      <c r="PFM21" s="271"/>
      <c r="PFN21" s="271"/>
      <c r="PFO21" s="271"/>
      <c r="PFP21" s="271"/>
      <c r="PFQ21" s="271"/>
      <c r="PFR21" s="271"/>
      <c r="PFS21" s="271"/>
      <c r="PFT21" s="271"/>
      <c r="PFU21" s="271"/>
      <c r="PFV21" s="271"/>
      <c r="PFW21" s="271"/>
      <c r="PFX21" s="271"/>
      <c r="PFY21" s="271"/>
      <c r="PFZ21" s="271"/>
      <c r="PGA21" s="271"/>
      <c r="PGB21" s="271"/>
      <c r="PGC21" s="271"/>
      <c r="PGD21" s="271"/>
      <c r="PGE21" s="271"/>
      <c r="PGF21" s="271"/>
      <c r="PGG21" s="271"/>
      <c r="PGH21" s="271"/>
      <c r="PGI21" s="271"/>
      <c r="PGJ21" s="271"/>
      <c r="PGK21" s="271"/>
      <c r="PGL21" s="271"/>
      <c r="PGM21" s="271"/>
      <c r="PGN21" s="271"/>
      <c r="PGO21" s="271"/>
      <c r="PGP21" s="271"/>
      <c r="PGQ21" s="271"/>
      <c r="PGR21" s="271"/>
      <c r="PGS21" s="271"/>
      <c r="PGT21" s="271"/>
      <c r="PGU21" s="271"/>
      <c r="PGV21" s="271"/>
      <c r="PGW21" s="271"/>
      <c r="PGX21" s="271"/>
      <c r="PGY21" s="271"/>
      <c r="PGZ21" s="271"/>
      <c r="PHA21" s="271"/>
      <c r="PHB21" s="271"/>
      <c r="PHC21" s="271"/>
      <c r="PHD21" s="271"/>
      <c r="PHE21" s="271"/>
      <c r="PHF21" s="271"/>
      <c r="PHG21" s="271"/>
      <c r="PHH21" s="271"/>
      <c r="PHI21" s="271"/>
      <c r="PHJ21" s="271"/>
      <c r="PHK21" s="271"/>
      <c r="PHL21" s="271"/>
      <c r="PHM21" s="271"/>
      <c r="PHN21" s="271"/>
      <c r="PHO21" s="271"/>
      <c r="PHP21" s="271"/>
      <c r="PHQ21" s="271"/>
      <c r="PHR21" s="271"/>
      <c r="PHS21" s="271"/>
      <c r="PHT21" s="271"/>
      <c r="PHU21" s="271"/>
      <c r="PHV21" s="271"/>
      <c r="PHW21" s="271"/>
      <c r="PHX21" s="271"/>
      <c r="PHY21" s="271"/>
      <c r="PHZ21" s="271"/>
      <c r="PIA21" s="271"/>
      <c r="PIB21" s="271"/>
      <c r="PIC21" s="271"/>
      <c r="PID21" s="271"/>
      <c r="PIE21" s="271"/>
      <c r="PIF21" s="271"/>
      <c r="PIG21" s="271"/>
      <c r="PIH21" s="271"/>
      <c r="PII21" s="271"/>
      <c r="PIJ21" s="271"/>
      <c r="PIK21" s="271"/>
      <c r="PIL21" s="271"/>
      <c r="PIM21" s="271"/>
      <c r="PIN21" s="271"/>
      <c r="PIO21" s="271"/>
      <c r="PIP21" s="271"/>
      <c r="PIQ21" s="271"/>
      <c r="PIR21" s="271"/>
      <c r="PIS21" s="271"/>
      <c r="PIT21" s="271"/>
      <c r="PIU21" s="271"/>
      <c r="PIV21" s="271"/>
      <c r="PIW21" s="271"/>
      <c r="PIX21" s="271"/>
      <c r="PIY21" s="271"/>
      <c r="PIZ21" s="271"/>
      <c r="PJA21" s="271"/>
      <c r="PJB21" s="271"/>
      <c r="PJC21" s="271"/>
      <c r="PJD21" s="271"/>
      <c r="PJE21" s="271"/>
      <c r="PJF21" s="271"/>
      <c r="PJG21" s="271"/>
      <c r="PJH21" s="271"/>
      <c r="PJI21" s="271"/>
      <c r="PJJ21" s="271"/>
      <c r="PJK21" s="271"/>
      <c r="PJL21" s="271"/>
      <c r="PJM21" s="271"/>
      <c r="PJN21" s="271"/>
      <c r="PJO21" s="271"/>
      <c r="PJP21" s="271"/>
      <c r="PJQ21" s="271"/>
      <c r="PJR21" s="271"/>
      <c r="PJS21" s="271"/>
      <c r="PJT21" s="271"/>
      <c r="PJU21" s="271"/>
      <c r="PJV21" s="271"/>
      <c r="PJW21" s="271"/>
      <c r="PJX21" s="271"/>
      <c r="PJY21" s="271"/>
      <c r="PJZ21" s="271"/>
      <c r="PKA21" s="271"/>
      <c r="PKB21" s="271"/>
      <c r="PKC21" s="271"/>
      <c r="PKD21" s="271"/>
      <c r="PKE21" s="271"/>
      <c r="PKF21" s="271"/>
      <c r="PKG21" s="271"/>
      <c r="PKH21" s="271"/>
      <c r="PKI21" s="271"/>
      <c r="PKJ21" s="271"/>
      <c r="PKK21" s="271"/>
      <c r="PKL21" s="271"/>
      <c r="PKM21" s="271"/>
      <c r="PKN21" s="271"/>
      <c r="PKO21" s="271"/>
      <c r="PKP21" s="271"/>
      <c r="PKQ21" s="271"/>
      <c r="PKR21" s="271"/>
      <c r="PKS21" s="271"/>
      <c r="PKT21" s="271"/>
      <c r="PKU21" s="271"/>
      <c r="PKV21" s="271"/>
      <c r="PKW21" s="271"/>
      <c r="PKX21" s="271"/>
      <c r="PKY21" s="271"/>
      <c r="PKZ21" s="271"/>
      <c r="PLA21" s="271"/>
      <c r="PLB21" s="271"/>
      <c r="PLC21" s="271"/>
      <c r="PLD21" s="271"/>
      <c r="PLE21" s="271"/>
      <c r="PLF21" s="271"/>
      <c r="PLG21" s="271"/>
      <c r="PLH21" s="271"/>
      <c r="PLI21" s="271"/>
      <c r="PLJ21" s="271"/>
      <c r="PLK21" s="271"/>
      <c r="PLL21" s="271"/>
      <c r="PLM21" s="271"/>
      <c r="PLN21" s="271"/>
      <c r="PLO21" s="271"/>
      <c r="PLP21" s="271"/>
      <c r="PLQ21" s="271"/>
      <c r="PLR21" s="271"/>
      <c r="PLS21" s="271"/>
      <c r="PLT21" s="271"/>
      <c r="PLU21" s="271"/>
      <c r="PLV21" s="271"/>
      <c r="PLW21" s="271"/>
      <c r="PLX21" s="271"/>
      <c r="PLY21" s="271"/>
      <c r="PLZ21" s="271"/>
      <c r="PMA21" s="271"/>
      <c r="PMB21" s="271"/>
      <c r="PMC21" s="271"/>
      <c r="PMD21" s="271"/>
      <c r="PME21" s="271"/>
      <c r="PMF21" s="271"/>
      <c r="PMG21" s="271"/>
      <c r="PMH21" s="271"/>
      <c r="PMI21" s="271"/>
      <c r="PMJ21" s="271"/>
      <c r="PMK21" s="271"/>
      <c r="PML21" s="271"/>
      <c r="PMM21" s="271"/>
      <c r="PMN21" s="271"/>
      <c r="PMO21" s="271"/>
      <c r="PMP21" s="271"/>
      <c r="PMQ21" s="271"/>
      <c r="PMR21" s="271"/>
      <c r="PMS21" s="271"/>
      <c r="PMT21" s="271"/>
      <c r="PMU21" s="271"/>
      <c r="PMV21" s="271"/>
      <c r="PMW21" s="271"/>
      <c r="PMX21" s="271"/>
      <c r="PMY21" s="271"/>
      <c r="PMZ21" s="271"/>
      <c r="PNA21" s="271"/>
      <c r="PNB21" s="271"/>
      <c r="PNC21" s="271"/>
      <c r="PND21" s="271"/>
      <c r="PNE21" s="271"/>
      <c r="PNF21" s="271"/>
      <c r="PNG21" s="271"/>
      <c r="PNH21" s="271"/>
      <c r="PNI21" s="271"/>
      <c r="PNJ21" s="271"/>
      <c r="PNK21" s="271"/>
      <c r="PNL21" s="271"/>
      <c r="PNM21" s="271"/>
      <c r="PNN21" s="271"/>
      <c r="PNO21" s="271"/>
      <c r="PNP21" s="271"/>
      <c r="PNQ21" s="271"/>
      <c r="PNR21" s="271"/>
      <c r="PNS21" s="271"/>
      <c r="PNT21" s="271"/>
      <c r="PNU21" s="271"/>
      <c r="PNV21" s="271"/>
      <c r="PNW21" s="271"/>
      <c r="PNX21" s="271"/>
      <c r="PNY21" s="271"/>
      <c r="PNZ21" s="271"/>
      <c r="POA21" s="271"/>
      <c r="POB21" s="271"/>
      <c r="POC21" s="271"/>
      <c r="POD21" s="271"/>
      <c r="POE21" s="271"/>
      <c r="POF21" s="271"/>
      <c r="POG21" s="271"/>
      <c r="POH21" s="271"/>
      <c r="POI21" s="271"/>
      <c r="POJ21" s="271"/>
      <c r="POK21" s="271"/>
      <c r="POL21" s="271"/>
      <c r="POM21" s="271"/>
      <c r="PON21" s="271"/>
      <c r="POO21" s="271"/>
      <c r="POP21" s="271"/>
      <c r="POQ21" s="271"/>
      <c r="POR21" s="271"/>
      <c r="POS21" s="271"/>
      <c r="POT21" s="271"/>
      <c r="POU21" s="271"/>
      <c r="POV21" s="271"/>
      <c r="POW21" s="271"/>
      <c r="POX21" s="271"/>
      <c r="POY21" s="271"/>
      <c r="POZ21" s="271"/>
      <c r="PPA21" s="271"/>
      <c r="PPB21" s="271"/>
      <c r="PPC21" s="271"/>
      <c r="PPD21" s="271"/>
      <c r="PPE21" s="271"/>
      <c r="PPF21" s="271"/>
      <c r="PPG21" s="271"/>
      <c r="PPH21" s="271"/>
      <c r="PPI21" s="271"/>
      <c r="PPJ21" s="271"/>
      <c r="PPK21" s="271"/>
      <c r="PPL21" s="271"/>
      <c r="PPM21" s="271"/>
      <c r="PPN21" s="271"/>
      <c r="PPO21" s="271"/>
      <c r="PPP21" s="271"/>
      <c r="PPQ21" s="271"/>
      <c r="PPR21" s="271"/>
      <c r="PPS21" s="271"/>
      <c r="PPT21" s="271"/>
      <c r="PPU21" s="271"/>
      <c r="PPV21" s="271"/>
      <c r="PPW21" s="271"/>
      <c r="PPX21" s="271"/>
      <c r="PPY21" s="271"/>
      <c r="PPZ21" s="271"/>
      <c r="PQA21" s="271"/>
      <c r="PQB21" s="271"/>
      <c r="PQC21" s="271"/>
      <c r="PQD21" s="271"/>
      <c r="PQE21" s="271"/>
      <c r="PQF21" s="271"/>
      <c r="PQG21" s="271"/>
      <c r="PQH21" s="271"/>
      <c r="PQI21" s="271"/>
      <c r="PQJ21" s="271"/>
      <c r="PQK21" s="271"/>
      <c r="PQL21" s="271"/>
      <c r="PQM21" s="271"/>
      <c r="PQN21" s="271"/>
      <c r="PQO21" s="271"/>
      <c r="PQP21" s="271"/>
      <c r="PQQ21" s="271"/>
      <c r="PQR21" s="271"/>
      <c r="PQS21" s="271"/>
      <c r="PQT21" s="271"/>
      <c r="PQU21" s="271"/>
      <c r="PQV21" s="271"/>
      <c r="PQW21" s="271"/>
      <c r="PQX21" s="271"/>
      <c r="PQY21" s="271"/>
      <c r="PQZ21" s="271"/>
      <c r="PRA21" s="271"/>
      <c r="PRB21" s="271"/>
      <c r="PRC21" s="271"/>
      <c r="PRD21" s="271"/>
      <c r="PRE21" s="271"/>
      <c r="PRF21" s="271"/>
      <c r="PRG21" s="271"/>
      <c r="PRH21" s="271"/>
      <c r="PRI21" s="271"/>
      <c r="PRJ21" s="271"/>
      <c r="PRK21" s="271"/>
      <c r="PRL21" s="271"/>
      <c r="PRM21" s="271"/>
      <c r="PRN21" s="271"/>
      <c r="PRO21" s="271"/>
      <c r="PRP21" s="271"/>
      <c r="PRQ21" s="271"/>
      <c r="PRR21" s="271"/>
      <c r="PRS21" s="271"/>
      <c r="PRT21" s="271"/>
      <c r="PRU21" s="271"/>
      <c r="PRV21" s="271"/>
      <c r="PRW21" s="271"/>
      <c r="PRX21" s="271"/>
      <c r="PRY21" s="271"/>
      <c r="PRZ21" s="271"/>
      <c r="PSA21" s="271"/>
      <c r="PSB21" s="271"/>
      <c r="PSC21" s="271"/>
      <c r="PSD21" s="271"/>
      <c r="PSE21" s="271"/>
      <c r="PSF21" s="271"/>
      <c r="PSG21" s="271"/>
      <c r="PSH21" s="271"/>
      <c r="PSI21" s="271"/>
      <c r="PSJ21" s="271"/>
      <c r="PSK21" s="271"/>
      <c r="PSL21" s="271"/>
      <c r="PSM21" s="271"/>
      <c r="PSN21" s="271"/>
      <c r="PSO21" s="271"/>
      <c r="PSP21" s="271"/>
      <c r="PSQ21" s="271"/>
      <c r="PSR21" s="271"/>
      <c r="PSS21" s="271"/>
      <c r="PST21" s="271"/>
      <c r="PSU21" s="271"/>
      <c r="PSV21" s="271"/>
      <c r="PSW21" s="271"/>
      <c r="PSX21" s="271"/>
      <c r="PSY21" s="271"/>
      <c r="PSZ21" s="271"/>
      <c r="PTA21" s="271"/>
      <c r="PTB21" s="271"/>
      <c r="PTC21" s="271"/>
      <c r="PTD21" s="271"/>
      <c r="PTE21" s="271"/>
      <c r="PTF21" s="271"/>
      <c r="PTG21" s="271"/>
      <c r="PTH21" s="271"/>
      <c r="PTI21" s="271"/>
      <c r="PTJ21" s="271"/>
      <c r="PTK21" s="271"/>
      <c r="PTL21" s="271"/>
      <c r="PTM21" s="271"/>
      <c r="PTN21" s="271"/>
      <c r="PTO21" s="271"/>
      <c r="PTP21" s="271"/>
      <c r="PTQ21" s="271"/>
      <c r="PTR21" s="271"/>
      <c r="PTS21" s="271"/>
      <c r="PTT21" s="271"/>
      <c r="PTU21" s="271"/>
      <c r="PTV21" s="271"/>
      <c r="PTW21" s="271"/>
      <c r="PTX21" s="271"/>
      <c r="PTY21" s="271"/>
      <c r="PTZ21" s="271"/>
      <c r="PUA21" s="271"/>
      <c r="PUB21" s="271"/>
      <c r="PUC21" s="271"/>
      <c r="PUD21" s="271"/>
      <c r="PUE21" s="271"/>
      <c r="PUF21" s="271"/>
      <c r="PUG21" s="271"/>
      <c r="PUH21" s="271"/>
      <c r="PUI21" s="271"/>
      <c r="PUJ21" s="271"/>
      <c r="PUK21" s="271"/>
      <c r="PUL21" s="271"/>
      <c r="PUM21" s="271"/>
      <c r="PUN21" s="271"/>
      <c r="PUO21" s="271"/>
      <c r="PUP21" s="271"/>
      <c r="PUQ21" s="271"/>
      <c r="PUR21" s="271"/>
      <c r="PUS21" s="271"/>
      <c r="PUT21" s="271"/>
      <c r="PUU21" s="271"/>
      <c r="PUV21" s="271"/>
      <c r="PUW21" s="271"/>
      <c r="PUX21" s="271"/>
      <c r="PUY21" s="271"/>
      <c r="PUZ21" s="271"/>
      <c r="PVA21" s="271"/>
      <c r="PVB21" s="271"/>
      <c r="PVC21" s="271"/>
      <c r="PVD21" s="271"/>
      <c r="PVE21" s="271"/>
      <c r="PVF21" s="271"/>
      <c r="PVG21" s="271"/>
      <c r="PVH21" s="271"/>
      <c r="PVI21" s="271"/>
      <c r="PVJ21" s="271"/>
      <c r="PVK21" s="271"/>
      <c r="PVL21" s="271"/>
      <c r="PVM21" s="271"/>
      <c r="PVN21" s="271"/>
      <c r="PVO21" s="271"/>
      <c r="PVP21" s="271"/>
      <c r="PVQ21" s="271"/>
      <c r="PVR21" s="271"/>
      <c r="PVS21" s="271"/>
      <c r="PVT21" s="271"/>
      <c r="PVU21" s="271"/>
      <c r="PVV21" s="271"/>
      <c r="PVW21" s="271"/>
      <c r="PVX21" s="271"/>
      <c r="PVY21" s="271"/>
      <c r="PVZ21" s="271"/>
      <c r="PWA21" s="271"/>
      <c r="PWB21" s="271"/>
      <c r="PWC21" s="271"/>
      <c r="PWD21" s="271"/>
      <c r="PWE21" s="271"/>
      <c r="PWF21" s="271"/>
      <c r="PWG21" s="271"/>
      <c r="PWH21" s="271"/>
      <c r="PWI21" s="271"/>
      <c r="PWJ21" s="271"/>
      <c r="PWK21" s="271"/>
      <c r="PWL21" s="271"/>
      <c r="PWM21" s="271"/>
      <c r="PWN21" s="271"/>
      <c r="PWO21" s="271"/>
      <c r="PWP21" s="271"/>
      <c r="PWQ21" s="271"/>
      <c r="PWR21" s="271"/>
      <c r="PWS21" s="271"/>
      <c r="PWT21" s="271"/>
      <c r="PWU21" s="271"/>
      <c r="PWV21" s="271"/>
      <c r="PWW21" s="271"/>
      <c r="PWX21" s="271"/>
      <c r="PWY21" s="271"/>
      <c r="PWZ21" s="271"/>
      <c r="PXA21" s="271"/>
      <c r="PXB21" s="271"/>
      <c r="PXC21" s="271"/>
      <c r="PXD21" s="271"/>
      <c r="PXE21" s="271"/>
      <c r="PXF21" s="271"/>
      <c r="PXG21" s="271"/>
      <c r="PXH21" s="271"/>
      <c r="PXI21" s="271"/>
      <c r="PXJ21" s="271"/>
      <c r="PXK21" s="271"/>
      <c r="PXL21" s="271"/>
      <c r="PXM21" s="271"/>
      <c r="PXN21" s="271"/>
      <c r="PXO21" s="271"/>
      <c r="PXP21" s="271"/>
      <c r="PXQ21" s="271"/>
      <c r="PXR21" s="271"/>
      <c r="PXS21" s="271"/>
      <c r="PXT21" s="271"/>
      <c r="PXU21" s="271"/>
      <c r="PXV21" s="271"/>
      <c r="PXW21" s="271"/>
      <c r="PXX21" s="271"/>
      <c r="PXY21" s="271"/>
      <c r="PXZ21" s="271"/>
      <c r="PYA21" s="271"/>
      <c r="PYB21" s="271"/>
      <c r="PYC21" s="271"/>
      <c r="PYD21" s="271"/>
      <c r="PYE21" s="271"/>
      <c r="PYF21" s="271"/>
      <c r="PYG21" s="271"/>
      <c r="PYH21" s="271"/>
      <c r="PYI21" s="271"/>
      <c r="PYJ21" s="271"/>
      <c r="PYK21" s="271"/>
      <c r="PYL21" s="271"/>
      <c r="PYM21" s="271"/>
      <c r="PYN21" s="271"/>
      <c r="PYO21" s="271"/>
      <c r="PYP21" s="271"/>
      <c r="PYQ21" s="271"/>
      <c r="PYR21" s="271"/>
      <c r="PYS21" s="271"/>
      <c r="PYT21" s="271"/>
      <c r="PYU21" s="271"/>
      <c r="PYV21" s="271"/>
      <c r="PYW21" s="271"/>
      <c r="PYX21" s="271"/>
      <c r="PYY21" s="271"/>
      <c r="PYZ21" s="271"/>
      <c r="PZA21" s="271"/>
      <c r="PZB21" s="271"/>
      <c r="PZC21" s="271"/>
      <c r="PZD21" s="271"/>
      <c r="PZE21" s="271"/>
      <c r="PZF21" s="271"/>
      <c r="PZG21" s="271"/>
      <c r="PZH21" s="271"/>
      <c r="PZI21" s="271"/>
      <c r="PZJ21" s="271"/>
      <c r="PZK21" s="271"/>
      <c r="PZL21" s="271"/>
      <c r="PZM21" s="271"/>
      <c r="PZN21" s="271"/>
      <c r="PZO21" s="271"/>
      <c r="PZP21" s="271"/>
      <c r="PZQ21" s="271"/>
      <c r="PZR21" s="271"/>
      <c r="PZS21" s="271"/>
      <c r="PZT21" s="271"/>
      <c r="PZU21" s="271"/>
      <c r="PZV21" s="271"/>
      <c r="PZW21" s="271"/>
      <c r="PZX21" s="271"/>
      <c r="PZY21" s="271"/>
      <c r="PZZ21" s="271"/>
      <c r="QAA21" s="271"/>
      <c r="QAB21" s="271"/>
      <c r="QAC21" s="271"/>
      <c r="QAD21" s="271"/>
      <c r="QAE21" s="271"/>
      <c r="QAF21" s="271"/>
      <c r="QAG21" s="271"/>
      <c r="QAH21" s="271"/>
      <c r="QAI21" s="271"/>
      <c r="QAJ21" s="271"/>
      <c r="QAK21" s="271"/>
      <c r="QAL21" s="271"/>
      <c r="QAM21" s="271"/>
      <c r="QAN21" s="271"/>
      <c r="QAO21" s="271"/>
      <c r="QAP21" s="271"/>
      <c r="QAQ21" s="271"/>
      <c r="QAR21" s="271"/>
      <c r="QAS21" s="271"/>
      <c r="QAT21" s="271"/>
      <c r="QAU21" s="271"/>
      <c r="QAV21" s="271"/>
      <c r="QAW21" s="271"/>
      <c r="QAX21" s="271"/>
      <c r="QAY21" s="271"/>
      <c r="QAZ21" s="271"/>
      <c r="QBA21" s="271"/>
      <c r="QBB21" s="271"/>
      <c r="QBC21" s="271"/>
      <c r="QBD21" s="271"/>
      <c r="QBE21" s="271"/>
      <c r="QBF21" s="271"/>
      <c r="QBG21" s="271"/>
      <c r="QBH21" s="271"/>
      <c r="QBI21" s="271"/>
      <c r="QBJ21" s="271"/>
      <c r="QBK21" s="271"/>
      <c r="QBL21" s="271"/>
      <c r="QBM21" s="271"/>
      <c r="QBN21" s="271"/>
      <c r="QBO21" s="271"/>
      <c r="QBP21" s="271"/>
      <c r="QBQ21" s="271"/>
      <c r="QBR21" s="271"/>
      <c r="QBS21" s="271"/>
      <c r="QBT21" s="271"/>
      <c r="QBU21" s="271"/>
      <c r="QBV21" s="271"/>
      <c r="QBW21" s="271"/>
      <c r="QBX21" s="271"/>
      <c r="QBY21" s="271"/>
      <c r="QBZ21" s="271"/>
      <c r="QCA21" s="271"/>
      <c r="QCB21" s="271"/>
      <c r="QCC21" s="271"/>
      <c r="QCD21" s="271"/>
      <c r="QCE21" s="271"/>
      <c r="QCF21" s="271"/>
      <c r="QCG21" s="271"/>
      <c r="QCH21" s="271"/>
      <c r="QCI21" s="271"/>
      <c r="QCJ21" s="271"/>
      <c r="QCK21" s="271"/>
      <c r="QCL21" s="271"/>
      <c r="QCM21" s="271"/>
      <c r="QCN21" s="271"/>
      <c r="QCO21" s="271"/>
      <c r="QCP21" s="271"/>
      <c r="QCQ21" s="271"/>
      <c r="QCR21" s="271"/>
      <c r="QCS21" s="271"/>
      <c r="QCT21" s="271"/>
      <c r="QCU21" s="271"/>
      <c r="QCV21" s="271"/>
      <c r="QCW21" s="271"/>
      <c r="QCX21" s="271"/>
      <c r="QCY21" s="271"/>
      <c r="QCZ21" s="271"/>
      <c r="QDA21" s="271"/>
      <c r="QDB21" s="271"/>
      <c r="QDC21" s="271"/>
      <c r="QDD21" s="271"/>
      <c r="QDE21" s="271"/>
      <c r="QDF21" s="271"/>
      <c r="QDG21" s="271"/>
      <c r="QDH21" s="271"/>
      <c r="QDI21" s="271"/>
      <c r="QDJ21" s="271"/>
      <c r="QDK21" s="271"/>
      <c r="QDL21" s="271"/>
      <c r="QDM21" s="271"/>
      <c r="QDN21" s="271"/>
      <c r="QDO21" s="271"/>
      <c r="QDP21" s="271"/>
      <c r="QDQ21" s="271"/>
      <c r="QDR21" s="271"/>
      <c r="QDS21" s="271"/>
      <c r="QDT21" s="271"/>
      <c r="QDU21" s="271"/>
      <c r="QDV21" s="271"/>
      <c r="QDW21" s="271"/>
      <c r="QDX21" s="271"/>
      <c r="QDY21" s="271"/>
      <c r="QDZ21" s="271"/>
      <c r="QEA21" s="271"/>
      <c r="QEB21" s="271"/>
      <c r="QEC21" s="271"/>
      <c r="QED21" s="271"/>
      <c r="QEE21" s="271"/>
      <c r="QEF21" s="271"/>
      <c r="QEG21" s="271"/>
      <c r="QEH21" s="271"/>
      <c r="QEI21" s="271"/>
      <c r="QEJ21" s="271"/>
      <c r="QEK21" s="271"/>
      <c r="QEL21" s="271"/>
      <c r="QEM21" s="271"/>
      <c r="QEN21" s="271"/>
      <c r="QEO21" s="271"/>
      <c r="QEP21" s="271"/>
      <c r="QEQ21" s="271"/>
      <c r="QER21" s="271"/>
      <c r="QES21" s="271"/>
      <c r="QET21" s="271"/>
      <c r="QEU21" s="271"/>
      <c r="QEV21" s="271"/>
      <c r="QEW21" s="271"/>
      <c r="QEX21" s="271"/>
      <c r="QEY21" s="271"/>
      <c r="QEZ21" s="271"/>
      <c r="QFA21" s="271"/>
      <c r="QFB21" s="271"/>
      <c r="QFC21" s="271"/>
      <c r="QFD21" s="271"/>
      <c r="QFE21" s="271"/>
      <c r="QFF21" s="271"/>
      <c r="QFG21" s="271"/>
      <c r="QFH21" s="271"/>
      <c r="QFI21" s="271"/>
      <c r="QFJ21" s="271"/>
      <c r="QFK21" s="271"/>
      <c r="QFL21" s="271"/>
      <c r="QFM21" s="271"/>
      <c r="QFN21" s="271"/>
      <c r="QFO21" s="271"/>
      <c r="QFP21" s="271"/>
      <c r="QFQ21" s="271"/>
      <c r="QFR21" s="271"/>
      <c r="QFS21" s="271"/>
      <c r="QFT21" s="271"/>
      <c r="QFU21" s="271"/>
      <c r="QFV21" s="271"/>
      <c r="QFW21" s="271"/>
      <c r="QFX21" s="271"/>
      <c r="QFY21" s="271"/>
      <c r="QFZ21" s="271"/>
      <c r="QGA21" s="271"/>
      <c r="QGB21" s="271"/>
      <c r="QGC21" s="271"/>
      <c r="QGD21" s="271"/>
      <c r="QGE21" s="271"/>
      <c r="QGF21" s="271"/>
      <c r="QGG21" s="271"/>
      <c r="QGH21" s="271"/>
      <c r="QGI21" s="271"/>
      <c r="QGJ21" s="271"/>
      <c r="QGK21" s="271"/>
      <c r="QGL21" s="271"/>
      <c r="QGM21" s="271"/>
      <c r="QGN21" s="271"/>
      <c r="QGO21" s="271"/>
      <c r="QGP21" s="271"/>
      <c r="QGQ21" s="271"/>
      <c r="QGR21" s="271"/>
      <c r="QGS21" s="271"/>
      <c r="QGT21" s="271"/>
      <c r="QGU21" s="271"/>
      <c r="QGV21" s="271"/>
      <c r="QGW21" s="271"/>
      <c r="QGX21" s="271"/>
      <c r="QGY21" s="271"/>
      <c r="QGZ21" s="271"/>
      <c r="QHA21" s="271"/>
      <c r="QHB21" s="271"/>
      <c r="QHC21" s="271"/>
      <c r="QHD21" s="271"/>
      <c r="QHE21" s="271"/>
      <c r="QHF21" s="271"/>
      <c r="QHG21" s="271"/>
      <c r="QHH21" s="271"/>
      <c r="QHI21" s="271"/>
      <c r="QHJ21" s="271"/>
      <c r="QHK21" s="271"/>
      <c r="QHL21" s="271"/>
      <c r="QHM21" s="271"/>
      <c r="QHN21" s="271"/>
      <c r="QHO21" s="271"/>
      <c r="QHP21" s="271"/>
      <c r="QHQ21" s="271"/>
      <c r="QHR21" s="271"/>
      <c r="QHS21" s="271"/>
      <c r="QHT21" s="271"/>
      <c r="QHU21" s="271"/>
      <c r="QHV21" s="271"/>
      <c r="QHW21" s="271"/>
      <c r="QHX21" s="271"/>
      <c r="QHY21" s="271"/>
      <c r="QHZ21" s="271"/>
      <c r="QIA21" s="271"/>
      <c r="QIB21" s="271"/>
      <c r="QIC21" s="271"/>
      <c r="QID21" s="271"/>
      <c r="QIE21" s="271"/>
      <c r="QIF21" s="271"/>
      <c r="QIG21" s="271"/>
      <c r="QIH21" s="271"/>
      <c r="QII21" s="271"/>
      <c r="QIJ21" s="271"/>
      <c r="QIK21" s="271"/>
      <c r="QIL21" s="271"/>
      <c r="QIM21" s="271"/>
      <c r="QIN21" s="271"/>
      <c r="QIO21" s="271"/>
      <c r="QIP21" s="271"/>
      <c r="QIQ21" s="271"/>
      <c r="QIR21" s="271"/>
      <c r="QIS21" s="271"/>
      <c r="QIT21" s="271"/>
      <c r="QIU21" s="271"/>
      <c r="QIV21" s="271"/>
      <c r="QIW21" s="271"/>
      <c r="QIX21" s="271"/>
      <c r="QIY21" s="271"/>
      <c r="QIZ21" s="271"/>
      <c r="QJA21" s="271"/>
      <c r="QJB21" s="271"/>
      <c r="QJC21" s="271"/>
      <c r="QJD21" s="271"/>
      <c r="QJE21" s="271"/>
      <c r="QJF21" s="271"/>
      <c r="QJG21" s="271"/>
      <c r="QJH21" s="271"/>
      <c r="QJI21" s="271"/>
      <c r="QJJ21" s="271"/>
      <c r="QJK21" s="271"/>
      <c r="QJL21" s="271"/>
      <c r="QJM21" s="271"/>
      <c r="QJN21" s="271"/>
      <c r="QJO21" s="271"/>
      <c r="QJP21" s="271"/>
      <c r="QJQ21" s="271"/>
      <c r="QJR21" s="271"/>
      <c r="QJS21" s="271"/>
      <c r="QJT21" s="271"/>
      <c r="QJU21" s="271"/>
      <c r="QJV21" s="271"/>
      <c r="QJW21" s="271"/>
      <c r="QJX21" s="271"/>
      <c r="QJY21" s="271"/>
      <c r="QJZ21" s="271"/>
      <c r="QKA21" s="271"/>
      <c r="QKB21" s="271"/>
      <c r="QKC21" s="271"/>
      <c r="QKD21" s="271"/>
      <c r="QKE21" s="271"/>
      <c r="QKF21" s="271"/>
      <c r="QKG21" s="271"/>
      <c r="QKH21" s="271"/>
      <c r="QKI21" s="271"/>
      <c r="QKJ21" s="271"/>
      <c r="QKK21" s="271"/>
      <c r="QKL21" s="271"/>
      <c r="QKM21" s="271"/>
      <c r="QKN21" s="271"/>
      <c r="QKO21" s="271"/>
      <c r="QKP21" s="271"/>
      <c r="QKQ21" s="271"/>
      <c r="QKR21" s="271"/>
      <c r="QKS21" s="271"/>
      <c r="QKT21" s="271"/>
      <c r="QKU21" s="271"/>
      <c r="QKV21" s="271"/>
      <c r="QKW21" s="271"/>
      <c r="QKX21" s="271"/>
      <c r="QKY21" s="271"/>
      <c r="QKZ21" s="271"/>
      <c r="QLA21" s="271"/>
      <c r="QLB21" s="271"/>
      <c r="QLC21" s="271"/>
      <c r="QLD21" s="271"/>
      <c r="QLE21" s="271"/>
      <c r="QLF21" s="271"/>
      <c r="QLG21" s="271"/>
      <c r="QLH21" s="271"/>
      <c r="QLI21" s="271"/>
      <c r="QLJ21" s="271"/>
      <c r="QLK21" s="271"/>
      <c r="QLL21" s="271"/>
      <c r="QLM21" s="271"/>
      <c r="QLN21" s="271"/>
      <c r="QLO21" s="271"/>
      <c r="QLP21" s="271"/>
      <c r="QLQ21" s="271"/>
      <c r="QLR21" s="271"/>
      <c r="QLS21" s="271"/>
      <c r="QLT21" s="271"/>
      <c r="QLU21" s="271"/>
      <c r="QLV21" s="271"/>
      <c r="QLW21" s="271"/>
      <c r="QLX21" s="271"/>
      <c r="QLY21" s="271"/>
      <c r="QLZ21" s="271"/>
      <c r="QMA21" s="271"/>
      <c r="QMB21" s="271"/>
      <c r="QMC21" s="271"/>
      <c r="QMD21" s="271"/>
      <c r="QME21" s="271"/>
      <c r="QMF21" s="271"/>
      <c r="QMG21" s="271"/>
      <c r="QMH21" s="271"/>
      <c r="QMI21" s="271"/>
      <c r="QMJ21" s="271"/>
      <c r="QMK21" s="271"/>
      <c r="QML21" s="271"/>
      <c r="QMM21" s="271"/>
      <c r="QMN21" s="271"/>
      <c r="QMO21" s="271"/>
      <c r="QMP21" s="271"/>
      <c r="QMQ21" s="271"/>
      <c r="QMR21" s="271"/>
      <c r="QMS21" s="271"/>
      <c r="QMT21" s="271"/>
      <c r="QMU21" s="271"/>
      <c r="QMV21" s="271"/>
      <c r="QMW21" s="271"/>
      <c r="QMX21" s="271"/>
      <c r="QMY21" s="271"/>
      <c r="QMZ21" s="271"/>
      <c r="QNA21" s="271"/>
      <c r="QNB21" s="271"/>
      <c r="QNC21" s="271"/>
      <c r="QND21" s="271"/>
      <c r="QNE21" s="271"/>
      <c r="QNF21" s="271"/>
      <c r="QNG21" s="271"/>
      <c r="QNH21" s="271"/>
      <c r="QNI21" s="271"/>
      <c r="QNJ21" s="271"/>
      <c r="QNK21" s="271"/>
      <c r="QNL21" s="271"/>
      <c r="QNM21" s="271"/>
      <c r="QNN21" s="271"/>
      <c r="QNO21" s="271"/>
      <c r="QNP21" s="271"/>
      <c r="QNQ21" s="271"/>
      <c r="QNR21" s="271"/>
      <c r="QNS21" s="271"/>
      <c r="QNT21" s="271"/>
      <c r="QNU21" s="271"/>
      <c r="QNV21" s="271"/>
      <c r="QNW21" s="271"/>
      <c r="QNX21" s="271"/>
      <c r="QNY21" s="271"/>
      <c r="QNZ21" s="271"/>
      <c r="QOA21" s="271"/>
      <c r="QOB21" s="271"/>
      <c r="QOC21" s="271"/>
      <c r="QOD21" s="271"/>
      <c r="QOE21" s="271"/>
      <c r="QOF21" s="271"/>
      <c r="QOG21" s="271"/>
      <c r="QOH21" s="271"/>
      <c r="QOI21" s="271"/>
      <c r="QOJ21" s="271"/>
      <c r="QOK21" s="271"/>
      <c r="QOL21" s="271"/>
      <c r="QOM21" s="271"/>
      <c r="QON21" s="271"/>
      <c r="QOO21" s="271"/>
      <c r="QOP21" s="271"/>
      <c r="QOQ21" s="271"/>
      <c r="QOR21" s="271"/>
      <c r="QOS21" s="271"/>
      <c r="QOT21" s="271"/>
      <c r="QOU21" s="271"/>
      <c r="QOV21" s="271"/>
      <c r="QOW21" s="271"/>
      <c r="QOX21" s="271"/>
      <c r="QOY21" s="271"/>
      <c r="QOZ21" s="271"/>
      <c r="QPA21" s="271"/>
      <c r="QPB21" s="271"/>
      <c r="QPC21" s="271"/>
      <c r="QPD21" s="271"/>
      <c r="QPE21" s="271"/>
      <c r="QPF21" s="271"/>
      <c r="QPG21" s="271"/>
      <c r="QPH21" s="271"/>
      <c r="QPI21" s="271"/>
      <c r="QPJ21" s="271"/>
      <c r="QPK21" s="271"/>
      <c r="QPL21" s="271"/>
      <c r="QPM21" s="271"/>
      <c r="QPN21" s="271"/>
      <c r="QPO21" s="271"/>
      <c r="QPP21" s="271"/>
      <c r="QPQ21" s="271"/>
      <c r="QPR21" s="271"/>
      <c r="QPS21" s="271"/>
      <c r="QPT21" s="271"/>
      <c r="QPU21" s="271"/>
      <c r="QPV21" s="271"/>
      <c r="QPW21" s="271"/>
      <c r="QPX21" s="271"/>
      <c r="QPY21" s="271"/>
      <c r="QPZ21" s="271"/>
      <c r="QQA21" s="271"/>
      <c r="QQB21" s="271"/>
      <c r="QQC21" s="271"/>
      <c r="QQD21" s="271"/>
      <c r="QQE21" s="271"/>
      <c r="QQF21" s="271"/>
      <c r="QQG21" s="271"/>
      <c r="QQH21" s="271"/>
      <c r="QQI21" s="271"/>
      <c r="QQJ21" s="271"/>
      <c r="QQK21" s="271"/>
      <c r="QQL21" s="271"/>
      <c r="QQM21" s="271"/>
      <c r="QQN21" s="271"/>
      <c r="QQO21" s="271"/>
      <c r="QQP21" s="271"/>
      <c r="QQQ21" s="271"/>
      <c r="QQR21" s="271"/>
      <c r="QQS21" s="271"/>
      <c r="QQT21" s="271"/>
      <c r="QQU21" s="271"/>
      <c r="QQV21" s="271"/>
      <c r="QQW21" s="271"/>
      <c r="QQX21" s="271"/>
      <c r="QQY21" s="271"/>
      <c r="QQZ21" s="271"/>
      <c r="QRA21" s="271"/>
      <c r="QRB21" s="271"/>
      <c r="QRC21" s="271"/>
      <c r="QRD21" s="271"/>
      <c r="QRE21" s="271"/>
      <c r="QRF21" s="271"/>
      <c r="QRG21" s="271"/>
      <c r="QRH21" s="271"/>
      <c r="QRI21" s="271"/>
      <c r="QRJ21" s="271"/>
      <c r="QRK21" s="271"/>
      <c r="QRL21" s="271"/>
      <c r="QRM21" s="271"/>
      <c r="QRN21" s="271"/>
      <c r="QRO21" s="271"/>
      <c r="QRP21" s="271"/>
      <c r="QRQ21" s="271"/>
      <c r="QRR21" s="271"/>
      <c r="QRS21" s="271"/>
      <c r="QRT21" s="271"/>
      <c r="QRU21" s="271"/>
      <c r="QRV21" s="271"/>
      <c r="QRW21" s="271"/>
      <c r="QRX21" s="271"/>
      <c r="QRY21" s="271"/>
      <c r="QRZ21" s="271"/>
      <c r="QSA21" s="271"/>
      <c r="QSB21" s="271"/>
      <c r="QSC21" s="271"/>
      <c r="QSD21" s="271"/>
      <c r="QSE21" s="271"/>
      <c r="QSF21" s="271"/>
      <c r="QSG21" s="271"/>
      <c r="QSH21" s="271"/>
      <c r="QSI21" s="271"/>
      <c r="QSJ21" s="271"/>
      <c r="QSK21" s="271"/>
      <c r="QSL21" s="271"/>
      <c r="QSM21" s="271"/>
      <c r="QSN21" s="271"/>
      <c r="QSO21" s="271"/>
      <c r="QSP21" s="271"/>
      <c r="QSQ21" s="271"/>
      <c r="QSR21" s="271"/>
      <c r="QSS21" s="271"/>
      <c r="QST21" s="271"/>
      <c r="QSU21" s="271"/>
      <c r="QSV21" s="271"/>
      <c r="QSW21" s="271"/>
      <c r="QSX21" s="271"/>
      <c r="QSY21" s="271"/>
      <c r="QSZ21" s="271"/>
      <c r="QTA21" s="271"/>
      <c r="QTB21" s="271"/>
      <c r="QTC21" s="271"/>
      <c r="QTD21" s="271"/>
      <c r="QTE21" s="271"/>
      <c r="QTF21" s="271"/>
      <c r="QTG21" s="271"/>
      <c r="QTH21" s="271"/>
      <c r="QTI21" s="271"/>
      <c r="QTJ21" s="271"/>
      <c r="QTK21" s="271"/>
      <c r="QTL21" s="271"/>
      <c r="QTM21" s="271"/>
      <c r="QTN21" s="271"/>
      <c r="QTO21" s="271"/>
      <c r="QTP21" s="271"/>
      <c r="QTQ21" s="271"/>
      <c r="QTR21" s="271"/>
      <c r="QTS21" s="271"/>
      <c r="QTT21" s="271"/>
      <c r="QTU21" s="271"/>
      <c r="QTV21" s="271"/>
      <c r="QTW21" s="271"/>
      <c r="QTX21" s="271"/>
      <c r="QTY21" s="271"/>
      <c r="QTZ21" s="271"/>
      <c r="QUA21" s="271"/>
      <c r="QUB21" s="271"/>
      <c r="QUC21" s="271"/>
      <c r="QUD21" s="271"/>
      <c r="QUE21" s="271"/>
      <c r="QUF21" s="271"/>
      <c r="QUG21" s="271"/>
      <c r="QUH21" s="271"/>
      <c r="QUI21" s="271"/>
      <c r="QUJ21" s="271"/>
      <c r="QUK21" s="271"/>
      <c r="QUL21" s="271"/>
      <c r="QUM21" s="271"/>
      <c r="QUN21" s="271"/>
      <c r="QUO21" s="271"/>
      <c r="QUP21" s="271"/>
      <c r="QUQ21" s="271"/>
      <c r="QUR21" s="271"/>
      <c r="QUS21" s="271"/>
      <c r="QUT21" s="271"/>
      <c r="QUU21" s="271"/>
      <c r="QUV21" s="271"/>
      <c r="QUW21" s="271"/>
      <c r="QUX21" s="271"/>
      <c r="QUY21" s="271"/>
      <c r="QUZ21" s="271"/>
      <c r="QVA21" s="271"/>
      <c r="QVB21" s="271"/>
      <c r="QVC21" s="271"/>
      <c r="QVD21" s="271"/>
      <c r="QVE21" s="271"/>
      <c r="QVF21" s="271"/>
      <c r="QVG21" s="271"/>
      <c r="QVH21" s="271"/>
      <c r="QVI21" s="271"/>
      <c r="QVJ21" s="271"/>
      <c r="QVK21" s="271"/>
      <c r="QVL21" s="271"/>
      <c r="QVM21" s="271"/>
      <c r="QVN21" s="271"/>
      <c r="QVO21" s="271"/>
      <c r="QVP21" s="271"/>
      <c r="QVQ21" s="271"/>
      <c r="QVR21" s="271"/>
      <c r="QVS21" s="271"/>
      <c r="QVT21" s="271"/>
      <c r="QVU21" s="271"/>
      <c r="QVV21" s="271"/>
      <c r="QVW21" s="271"/>
      <c r="QVX21" s="271"/>
      <c r="QVY21" s="271"/>
      <c r="QVZ21" s="271"/>
      <c r="QWA21" s="271"/>
      <c r="QWB21" s="271"/>
      <c r="QWC21" s="271"/>
      <c r="QWD21" s="271"/>
      <c r="QWE21" s="271"/>
      <c r="QWF21" s="271"/>
      <c r="QWG21" s="271"/>
      <c r="QWH21" s="271"/>
      <c r="QWI21" s="271"/>
      <c r="QWJ21" s="271"/>
      <c r="QWK21" s="271"/>
      <c r="QWL21" s="271"/>
      <c r="QWM21" s="271"/>
      <c r="QWN21" s="271"/>
      <c r="QWO21" s="271"/>
      <c r="QWP21" s="271"/>
      <c r="QWQ21" s="271"/>
      <c r="QWR21" s="271"/>
      <c r="QWS21" s="271"/>
      <c r="QWT21" s="271"/>
      <c r="QWU21" s="271"/>
      <c r="QWV21" s="271"/>
      <c r="QWW21" s="271"/>
      <c r="QWX21" s="271"/>
      <c r="QWY21" s="271"/>
      <c r="QWZ21" s="271"/>
      <c r="QXA21" s="271"/>
      <c r="QXB21" s="271"/>
      <c r="QXC21" s="271"/>
      <c r="QXD21" s="271"/>
      <c r="QXE21" s="271"/>
      <c r="QXF21" s="271"/>
      <c r="QXG21" s="271"/>
      <c r="QXH21" s="271"/>
      <c r="QXI21" s="271"/>
      <c r="QXJ21" s="271"/>
      <c r="QXK21" s="271"/>
      <c r="QXL21" s="271"/>
      <c r="QXM21" s="271"/>
      <c r="QXN21" s="271"/>
      <c r="QXO21" s="271"/>
      <c r="QXP21" s="271"/>
      <c r="QXQ21" s="271"/>
      <c r="QXR21" s="271"/>
      <c r="QXS21" s="271"/>
      <c r="QXT21" s="271"/>
      <c r="QXU21" s="271"/>
      <c r="QXV21" s="271"/>
      <c r="QXW21" s="271"/>
      <c r="QXX21" s="271"/>
      <c r="QXY21" s="271"/>
      <c r="QXZ21" s="271"/>
      <c r="QYA21" s="271"/>
      <c r="QYB21" s="271"/>
      <c r="QYC21" s="271"/>
      <c r="QYD21" s="271"/>
      <c r="QYE21" s="271"/>
      <c r="QYF21" s="271"/>
      <c r="QYG21" s="271"/>
      <c r="QYH21" s="271"/>
      <c r="QYI21" s="271"/>
      <c r="QYJ21" s="271"/>
      <c r="QYK21" s="271"/>
      <c r="QYL21" s="271"/>
      <c r="QYM21" s="271"/>
      <c r="QYN21" s="271"/>
      <c r="QYO21" s="271"/>
      <c r="QYP21" s="271"/>
      <c r="QYQ21" s="271"/>
      <c r="QYR21" s="271"/>
      <c r="QYS21" s="271"/>
      <c r="QYT21" s="271"/>
      <c r="QYU21" s="271"/>
      <c r="QYV21" s="271"/>
      <c r="QYW21" s="271"/>
      <c r="QYX21" s="271"/>
      <c r="QYY21" s="271"/>
      <c r="QYZ21" s="271"/>
      <c r="QZA21" s="271"/>
      <c r="QZB21" s="271"/>
      <c r="QZC21" s="271"/>
      <c r="QZD21" s="271"/>
      <c r="QZE21" s="271"/>
      <c r="QZF21" s="271"/>
      <c r="QZG21" s="271"/>
      <c r="QZH21" s="271"/>
      <c r="QZI21" s="271"/>
      <c r="QZJ21" s="271"/>
      <c r="QZK21" s="271"/>
      <c r="QZL21" s="271"/>
      <c r="QZM21" s="271"/>
      <c r="QZN21" s="271"/>
      <c r="QZO21" s="271"/>
      <c r="QZP21" s="271"/>
      <c r="QZQ21" s="271"/>
      <c r="QZR21" s="271"/>
      <c r="QZS21" s="271"/>
      <c r="QZT21" s="271"/>
      <c r="QZU21" s="271"/>
      <c r="QZV21" s="271"/>
      <c r="QZW21" s="271"/>
      <c r="QZX21" s="271"/>
      <c r="QZY21" s="271"/>
      <c r="QZZ21" s="271"/>
      <c r="RAA21" s="271"/>
      <c r="RAB21" s="271"/>
      <c r="RAC21" s="271"/>
      <c r="RAD21" s="271"/>
      <c r="RAE21" s="271"/>
      <c r="RAF21" s="271"/>
      <c r="RAG21" s="271"/>
      <c r="RAH21" s="271"/>
      <c r="RAI21" s="271"/>
      <c r="RAJ21" s="271"/>
      <c r="RAK21" s="271"/>
      <c r="RAL21" s="271"/>
      <c r="RAM21" s="271"/>
      <c r="RAN21" s="271"/>
      <c r="RAO21" s="271"/>
      <c r="RAP21" s="271"/>
      <c r="RAQ21" s="271"/>
      <c r="RAR21" s="271"/>
      <c r="RAS21" s="271"/>
      <c r="RAT21" s="271"/>
      <c r="RAU21" s="271"/>
      <c r="RAV21" s="271"/>
      <c r="RAW21" s="271"/>
      <c r="RAX21" s="271"/>
      <c r="RAY21" s="271"/>
      <c r="RAZ21" s="271"/>
      <c r="RBA21" s="271"/>
      <c r="RBB21" s="271"/>
      <c r="RBC21" s="271"/>
      <c r="RBD21" s="271"/>
      <c r="RBE21" s="271"/>
      <c r="RBF21" s="271"/>
      <c r="RBG21" s="271"/>
      <c r="RBH21" s="271"/>
      <c r="RBI21" s="271"/>
      <c r="RBJ21" s="271"/>
      <c r="RBK21" s="271"/>
      <c r="RBL21" s="271"/>
      <c r="RBM21" s="271"/>
      <c r="RBN21" s="271"/>
      <c r="RBO21" s="271"/>
      <c r="RBP21" s="271"/>
      <c r="RBQ21" s="271"/>
      <c r="RBR21" s="271"/>
      <c r="RBS21" s="271"/>
      <c r="RBT21" s="271"/>
      <c r="RBU21" s="271"/>
      <c r="RBV21" s="271"/>
      <c r="RBW21" s="271"/>
      <c r="RBX21" s="271"/>
      <c r="RBY21" s="271"/>
      <c r="RBZ21" s="271"/>
      <c r="RCA21" s="271"/>
      <c r="RCB21" s="271"/>
      <c r="RCC21" s="271"/>
      <c r="RCD21" s="271"/>
      <c r="RCE21" s="271"/>
      <c r="RCF21" s="271"/>
      <c r="RCG21" s="271"/>
      <c r="RCH21" s="271"/>
      <c r="RCI21" s="271"/>
      <c r="RCJ21" s="271"/>
      <c r="RCK21" s="271"/>
      <c r="RCL21" s="271"/>
      <c r="RCM21" s="271"/>
      <c r="RCN21" s="271"/>
      <c r="RCO21" s="271"/>
      <c r="RCP21" s="271"/>
      <c r="RCQ21" s="271"/>
      <c r="RCR21" s="271"/>
      <c r="RCS21" s="271"/>
      <c r="RCT21" s="271"/>
      <c r="RCU21" s="271"/>
      <c r="RCV21" s="271"/>
      <c r="RCW21" s="271"/>
      <c r="RCX21" s="271"/>
      <c r="RCY21" s="271"/>
      <c r="RCZ21" s="271"/>
      <c r="RDA21" s="271"/>
      <c r="RDB21" s="271"/>
      <c r="RDC21" s="271"/>
      <c r="RDD21" s="271"/>
      <c r="RDE21" s="271"/>
      <c r="RDF21" s="271"/>
      <c r="RDG21" s="271"/>
      <c r="RDH21" s="271"/>
      <c r="RDI21" s="271"/>
      <c r="RDJ21" s="271"/>
      <c r="RDK21" s="271"/>
      <c r="RDL21" s="271"/>
      <c r="RDM21" s="271"/>
      <c r="RDN21" s="271"/>
      <c r="RDO21" s="271"/>
      <c r="RDP21" s="271"/>
      <c r="RDQ21" s="271"/>
      <c r="RDR21" s="271"/>
      <c r="RDS21" s="271"/>
      <c r="RDT21" s="271"/>
      <c r="RDU21" s="271"/>
      <c r="RDV21" s="271"/>
      <c r="RDW21" s="271"/>
      <c r="RDX21" s="271"/>
      <c r="RDY21" s="271"/>
      <c r="RDZ21" s="271"/>
      <c r="REA21" s="271"/>
      <c r="REB21" s="271"/>
      <c r="REC21" s="271"/>
      <c r="RED21" s="271"/>
      <c r="REE21" s="271"/>
      <c r="REF21" s="271"/>
      <c r="REG21" s="271"/>
      <c r="REH21" s="271"/>
      <c r="REI21" s="271"/>
      <c r="REJ21" s="271"/>
      <c r="REK21" s="271"/>
      <c r="REL21" s="271"/>
      <c r="REM21" s="271"/>
      <c r="REN21" s="271"/>
      <c r="REO21" s="271"/>
      <c r="REP21" s="271"/>
      <c r="REQ21" s="271"/>
      <c r="RER21" s="271"/>
      <c r="RES21" s="271"/>
      <c r="RET21" s="271"/>
      <c r="REU21" s="271"/>
      <c r="REV21" s="271"/>
      <c r="REW21" s="271"/>
      <c r="REX21" s="271"/>
      <c r="REY21" s="271"/>
      <c r="REZ21" s="271"/>
      <c r="RFA21" s="271"/>
      <c r="RFB21" s="271"/>
      <c r="RFC21" s="271"/>
      <c r="RFD21" s="271"/>
      <c r="RFE21" s="271"/>
      <c r="RFF21" s="271"/>
      <c r="RFG21" s="271"/>
      <c r="RFH21" s="271"/>
      <c r="RFI21" s="271"/>
      <c r="RFJ21" s="271"/>
      <c r="RFK21" s="271"/>
      <c r="RFL21" s="271"/>
      <c r="RFM21" s="271"/>
      <c r="RFN21" s="271"/>
      <c r="RFO21" s="271"/>
      <c r="RFP21" s="271"/>
      <c r="RFQ21" s="271"/>
      <c r="RFR21" s="271"/>
      <c r="RFS21" s="271"/>
      <c r="RFT21" s="271"/>
      <c r="RFU21" s="271"/>
      <c r="RFV21" s="271"/>
      <c r="RFW21" s="271"/>
      <c r="RFX21" s="271"/>
      <c r="RFY21" s="271"/>
      <c r="RFZ21" s="271"/>
      <c r="RGA21" s="271"/>
      <c r="RGB21" s="271"/>
      <c r="RGC21" s="271"/>
      <c r="RGD21" s="271"/>
      <c r="RGE21" s="271"/>
      <c r="RGF21" s="271"/>
      <c r="RGG21" s="271"/>
      <c r="RGH21" s="271"/>
      <c r="RGI21" s="271"/>
      <c r="RGJ21" s="271"/>
      <c r="RGK21" s="271"/>
      <c r="RGL21" s="271"/>
      <c r="RGM21" s="271"/>
      <c r="RGN21" s="271"/>
      <c r="RGO21" s="271"/>
      <c r="RGP21" s="271"/>
      <c r="RGQ21" s="271"/>
      <c r="RGR21" s="271"/>
      <c r="RGS21" s="271"/>
      <c r="RGT21" s="271"/>
      <c r="RGU21" s="271"/>
      <c r="RGV21" s="271"/>
      <c r="RGW21" s="271"/>
      <c r="RGX21" s="271"/>
      <c r="RGY21" s="271"/>
      <c r="RGZ21" s="271"/>
      <c r="RHA21" s="271"/>
      <c r="RHB21" s="271"/>
      <c r="RHC21" s="271"/>
      <c r="RHD21" s="271"/>
      <c r="RHE21" s="271"/>
      <c r="RHF21" s="271"/>
      <c r="RHG21" s="271"/>
      <c r="RHH21" s="271"/>
      <c r="RHI21" s="271"/>
      <c r="RHJ21" s="271"/>
      <c r="RHK21" s="271"/>
      <c r="RHL21" s="271"/>
      <c r="RHM21" s="271"/>
      <c r="RHN21" s="271"/>
      <c r="RHO21" s="271"/>
      <c r="RHP21" s="271"/>
      <c r="RHQ21" s="271"/>
      <c r="RHR21" s="271"/>
      <c r="RHS21" s="271"/>
      <c r="RHT21" s="271"/>
      <c r="RHU21" s="271"/>
      <c r="RHV21" s="271"/>
      <c r="RHW21" s="271"/>
      <c r="RHX21" s="271"/>
      <c r="RHY21" s="271"/>
      <c r="RHZ21" s="271"/>
      <c r="RIA21" s="271"/>
      <c r="RIB21" s="271"/>
      <c r="RIC21" s="271"/>
      <c r="RID21" s="271"/>
      <c r="RIE21" s="271"/>
      <c r="RIF21" s="271"/>
      <c r="RIG21" s="271"/>
      <c r="RIH21" s="271"/>
      <c r="RII21" s="271"/>
      <c r="RIJ21" s="271"/>
      <c r="RIK21" s="271"/>
      <c r="RIL21" s="271"/>
      <c r="RIM21" s="271"/>
      <c r="RIN21" s="271"/>
      <c r="RIO21" s="271"/>
      <c r="RIP21" s="271"/>
      <c r="RIQ21" s="271"/>
      <c r="RIR21" s="271"/>
      <c r="RIS21" s="271"/>
      <c r="RIT21" s="271"/>
      <c r="RIU21" s="271"/>
      <c r="RIV21" s="271"/>
      <c r="RIW21" s="271"/>
      <c r="RIX21" s="271"/>
      <c r="RIY21" s="271"/>
      <c r="RIZ21" s="271"/>
      <c r="RJA21" s="271"/>
      <c r="RJB21" s="271"/>
      <c r="RJC21" s="271"/>
      <c r="RJD21" s="271"/>
      <c r="RJE21" s="271"/>
      <c r="RJF21" s="271"/>
      <c r="RJG21" s="271"/>
      <c r="RJH21" s="271"/>
      <c r="RJI21" s="271"/>
      <c r="RJJ21" s="271"/>
      <c r="RJK21" s="271"/>
      <c r="RJL21" s="271"/>
      <c r="RJM21" s="271"/>
      <c r="RJN21" s="271"/>
      <c r="RJO21" s="271"/>
      <c r="RJP21" s="271"/>
      <c r="RJQ21" s="271"/>
      <c r="RJR21" s="271"/>
      <c r="RJS21" s="271"/>
      <c r="RJT21" s="271"/>
      <c r="RJU21" s="271"/>
      <c r="RJV21" s="271"/>
      <c r="RJW21" s="271"/>
      <c r="RJX21" s="271"/>
      <c r="RJY21" s="271"/>
      <c r="RJZ21" s="271"/>
      <c r="RKA21" s="271"/>
      <c r="RKB21" s="271"/>
      <c r="RKC21" s="271"/>
      <c r="RKD21" s="271"/>
      <c r="RKE21" s="271"/>
      <c r="RKF21" s="271"/>
      <c r="RKG21" s="271"/>
      <c r="RKH21" s="271"/>
      <c r="RKI21" s="271"/>
      <c r="RKJ21" s="271"/>
      <c r="RKK21" s="271"/>
      <c r="RKL21" s="271"/>
      <c r="RKM21" s="271"/>
      <c r="RKN21" s="271"/>
      <c r="RKO21" s="271"/>
      <c r="RKP21" s="271"/>
      <c r="RKQ21" s="271"/>
      <c r="RKR21" s="271"/>
      <c r="RKS21" s="271"/>
      <c r="RKT21" s="271"/>
      <c r="RKU21" s="271"/>
      <c r="RKV21" s="271"/>
      <c r="RKW21" s="271"/>
      <c r="RKX21" s="271"/>
      <c r="RKY21" s="271"/>
      <c r="RKZ21" s="271"/>
      <c r="RLA21" s="271"/>
      <c r="RLB21" s="271"/>
      <c r="RLC21" s="271"/>
      <c r="RLD21" s="271"/>
      <c r="RLE21" s="271"/>
      <c r="RLF21" s="271"/>
      <c r="RLG21" s="271"/>
      <c r="RLH21" s="271"/>
      <c r="RLI21" s="271"/>
      <c r="RLJ21" s="271"/>
      <c r="RLK21" s="271"/>
      <c r="RLL21" s="271"/>
      <c r="RLM21" s="271"/>
      <c r="RLN21" s="271"/>
      <c r="RLO21" s="271"/>
      <c r="RLP21" s="271"/>
      <c r="RLQ21" s="271"/>
      <c r="RLR21" s="271"/>
      <c r="RLS21" s="271"/>
      <c r="RLT21" s="271"/>
      <c r="RLU21" s="271"/>
      <c r="RLV21" s="271"/>
      <c r="RLW21" s="271"/>
      <c r="RLX21" s="271"/>
      <c r="RLY21" s="271"/>
      <c r="RLZ21" s="271"/>
      <c r="RMA21" s="271"/>
      <c r="RMB21" s="271"/>
      <c r="RMC21" s="271"/>
      <c r="RMD21" s="271"/>
      <c r="RME21" s="271"/>
      <c r="RMF21" s="271"/>
      <c r="RMG21" s="271"/>
      <c r="RMH21" s="271"/>
      <c r="RMI21" s="271"/>
      <c r="RMJ21" s="271"/>
      <c r="RMK21" s="271"/>
      <c r="RML21" s="271"/>
      <c r="RMM21" s="271"/>
      <c r="RMN21" s="271"/>
      <c r="RMO21" s="271"/>
      <c r="RMP21" s="271"/>
      <c r="RMQ21" s="271"/>
      <c r="RMR21" s="271"/>
      <c r="RMS21" s="271"/>
      <c r="RMT21" s="271"/>
      <c r="RMU21" s="271"/>
      <c r="RMV21" s="271"/>
      <c r="RMW21" s="271"/>
      <c r="RMX21" s="271"/>
      <c r="RMY21" s="271"/>
      <c r="RMZ21" s="271"/>
      <c r="RNA21" s="271"/>
      <c r="RNB21" s="271"/>
      <c r="RNC21" s="271"/>
      <c r="RND21" s="271"/>
      <c r="RNE21" s="271"/>
      <c r="RNF21" s="271"/>
      <c r="RNG21" s="271"/>
      <c r="RNH21" s="271"/>
      <c r="RNI21" s="271"/>
      <c r="RNJ21" s="271"/>
      <c r="RNK21" s="271"/>
      <c r="RNL21" s="271"/>
      <c r="RNM21" s="271"/>
      <c r="RNN21" s="271"/>
      <c r="RNO21" s="271"/>
      <c r="RNP21" s="271"/>
      <c r="RNQ21" s="271"/>
      <c r="RNR21" s="271"/>
      <c r="RNS21" s="271"/>
      <c r="RNT21" s="271"/>
      <c r="RNU21" s="271"/>
      <c r="RNV21" s="271"/>
      <c r="RNW21" s="271"/>
      <c r="RNX21" s="271"/>
      <c r="RNY21" s="271"/>
      <c r="RNZ21" s="271"/>
      <c r="ROA21" s="271"/>
      <c r="ROB21" s="271"/>
      <c r="ROC21" s="271"/>
      <c r="ROD21" s="271"/>
      <c r="ROE21" s="271"/>
      <c r="ROF21" s="271"/>
      <c r="ROG21" s="271"/>
      <c r="ROH21" s="271"/>
      <c r="ROI21" s="271"/>
      <c r="ROJ21" s="271"/>
      <c r="ROK21" s="271"/>
      <c r="ROL21" s="271"/>
      <c r="ROM21" s="271"/>
      <c r="RON21" s="271"/>
      <c r="ROO21" s="271"/>
      <c r="ROP21" s="271"/>
      <c r="ROQ21" s="271"/>
      <c r="ROR21" s="271"/>
      <c r="ROS21" s="271"/>
      <c r="ROT21" s="271"/>
      <c r="ROU21" s="271"/>
      <c r="ROV21" s="271"/>
      <c r="ROW21" s="271"/>
      <c r="ROX21" s="271"/>
      <c r="ROY21" s="271"/>
      <c r="ROZ21" s="271"/>
      <c r="RPA21" s="271"/>
      <c r="RPB21" s="271"/>
      <c r="RPC21" s="271"/>
      <c r="RPD21" s="271"/>
      <c r="RPE21" s="271"/>
      <c r="RPF21" s="271"/>
      <c r="RPG21" s="271"/>
      <c r="RPH21" s="271"/>
      <c r="RPI21" s="271"/>
      <c r="RPJ21" s="271"/>
      <c r="RPK21" s="271"/>
      <c r="RPL21" s="271"/>
      <c r="RPM21" s="271"/>
      <c r="RPN21" s="271"/>
      <c r="RPO21" s="271"/>
      <c r="RPP21" s="271"/>
      <c r="RPQ21" s="271"/>
      <c r="RPR21" s="271"/>
      <c r="RPS21" s="271"/>
      <c r="RPT21" s="271"/>
      <c r="RPU21" s="271"/>
      <c r="RPV21" s="271"/>
      <c r="RPW21" s="271"/>
      <c r="RPX21" s="271"/>
      <c r="RPY21" s="271"/>
      <c r="RPZ21" s="271"/>
      <c r="RQA21" s="271"/>
      <c r="RQB21" s="271"/>
      <c r="RQC21" s="271"/>
      <c r="RQD21" s="271"/>
      <c r="RQE21" s="271"/>
      <c r="RQF21" s="271"/>
      <c r="RQG21" s="271"/>
      <c r="RQH21" s="271"/>
      <c r="RQI21" s="271"/>
      <c r="RQJ21" s="271"/>
      <c r="RQK21" s="271"/>
      <c r="RQL21" s="271"/>
      <c r="RQM21" s="271"/>
      <c r="RQN21" s="271"/>
      <c r="RQO21" s="271"/>
      <c r="RQP21" s="271"/>
      <c r="RQQ21" s="271"/>
      <c r="RQR21" s="271"/>
      <c r="RQS21" s="271"/>
      <c r="RQT21" s="271"/>
      <c r="RQU21" s="271"/>
      <c r="RQV21" s="271"/>
      <c r="RQW21" s="271"/>
      <c r="RQX21" s="271"/>
      <c r="RQY21" s="271"/>
      <c r="RQZ21" s="271"/>
      <c r="RRA21" s="271"/>
      <c r="RRB21" s="271"/>
      <c r="RRC21" s="271"/>
      <c r="RRD21" s="271"/>
      <c r="RRE21" s="271"/>
      <c r="RRF21" s="271"/>
      <c r="RRG21" s="271"/>
      <c r="RRH21" s="271"/>
      <c r="RRI21" s="271"/>
      <c r="RRJ21" s="271"/>
      <c r="RRK21" s="271"/>
      <c r="RRL21" s="271"/>
      <c r="RRM21" s="271"/>
      <c r="RRN21" s="271"/>
      <c r="RRO21" s="271"/>
      <c r="RRP21" s="271"/>
      <c r="RRQ21" s="271"/>
      <c r="RRR21" s="271"/>
      <c r="RRS21" s="271"/>
      <c r="RRT21" s="271"/>
      <c r="RRU21" s="271"/>
      <c r="RRV21" s="271"/>
      <c r="RRW21" s="271"/>
      <c r="RRX21" s="271"/>
      <c r="RRY21" s="271"/>
      <c r="RRZ21" s="271"/>
      <c r="RSA21" s="271"/>
      <c r="RSB21" s="271"/>
      <c r="RSC21" s="271"/>
      <c r="RSD21" s="271"/>
      <c r="RSE21" s="271"/>
      <c r="RSF21" s="271"/>
      <c r="RSG21" s="271"/>
      <c r="RSH21" s="271"/>
      <c r="RSI21" s="271"/>
      <c r="RSJ21" s="271"/>
      <c r="RSK21" s="271"/>
      <c r="RSL21" s="271"/>
      <c r="RSM21" s="271"/>
      <c r="RSN21" s="271"/>
      <c r="RSO21" s="271"/>
      <c r="RSP21" s="271"/>
      <c r="RSQ21" s="271"/>
      <c r="RSR21" s="271"/>
      <c r="RSS21" s="271"/>
      <c r="RST21" s="271"/>
      <c r="RSU21" s="271"/>
      <c r="RSV21" s="271"/>
      <c r="RSW21" s="271"/>
      <c r="RSX21" s="271"/>
      <c r="RSY21" s="271"/>
      <c r="RSZ21" s="271"/>
      <c r="RTA21" s="271"/>
      <c r="RTB21" s="271"/>
      <c r="RTC21" s="271"/>
      <c r="RTD21" s="271"/>
      <c r="RTE21" s="271"/>
      <c r="RTF21" s="271"/>
      <c r="RTG21" s="271"/>
      <c r="RTH21" s="271"/>
      <c r="RTI21" s="271"/>
      <c r="RTJ21" s="271"/>
      <c r="RTK21" s="271"/>
      <c r="RTL21" s="271"/>
      <c r="RTM21" s="271"/>
      <c r="RTN21" s="271"/>
      <c r="RTO21" s="271"/>
      <c r="RTP21" s="271"/>
      <c r="RTQ21" s="271"/>
      <c r="RTR21" s="271"/>
      <c r="RTS21" s="271"/>
      <c r="RTT21" s="271"/>
      <c r="RTU21" s="271"/>
      <c r="RTV21" s="271"/>
      <c r="RTW21" s="271"/>
      <c r="RTX21" s="271"/>
      <c r="RTY21" s="271"/>
      <c r="RTZ21" s="271"/>
      <c r="RUA21" s="271"/>
      <c r="RUB21" s="271"/>
      <c r="RUC21" s="271"/>
      <c r="RUD21" s="271"/>
      <c r="RUE21" s="271"/>
      <c r="RUF21" s="271"/>
      <c r="RUG21" s="271"/>
      <c r="RUH21" s="271"/>
      <c r="RUI21" s="271"/>
      <c r="RUJ21" s="271"/>
      <c r="RUK21" s="271"/>
      <c r="RUL21" s="271"/>
      <c r="RUM21" s="271"/>
      <c r="RUN21" s="271"/>
      <c r="RUO21" s="271"/>
      <c r="RUP21" s="271"/>
      <c r="RUQ21" s="271"/>
      <c r="RUR21" s="271"/>
      <c r="RUS21" s="271"/>
      <c r="RUT21" s="271"/>
      <c r="RUU21" s="271"/>
      <c r="RUV21" s="271"/>
      <c r="RUW21" s="271"/>
      <c r="RUX21" s="271"/>
      <c r="RUY21" s="271"/>
      <c r="RUZ21" s="271"/>
      <c r="RVA21" s="271"/>
      <c r="RVB21" s="271"/>
      <c r="RVC21" s="271"/>
      <c r="RVD21" s="271"/>
      <c r="RVE21" s="271"/>
      <c r="RVF21" s="271"/>
      <c r="RVG21" s="271"/>
      <c r="RVH21" s="271"/>
      <c r="RVI21" s="271"/>
      <c r="RVJ21" s="271"/>
      <c r="RVK21" s="271"/>
      <c r="RVL21" s="271"/>
      <c r="RVM21" s="271"/>
      <c r="RVN21" s="271"/>
      <c r="RVO21" s="271"/>
      <c r="RVP21" s="271"/>
      <c r="RVQ21" s="271"/>
      <c r="RVR21" s="271"/>
      <c r="RVS21" s="271"/>
      <c r="RVT21" s="271"/>
      <c r="RVU21" s="271"/>
      <c r="RVV21" s="271"/>
      <c r="RVW21" s="271"/>
      <c r="RVX21" s="271"/>
      <c r="RVY21" s="271"/>
      <c r="RVZ21" s="271"/>
      <c r="RWA21" s="271"/>
      <c r="RWB21" s="271"/>
      <c r="RWC21" s="271"/>
      <c r="RWD21" s="271"/>
      <c r="RWE21" s="271"/>
      <c r="RWF21" s="271"/>
      <c r="RWG21" s="271"/>
      <c r="RWH21" s="271"/>
      <c r="RWI21" s="271"/>
      <c r="RWJ21" s="271"/>
      <c r="RWK21" s="271"/>
      <c r="RWL21" s="271"/>
      <c r="RWM21" s="271"/>
      <c r="RWN21" s="271"/>
      <c r="RWO21" s="271"/>
      <c r="RWP21" s="271"/>
      <c r="RWQ21" s="271"/>
      <c r="RWR21" s="271"/>
      <c r="RWS21" s="271"/>
      <c r="RWT21" s="271"/>
      <c r="RWU21" s="271"/>
      <c r="RWV21" s="271"/>
      <c r="RWW21" s="271"/>
      <c r="RWX21" s="271"/>
      <c r="RWY21" s="271"/>
      <c r="RWZ21" s="271"/>
      <c r="RXA21" s="271"/>
      <c r="RXB21" s="271"/>
      <c r="RXC21" s="271"/>
      <c r="RXD21" s="271"/>
      <c r="RXE21" s="271"/>
      <c r="RXF21" s="271"/>
      <c r="RXG21" s="271"/>
      <c r="RXH21" s="271"/>
      <c r="RXI21" s="271"/>
      <c r="RXJ21" s="271"/>
      <c r="RXK21" s="271"/>
      <c r="RXL21" s="271"/>
      <c r="RXM21" s="271"/>
      <c r="RXN21" s="271"/>
      <c r="RXO21" s="271"/>
      <c r="RXP21" s="271"/>
      <c r="RXQ21" s="271"/>
      <c r="RXR21" s="271"/>
      <c r="RXS21" s="271"/>
      <c r="RXT21" s="271"/>
      <c r="RXU21" s="271"/>
      <c r="RXV21" s="271"/>
      <c r="RXW21" s="271"/>
      <c r="RXX21" s="271"/>
      <c r="RXY21" s="271"/>
      <c r="RXZ21" s="271"/>
      <c r="RYA21" s="271"/>
      <c r="RYB21" s="271"/>
      <c r="RYC21" s="271"/>
      <c r="RYD21" s="271"/>
      <c r="RYE21" s="271"/>
      <c r="RYF21" s="271"/>
      <c r="RYG21" s="271"/>
      <c r="RYH21" s="271"/>
      <c r="RYI21" s="271"/>
      <c r="RYJ21" s="271"/>
      <c r="RYK21" s="271"/>
      <c r="RYL21" s="271"/>
      <c r="RYM21" s="271"/>
      <c r="RYN21" s="271"/>
      <c r="RYO21" s="271"/>
      <c r="RYP21" s="271"/>
      <c r="RYQ21" s="271"/>
      <c r="RYR21" s="271"/>
      <c r="RYS21" s="271"/>
      <c r="RYT21" s="271"/>
      <c r="RYU21" s="271"/>
      <c r="RYV21" s="271"/>
      <c r="RYW21" s="271"/>
      <c r="RYX21" s="271"/>
      <c r="RYY21" s="271"/>
      <c r="RYZ21" s="271"/>
      <c r="RZA21" s="271"/>
      <c r="RZB21" s="271"/>
      <c r="RZC21" s="271"/>
      <c r="RZD21" s="271"/>
      <c r="RZE21" s="271"/>
      <c r="RZF21" s="271"/>
      <c r="RZG21" s="271"/>
      <c r="RZH21" s="271"/>
      <c r="RZI21" s="271"/>
      <c r="RZJ21" s="271"/>
      <c r="RZK21" s="271"/>
      <c r="RZL21" s="271"/>
      <c r="RZM21" s="271"/>
      <c r="RZN21" s="271"/>
      <c r="RZO21" s="271"/>
      <c r="RZP21" s="271"/>
      <c r="RZQ21" s="271"/>
      <c r="RZR21" s="271"/>
      <c r="RZS21" s="271"/>
      <c r="RZT21" s="271"/>
      <c r="RZU21" s="271"/>
      <c r="RZV21" s="271"/>
      <c r="RZW21" s="271"/>
      <c r="RZX21" s="271"/>
      <c r="RZY21" s="271"/>
      <c r="RZZ21" s="271"/>
      <c r="SAA21" s="271"/>
      <c r="SAB21" s="271"/>
      <c r="SAC21" s="271"/>
      <c r="SAD21" s="271"/>
      <c r="SAE21" s="271"/>
      <c r="SAF21" s="271"/>
      <c r="SAG21" s="271"/>
      <c r="SAH21" s="271"/>
      <c r="SAI21" s="271"/>
      <c r="SAJ21" s="271"/>
      <c r="SAK21" s="271"/>
      <c r="SAL21" s="271"/>
      <c r="SAM21" s="271"/>
      <c r="SAN21" s="271"/>
      <c r="SAO21" s="271"/>
      <c r="SAP21" s="271"/>
      <c r="SAQ21" s="271"/>
      <c r="SAR21" s="271"/>
      <c r="SAS21" s="271"/>
      <c r="SAT21" s="271"/>
      <c r="SAU21" s="271"/>
      <c r="SAV21" s="271"/>
      <c r="SAW21" s="271"/>
      <c r="SAX21" s="271"/>
      <c r="SAY21" s="271"/>
      <c r="SAZ21" s="271"/>
      <c r="SBA21" s="271"/>
      <c r="SBB21" s="271"/>
      <c r="SBC21" s="271"/>
      <c r="SBD21" s="271"/>
      <c r="SBE21" s="271"/>
      <c r="SBF21" s="271"/>
      <c r="SBG21" s="271"/>
      <c r="SBH21" s="271"/>
      <c r="SBI21" s="271"/>
      <c r="SBJ21" s="271"/>
      <c r="SBK21" s="271"/>
      <c r="SBL21" s="271"/>
      <c r="SBM21" s="271"/>
      <c r="SBN21" s="271"/>
      <c r="SBO21" s="271"/>
      <c r="SBP21" s="271"/>
      <c r="SBQ21" s="271"/>
      <c r="SBR21" s="271"/>
      <c r="SBS21" s="271"/>
      <c r="SBT21" s="271"/>
      <c r="SBU21" s="271"/>
      <c r="SBV21" s="271"/>
      <c r="SBW21" s="271"/>
      <c r="SBX21" s="271"/>
      <c r="SBY21" s="271"/>
      <c r="SBZ21" s="271"/>
      <c r="SCA21" s="271"/>
      <c r="SCB21" s="271"/>
      <c r="SCC21" s="271"/>
      <c r="SCD21" s="271"/>
      <c r="SCE21" s="271"/>
      <c r="SCF21" s="271"/>
      <c r="SCG21" s="271"/>
      <c r="SCH21" s="271"/>
      <c r="SCI21" s="271"/>
      <c r="SCJ21" s="271"/>
      <c r="SCK21" s="271"/>
      <c r="SCL21" s="271"/>
      <c r="SCM21" s="271"/>
      <c r="SCN21" s="271"/>
      <c r="SCO21" s="271"/>
      <c r="SCP21" s="271"/>
      <c r="SCQ21" s="271"/>
      <c r="SCR21" s="271"/>
      <c r="SCS21" s="271"/>
      <c r="SCT21" s="271"/>
      <c r="SCU21" s="271"/>
      <c r="SCV21" s="271"/>
      <c r="SCW21" s="271"/>
      <c r="SCX21" s="271"/>
      <c r="SCY21" s="271"/>
      <c r="SCZ21" s="271"/>
      <c r="SDA21" s="271"/>
      <c r="SDB21" s="271"/>
      <c r="SDC21" s="271"/>
      <c r="SDD21" s="271"/>
      <c r="SDE21" s="271"/>
      <c r="SDF21" s="271"/>
      <c r="SDG21" s="271"/>
      <c r="SDH21" s="271"/>
      <c r="SDI21" s="271"/>
      <c r="SDJ21" s="271"/>
      <c r="SDK21" s="271"/>
      <c r="SDL21" s="271"/>
      <c r="SDM21" s="271"/>
      <c r="SDN21" s="271"/>
      <c r="SDO21" s="271"/>
      <c r="SDP21" s="271"/>
      <c r="SDQ21" s="271"/>
      <c r="SDR21" s="271"/>
      <c r="SDS21" s="271"/>
      <c r="SDT21" s="271"/>
      <c r="SDU21" s="271"/>
      <c r="SDV21" s="271"/>
      <c r="SDW21" s="271"/>
      <c r="SDX21" s="271"/>
      <c r="SDY21" s="271"/>
      <c r="SDZ21" s="271"/>
      <c r="SEA21" s="271"/>
      <c r="SEB21" s="271"/>
      <c r="SEC21" s="271"/>
      <c r="SED21" s="271"/>
      <c r="SEE21" s="271"/>
      <c r="SEF21" s="271"/>
      <c r="SEG21" s="271"/>
      <c r="SEH21" s="271"/>
      <c r="SEI21" s="271"/>
      <c r="SEJ21" s="271"/>
      <c r="SEK21" s="271"/>
      <c r="SEL21" s="271"/>
      <c r="SEM21" s="271"/>
      <c r="SEN21" s="271"/>
      <c r="SEO21" s="271"/>
      <c r="SEP21" s="271"/>
      <c r="SEQ21" s="271"/>
      <c r="SER21" s="271"/>
      <c r="SES21" s="271"/>
      <c r="SET21" s="271"/>
      <c r="SEU21" s="271"/>
      <c r="SEV21" s="271"/>
      <c r="SEW21" s="271"/>
      <c r="SEX21" s="271"/>
      <c r="SEY21" s="271"/>
      <c r="SEZ21" s="271"/>
      <c r="SFA21" s="271"/>
      <c r="SFB21" s="271"/>
      <c r="SFC21" s="271"/>
      <c r="SFD21" s="271"/>
      <c r="SFE21" s="271"/>
      <c r="SFF21" s="271"/>
      <c r="SFG21" s="271"/>
      <c r="SFH21" s="271"/>
      <c r="SFI21" s="271"/>
      <c r="SFJ21" s="271"/>
      <c r="SFK21" s="271"/>
      <c r="SFL21" s="271"/>
      <c r="SFM21" s="271"/>
      <c r="SFN21" s="271"/>
      <c r="SFO21" s="271"/>
      <c r="SFP21" s="271"/>
      <c r="SFQ21" s="271"/>
      <c r="SFR21" s="271"/>
      <c r="SFS21" s="271"/>
      <c r="SFT21" s="271"/>
      <c r="SFU21" s="271"/>
      <c r="SFV21" s="271"/>
      <c r="SFW21" s="271"/>
      <c r="SFX21" s="271"/>
      <c r="SFY21" s="271"/>
      <c r="SFZ21" s="271"/>
      <c r="SGA21" s="271"/>
      <c r="SGB21" s="271"/>
      <c r="SGC21" s="271"/>
      <c r="SGD21" s="271"/>
      <c r="SGE21" s="271"/>
      <c r="SGF21" s="271"/>
      <c r="SGG21" s="271"/>
      <c r="SGH21" s="271"/>
      <c r="SGI21" s="271"/>
      <c r="SGJ21" s="271"/>
      <c r="SGK21" s="271"/>
      <c r="SGL21" s="271"/>
      <c r="SGM21" s="271"/>
      <c r="SGN21" s="271"/>
      <c r="SGO21" s="271"/>
      <c r="SGP21" s="271"/>
      <c r="SGQ21" s="271"/>
      <c r="SGR21" s="271"/>
      <c r="SGS21" s="271"/>
      <c r="SGT21" s="271"/>
      <c r="SGU21" s="271"/>
      <c r="SGV21" s="271"/>
      <c r="SGW21" s="271"/>
      <c r="SGX21" s="271"/>
      <c r="SGY21" s="271"/>
      <c r="SGZ21" s="271"/>
      <c r="SHA21" s="271"/>
      <c r="SHB21" s="271"/>
      <c r="SHC21" s="271"/>
      <c r="SHD21" s="271"/>
      <c r="SHE21" s="271"/>
      <c r="SHF21" s="271"/>
      <c r="SHG21" s="271"/>
      <c r="SHH21" s="271"/>
      <c r="SHI21" s="271"/>
      <c r="SHJ21" s="271"/>
      <c r="SHK21" s="271"/>
      <c r="SHL21" s="271"/>
      <c r="SHM21" s="271"/>
      <c r="SHN21" s="271"/>
      <c r="SHO21" s="271"/>
      <c r="SHP21" s="271"/>
      <c r="SHQ21" s="271"/>
      <c r="SHR21" s="271"/>
      <c r="SHS21" s="271"/>
      <c r="SHT21" s="271"/>
      <c r="SHU21" s="271"/>
      <c r="SHV21" s="271"/>
      <c r="SHW21" s="271"/>
      <c r="SHX21" s="271"/>
      <c r="SHY21" s="271"/>
      <c r="SHZ21" s="271"/>
      <c r="SIA21" s="271"/>
      <c r="SIB21" s="271"/>
      <c r="SIC21" s="271"/>
      <c r="SID21" s="271"/>
      <c r="SIE21" s="271"/>
      <c r="SIF21" s="271"/>
      <c r="SIG21" s="271"/>
      <c r="SIH21" s="271"/>
      <c r="SII21" s="271"/>
      <c r="SIJ21" s="271"/>
      <c r="SIK21" s="271"/>
      <c r="SIL21" s="271"/>
      <c r="SIM21" s="271"/>
      <c r="SIN21" s="271"/>
      <c r="SIO21" s="271"/>
      <c r="SIP21" s="271"/>
      <c r="SIQ21" s="271"/>
      <c r="SIR21" s="271"/>
      <c r="SIS21" s="271"/>
      <c r="SIT21" s="271"/>
      <c r="SIU21" s="271"/>
      <c r="SIV21" s="271"/>
      <c r="SIW21" s="271"/>
      <c r="SIX21" s="271"/>
      <c r="SIY21" s="271"/>
      <c r="SIZ21" s="271"/>
      <c r="SJA21" s="271"/>
      <c r="SJB21" s="271"/>
      <c r="SJC21" s="271"/>
      <c r="SJD21" s="271"/>
      <c r="SJE21" s="271"/>
      <c r="SJF21" s="271"/>
      <c r="SJG21" s="271"/>
      <c r="SJH21" s="271"/>
      <c r="SJI21" s="271"/>
      <c r="SJJ21" s="271"/>
      <c r="SJK21" s="271"/>
      <c r="SJL21" s="271"/>
      <c r="SJM21" s="271"/>
      <c r="SJN21" s="271"/>
      <c r="SJO21" s="271"/>
      <c r="SJP21" s="271"/>
      <c r="SJQ21" s="271"/>
      <c r="SJR21" s="271"/>
      <c r="SJS21" s="271"/>
      <c r="SJT21" s="271"/>
      <c r="SJU21" s="271"/>
      <c r="SJV21" s="271"/>
      <c r="SJW21" s="271"/>
      <c r="SJX21" s="271"/>
      <c r="SJY21" s="271"/>
      <c r="SJZ21" s="271"/>
      <c r="SKA21" s="271"/>
      <c r="SKB21" s="271"/>
      <c r="SKC21" s="271"/>
      <c r="SKD21" s="271"/>
      <c r="SKE21" s="271"/>
      <c r="SKF21" s="271"/>
      <c r="SKG21" s="271"/>
      <c r="SKH21" s="271"/>
      <c r="SKI21" s="271"/>
      <c r="SKJ21" s="271"/>
      <c r="SKK21" s="271"/>
      <c r="SKL21" s="271"/>
      <c r="SKM21" s="271"/>
      <c r="SKN21" s="271"/>
      <c r="SKO21" s="271"/>
      <c r="SKP21" s="271"/>
      <c r="SKQ21" s="271"/>
      <c r="SKR21" s="271"/>
      <c r="SKS21" s="271"/>
      <c r="SKT21" s="271"/>
      <c r="SKU21" s="271"/>
      <c r="SKV21" s="271"/>
      <c r="SKW21" s="271"/>
      <c r="SKX21" s="271"/>
      <c r="SKY21" s="271"/>
      <c r="SKZ21" s="271"/>
      <c r="SLA21" s="271"/>
      <c r="SLB21" s="271"/>
      <c r="SLC21" s="271"/>
      <c r="SLD21" s="271"/>
      <c r="SLE21" s="271"/>
      <c r="SLF21" s="271"/>
      <c r="SLG21" s="271"/>
      <c r="SLH21" s="271"/>
      <c r="SLI21" s="271"/>
      <c r="SLJ21" s="271"/>
      <c r="SLK21" s="271"/>
      <c r="SLL21" s="271"/>
      <c r="SLM21" s="271"/>
      <c r="SLN21" s="271"/>
      <c r="SLO21" s="271"/>
      <c r="SLP21" s="271"/>
      <c r="SLQ21" s="271"/>
      <c r="SLR21" s="271"/>
      <c r="SLS21" s="271"/>
      <c r="SLT21" s="271"/>
      <c r="SLU21" s="271"/>
      <c r="SLV21" s="271"/>
      <c r="SLW21" s="271"/>
      <c r="SLX21" s="271"/>
      <c r="SLY21" s="271"/>
      <c r="SLZ21" s="271"/>
      <c r="SMA21" s="271"/>
      <c r="SMB21" s="271"/>
      <c r="SMC21" s="271"/>
      <c r="SMD21" s="271"/>
      <c r="SME21" s="271"/>
      <c r="SMF21" s="271"/>
      <c r="SMG21" s="271"/>
      <c r="SMH21" s="271"/>
      <c r="SMI21" s="271"/>
      <c r="SMJ21" s="271"/>
      <c r="SMK21" s="271"/>
      <c r="SML21" s="271"/>
      <c r="SMM21" s="271"/>
      <c r="SMN21" s="271"/>
      <c r="SMO21" s="271"/>
      <c r="SMP21" s="271"/>
      <c r="SMQ21" s="271"/>
      <c r="SMR21" s="271"/>
      <c r="SMS21" s="271"/>
      <c r="SMT21" s="271"/>
      <c r="SMU21" s="271"/>
      <c r="SMV21" s="271"/>
      <c r="SMW21" s="271"/>
      <c r="SMX21" s="271"/>
      <c r="SMY21" s="271"/>
      <c r="SMZ21" s="271"/>
      <c r="SNA21" s="271"/>
      <c r="SNB21" s="271"/>
      <c r="SNC21" s="271"/>
      <c r="SND21" s="271"/>
      <c r="SNE21" s="271"/>
      <c r="SNF21" s="271"/>
      <c r="SNG21" s="271"/>
      <c r="SNH21" s="271"/>
      <c r="SNI21" s="271"/>
      <c r="SNJ21" s="271"/>
      <c r="SNK21" s="271"/>
      <c r="SNL21" s="271"/>
      <c r="SNM21" s="271"/>
      <c r="SNN21" s="271"/>
      <c r="SNO21" s="271"/>
      <c r="SNP21" s="271"/>
      <c r="SNQ21" s="271"/>
      <c r="SNR21" s="271"/>
      <c r="SNS21" s="271"/>
      <c r="SNT21" s="271"/>
      <c r="SNU21" s="271"/>
      <c r="SNV21" s="271"/>
      <c r="SNW21" s="271"/>
      <c r="SNX21" s="271"/>
      <c r="SNY21" s="271"/>
      <c r="SNZ21" s="271"/>
      <c r="SOA21" s="271"/>
      <c r="SOB21" s="271"/>
      <c r="SOC21" s="271"/>
      <c r="SOD21" s="271"/>
      <c r="SOE21" s="271"/>
      <c r="SOF21" s="271"/>
      <c r="SOG21" s="271"/>
      <c r="SOH21" s="271"/>
      <c r="SOI21" s="271"/>
      <c r="SOJ21" s="271"/>
      <c r="SOK21" s="271"/>
      <c r="SOL21" s="271"/>
      <c r="SOM21" s="271"/>
      <c r="SON21" s="271"/>
      <c r="SOO21" s="271"/>
      <c r="SOP21" s="271"/>
      <c r="SOQ21" s="271"/>
      <c r="SOR21" s="271"/>
      <c r="SOS21" s="271"/>
      <c r="SOT21" s="271"/>
      <c r="SOU21" s="271"/>
      <c r="SOV21" s="271"/>
      <c r="SOW21" s="271"/>
      <c r="SOX21" s="271"/>
      <c r="SOY21" s="271"/>
      <c r="SOZ21" s="271"/>
      <c r="SPA21" s="271"/>
      <c r="SPB21" s="271"/>
      <c r="SPC21" s="271"/>
      <c r="SPD21" s="271"/>
      <c r="SPE21" s="271"/>
      <c r="SPF21" s="271"/>
      <c r="SPG21" s="271"/>
      <c r="SPH21" s="271"/>
      <c r="SPI21" s="271"/>
      <c r="SPJ21" s="271"/>
      <c r="SPK21" s="271"/>
      <c r="SPL21" s="271"/>
      <c r="SPM21" s="271"/>
      <c r="SPN21" s="271"/>
      <c r="SPO21" s="271"/>
      <c r="SPP21" s="271"/>
      <c r="SPQ21" s="271"/>
      <c r="SPR21" s="271"/>
      <c r="SPS21" s="271"/>
      <c r="SPT21" s="271"/>
      <c r="SPU21" s="271"/>
      <c r="SPV21" s="271"/>
      <c r="SPW21" s="271"/>
      <c r="SPX21" s="271"/>
      <c r="SPY21" s="271"/>
      <c r="SPZ21" s="271"/>
      <c r="SQA21" s="271"/>
      <c r="SQB21" s="271"/>
      <c r="SQC21" s="271"/>
      <c r="SQD21" s="271"/>
      <c r="SQE21" s="271"/>
      <c r="SQF21" s="271"/>
      <c r="SQG21" s="271"/>
      <c r="SQH21" s="271"/>
      <c r="SQI21" s="271"/>
      <c r="SQJ21" s="271"/>
      <c r="SQK21" s="271"/>
      <c r="SQL21" s="271"/>
      <c r="SQM21" s="271"/>
      <c r="SQN21" s="271"/>
      <c r="SQO21" s="271"/>
      <c r="SQP21" s="271"/>
      <c r="SQQ21" s="271"/>
      <c r="SQR21" s="271"/>
      <c r="SQS21" s="271"/>
      <c r="SQT21" s="271"/>
      <c r="SQU21" s="271"/>
      <c r="SQV21" s="271"/>
      <c r="SQW21" s="271"/>
      <c r="SQX21" s="271"/>
      <c r="SQY21" s="271"/>
      <c r="SQZ21" s="271"/>
      <c r="SRA21" s="271"/>
      <c r="SRB21" s="271"/>
      <c r="SRC21" s="271"/>
      <c r="SRD21" s="271"/>
      <c r="SRE21" s="271"/>
      <c r="SRF21" s="271"/>
      <c r="SRG21" s="271"/>
      <c r="SRH21" s="271"/>
      <c r="SRI21" s="271"/>
      <c r="SRJ21" s="271"/>
      <c r="SRK21" s="271"/>
      <c r="SRL21" s="271"/>
      <c r="SRM21" s="271"/>
      <c r="SRN21" s="271"/>
      <c r="SRO21" s="271"/>
      <c r="SRP21" s="271"/>
      <c r="SRQ21" s="271"/>
      <c r="SRR21" s="271"/>
      <c r="SRS21" s="271"/>
      <c r="SRT21" s="271"/>
      <c r="SRU21" s="271"/>
      <c r="SRV21" s="271"/>
      <c r="SRW21" s="271"/>
      <c r="SRX21" s="271"/>
      <c r="SRY21" s="271"/>
      <c r="SRZ21" s="271"/>
      <c r="SSA21" s="271"/>
      <c r="SSB21" s="271"/>
      <c r="SSC21" s="271"/>
      <c r="SSD21" s="271"/>
      <c r="SSE21" s="271"/>
      <c r="SSF21" s="271"/>
      <c r="SSG21" s="271"/>
      <c r="SSH21" s="271"/>
      <c r="SSI21" s="271"/>
      <c r="SSJ21" s="271"/>
      <c r="SSK21" s="271"/>
      <c r="SSL21" s="271"/>
      <c r="SSM21" s="271"/>
      <c r="SSN21" s="271"/>
      <c r="SSO21" s="271"/>
      <c r="SSP21" s="271"/>
      <c r="SSQ21" s="271"/>
      <c r="SSR21" s="271"/>
      <c r="SSS21" s="271"/>
      <c r="SST21" s="271"/>
      <c r="SSU21" s="271"/>
      <c r="SSV21" s="271"/>
      <c r="SSW21" s="271"/>
      <c r="SSX21" s="271"/>
      <c r="SSY21" s="271"/>
      <c r="SSZ21" s="271"/>
      <c r="STA21" s="271"/>
      <c r="STB21" s="271"/>
      <c r="STC21" s="271"/>
      <c r="STD21" s="271"/>
      <c r="STE21" s="271"/>
      <c r="STF21" s="271"/>
      <c r="STG21" s="271"/>
      <c r="STH21" s="271"/>
      <c r="STI21" s="271"/>
      <c r="STJ21" s="271"/>
      <c r="STK21" s="271"/>
      <c r="STL21" s="271"/>
      <c r="STM21" s="271"/>
      <c r="STN21" s="271"/>
      <c r="STO21" s="271"/>
      <c r="STP21" s="271"/>
      <c r="STQ21" s="271"/>
      <c r="STR21" s="271"/>
      <c r="STS21" s="271"/>
      <c r="STT21" s="271"/>
      <c r="STU21" s="271"/>
      <c r="STV21" s="271"/>
      <c r="STW21" s="271"/>
      <c r="STX21" s="271"/>
      <c r="STY21" s="271"/>
      <c r="STZ21" s="271"/>
      <c r="SUA21" s="271"/>
      <c r="SUB21" s="271"/>
      <c r="SUC21" s="271"/>
      <c r="SUD21" s="271"/>
      <c r="SUE21" s="271"/>
      <c r="SUF21" s="271"/>
      <c r="SUG21" s="271"/>
      <c r="SUH21" s="271"/>
      <c r="SUI21" s="271"/>
      <c r="SUJ21" s="271"/>
      <c r="SUK21" s="271"/>
      <c r="SUL21" s="271"/>
      <c r="SUM21" s="271"/>
      <c r="SUN21" s="271"/>
      <c r="SUO21" s="271"/>
      <c r="SUP21" s="271"/>
      <c r="SUQ21" s="271"/>
      <c r="SUR21" s="271"/>
      <c r="SUS21" s="271"/>
      <c r="SUT21" s="271"/>
      <c r="SUU21" s="271"/>
      <c r="SUV21" s="271"/>
      <c r="SUW21" s="271"/>
      <c r="SUX21" s="271"/>
      <c r="SUY21" s="271"/>
      <c r="SUZ21" s="271"/>
      <c r="SVA21" s="271"/>
      <c r="SVB21" s="271"/>
      <c r="SVC21" s="271"/>
      <c r="SVD21" s="271"/>
      <c r="SVE21" s="271"/>
      <c r="SVF21" s="271"/>
      <c r="SVG21" s="271"/>
      <c r="SVH21" s="271"/>
      <c r="SVI21" s="271"/>
      <c r="SVJ21" s="271"/>
      <c r="SVK21" s="271"/>
      <c r="SVL21" s="271"/>
      <c r="SVM21" s="271"/>
      <c r="SVN21" s="271"/>
      <c r="SVO21" s="271"/>
      <c r="SVP21" s="271"/>
      <c r="SVQ21" s="271"/>
      <c r="SVR21" s="271"/>
      <c r="SVS21" s="271"/>
      <c r="SVT21" s="271"/>
      <c r="SVU21" s="271"/>
      <c r="SVV21" s="271"/>
      <c r="SVW21" s="271"/>
      <c r="SVX21" s="271"/>
      <c r="SVY21" s="271"/>
      <c r="SVZ21" s="271"/>
      <c r="SWA21" s="271"/>
      <c r="SWB21" s="271"/>
      <c r="SWC21" s="271"/>
      <c r="SWD21" s="271"/>
      <c r="SWE21" s="271"/>
      <c r="SWF21" s="271"/>
      <c r="SWG21" s="271"/>
      <c r="SWH21" s="271"/>
      <c r="SWI21" s="271"/>
      <c r="SWJ21" s="271"/>
      <c r="SWK21" s="271"/>
      <c r="SWL21" s="271"/>
      <c r="SWM21" s="271"/>
      <c r="SWN21" s="271"/>
      <c r="SWO21" s="271"/>
      <c r="SWP21" s="271"/>
      <c r="SWQ21" s="271"/>
      <c r="SWR21" s="271"/>
      <c r="SWS21" s="271"/>
      <c r="SWT21" s="271"/>
      <c r="SWU21" s="271"/>
      <c r="SWV21" s="271"/>
      <c r="SWW21" s="271"/>
      <c r="SWX21" s="271"/>
      <c r="SWY21" s="271"/>
      <c r="SWZ21" s="271"/>
      <c r="SXA21" s="271"/>
      <c r="SXB21" s="271"/>
      <c r="SXC21" s="271"/>
      <c r="SXD21" s="271"/>
      <c r="SXE21" s="271"/>
      <c r="SXF21" s="271"/>
      <c r="SXG21" s="271"/>
      <c r="SXH21" s="271"/>
      <c r="SXI21" s="271"/>
      <c r="SXJ21" s="271"/>
      <c r="SXK21" s="271"/>
      <c r="SXL21" s="271"/>
      <c r="SXM21" s="271"/>
      <c r="SXN21" s="271"/>
      <c r="SXO21" s="271"/>
      <c r="SXP21" s="271"/>
      <c r="SXQ21" s="271"/>
      <c r="SXR21" s="271"/>
      <c r="SXS21" s="271"/>
      <c r="SXT21" s="271"/>
      <c r="SXU21" s="271"/>
      <c r="SXV21" s="271"/>
      <c r="SXW21" s="271"/>
      <c r="SXX21" s="271"/>
      <c r="SXY21" s="271"/>
      <c r="SXZ21" s="271"/>
      <c r="SYA21" s="271"/>
      <c r="SYB21" s="271"/>
      <c r="SYC21" s="271"/>
      <c r="SYD21" s="271"/>
      <c r="SYE21" s="271"/>
      <c r="SYF21" s="271"/>
      <c r="SYG21" s="271"/>
      <c r="SYH21" s="271"/>
      <c r="SYI21" s="271"/>
      <c r="SYJ21" s="271"/>
      <c r="SYK21" s="271"/>
      <c r="SYL21" s="271"/>
      <c r="SYM21" s="271"/>
      <c r="SYN21" s="271"/>
      <c r="SYO21" s="271"/>
      <c r="SYP21" s="271"/>
      <c r="SYQ21" s="271"/>
      <c r="SYR21" s="271"/>
      <c r="SYS21" s="271"/>
      <c r="SYT21" s="271"/>
      <c r="SYU21" s="271"/>
      <c r="SYV21" s="271"/>
      <c r="SYW21" s="271"/>
      <c r="SYX21" s="271"/>
      <c r="SYY21" s="271"/>
      <c r="SYZ21" s="271"/>
      <c r="SZA21" s="271"/>
      <c r="SZB21" s="271"/>
      <c r="SZC21" s="271"/>
      <c r="SZD21" s="271"/>
      <c r="SZE21" s="271"/>
      <c r="SZF21" s="271"/>
      <c r="SZG21" s="271"/>
      <c r="SZH21" s="271"/>
      <c r="SZI21" s="271"/>
      <c r="SZJ21" s="271"/>
      <c r="SZK21" s="271"/>
      <c r="SZL21" s="271"/>
      <c r="SZM21" s="271"/>
      <c r="SZN21" s="271"/>
      <c r="SZO21" s="271"/>
      <c r="SZP21" s="271"/>
      <c r="SZQ21" s="271"/>
      <c r="SZR21" s="271"/>
      <c r="SZS21" s="271"/>
      <c r="SZT21" s="271"/>
      <c r="SZU21" s="271"/>
      <c r="SZV21" s="271"/>
      <c r="SZW21" s="271"/>
      <c r="SZX21" s="271"/>
      <c r="SZY21" s="271"/>
      <c r="SZZ21" s="271"/>
      <c r="TAA21" s="271"/>
      <c r="TAB21" s="271"/>
      <c r="TAC21" s="271"/>
      <c r="TAD21" s="271"/>
      <c r="TAE21" s="271"/>
      <c r="TAF21" s="271"/>
      <c r="TAG21" s="271"/>
      <c r="TAH21" s="271"/>
      <c r="TAI21" s="271"/>
      <c r="TAJ21" s="271"/>
      <c r="TAK21" s="271"/>
      <c r="TAL21" s="271"/>
      <c r="TAM21" s="271"/>
      <c r="TAN21" s="271"/>
      <c r="TAO21" s="271"/>
      <c r="TAP21" s="271"/>
      <c r="TAQ21" s="271"/>
      <c r="TAR21" s="271"/>
      <c r="TAS21" s="271"/>
      <c r="TAT21" s="271"/>
      <c r="TAU21" s="271"/>
      <c r="TAV21" s="271"/>
      <c r="TAW21" s="271"/>
      <c r="TAX21" s="271"/>
      <c r="TAY21" s="271"/>
      <c r="TAZ21" s="271"/>
      <c r="TBA21" s="271"/>
      <c r="TBB21" s="271"/>
      <c r="TBC21" s="271"/>
      <c r="TBD21" s="271"/>
      <c r="TBE21" s="271"/>
      <c r="TBF21" s="271"/>
      <c r="TBG21" s="271"/>
      <c r="TBH21" s="271"/>
      <c r="TBI21" s="271"/>
      <c r="TBJ21" s="271"/>
      <c r="TBK21" s="271"/>
      <c r="TBL21" s="271"/>
      <c r="TBM21" s="271"/>
      <c r="TBN21" s="271"/>
      <c r="TBO21" s="271"/>
      <c r="TBP21" s="271"/>
      <c r="TBQ21" s="271"/>
      <c r="TBR21" s="271"/>
      <c r="TBS21" s="271"/>
      <c r="TBT21" s="271"/>
      <c r="TBU21" s="271"/>
      <c r="TBV21" s="271"/>
      <c r="TBW21" s="271"/>
      <c r="TBX21" s="271"/>
      <c r="TBY21" s="271"/>
      <c r="TBZ21" s="271"/>
      <c r="TCA21" s="271"/>
      <c r="TCB21" s="271"/>
      <c r="TCC21" s="271"/>
      <c r="TCD21" s="271"/>
      <c r="TCE21" s="271"/>
      <c r="TCF21" s="271"/>
      <c r="TCG21" s="271"/>
      <c r="TCH21" s="271"/>
      <c r="TCI21" s="271"/>
      <c r="TCJ21" s="271"/>
      <c r="TCK21" s="271"/>
      <c r="TCL21" s="271"/>
      <c r="TCM21" s="271"/>
      <c r="TCN21" s="271"/>
      <c r="TCO21" s="271"/>
      <c r="TCP21" s="271"/>
      <c r="TCQ21" s="271"/>
      <c r="TCR21" s="271"/>
      <c r="TCS21" s="271"/>
      <c r="TCT21" s="271"/>
      <c r="TCU21" s="271"/>
      <c r="TCV21" s="271"/>
      <c r="TCW21" s="271"/>
      <c r="TCX21" s="271"/>
      <c r="TCY21" s="271"/>
      <c r="TCZ21" s="271"/>
      <c r="TDA21" s="271"/>
      <c r="TDB21" s="271"/>
      <c r="TDC21" s="271"/>
      <c r="TDD21" s="271"/>
      <c r="TDE21" s="271"/>
      <c r="TDF21" s="271"/>
      <c r="TDG21" s="271"/>
      <c r="TDH21" s="271"/>
      <c r="TDI21" s="271"/>
      <c r="TDJ21" s="271"/>
      <c r="TDK21" s="271"/>
      <c r="TDL21" s="271"/>
      <c r="TDM21" s="271"/>
      <c r="TDN21" s="271"/>
      <c r="TDO21" s="271"/>
      <c r="TDP21" s="271"/>
      <c r="TDQ21" s="271"/>
      <c r="TDR21" s="271"/>
      <c r="TDS21" s="271"/>
      <c r="TDT21" s="271"/>
      <c r="TDU21" s="271"/>
      <c r="TDV21" s="271"/>
      <c r="TDW21" s="271"/>
      <c r="TDX21" s="271"/>
      <c r="TDY21" s="271"/>
      <c r="TDZ21" s="271"/>
      <c r="TEA21" s="271"/>
      <c r="TEB21" s="271"/>
      <c r="TEC21" s="271"/>
      <c r="TED21" s="271"/>
      <c r="TEE21" s="271"/>
      <c r="TEF21" s="271"/>
      <c r="TEG21" s="271"/>
      <c r="TEH21" s="271"/>
      <c r="TEI21" s="271"/>
      <c r="TEJ21" s="271"/>
      <c r="TEK21" s="271"/>
      <c r="TEL21" s="271"/>
      <c r="TEM21" s="271"/>
      <c r="TEN21" s="271"/>
      <c r="TEO21" s="271"/>
      <c r="TEP21" s="271"/>
      <c r="TEQ21" s="271"/>
      <c r="TER21" s="271"/>
      <c r="TES21" s="271"/>
      <c r="TET21" s="271"/>
      <c r="TEU21" s="271"/>
      <c r="TEV21" s="271"/>
      <c r="TEW21" s="271"/>
      <c r="TEX21" s="271"/>
      <c r="TEY21" s="271"/>
      <c r="TEZ21" s="271"/>
      <c r="TFA21" s="271"/>
      <c r="TFB21" s="271"/>
      <c r="TFC21" s="271"/>
      <c r="TFD21" s="271"/>
      <c r="TFE21" s="271"/>
      <c r="TFF21" s="271"/>
      <c r="TFG21" s="271"/>
      <c r="TFH21" s="271"/>
      <c r="TFI21" s="271"/>
      <c r="TFJ21" s="271"/>
      <c r="TFK21" s="271"/>
      <c r="TFL21" s="271"/>
      <c r="TFM21" s="271"/>
      <c r="TFN21" s="271"/>
      <c r="TFO21" s="271"/>
      <c r="TFP21" s="271"/>
      <c r="TFQ21" s="271"/>
      <c r="TFR21" s="271"/>
      <c r="TFS21" s="271"/>
      <c r="TFT21" s="271"/>
      <c r="TFU21" s="271"/>
      <c r="TFV21" s="271"/>
      <c r="TFW21" s="271"/>
      <c r="TFX21" s="271"/>
      <c r="TFY21" s="271"/>
      <c r="TFZ21" s="271"/>
      <c r="TGA21" s="271"/>
      <c r="TGB21" s="271"/>
      <c r="TGC21" s="271"/>
      <c r="TGD21" s="271"/>
      <c r="TGE21" s="271"/>
      <c r="TGF21" s="271"/>
      <c r="TGG21" s="271"/>
      <c r="TGH21" s="271"/>
      <c r="TGI21" s="271"/>
      <c r="TGJ21" s="271"/>
      <c r="TGK21" s="271"/>
      <c r="TGL21" s="271"/>
      <c r="TGM21" s="271"/>
      <c r="TGN21" s="271"/>
      <c r="TGO21" s="271"/>
      <c r="TGP21" s="271"/>
      <c r="TGQ21" s="271"/>
      <c r="TGR21" s="271"/>
      <c r="TGS21" s="271"/>
      <c r="TGT21" s="271"/>
      <c r="TGU21" s="271"/>
      <c r="TGV21" s="271"/>
      <c r="TGW21" s="271"/>
      <c r="TGX21" s="271"/>
      <c r="TGY21" s="271"/>
      <c r="TGZ21" s="271"/>
      <c r="THA21" s="271"/>
      <c r="THB21" s="271"/>
      <c r="THC21" s="271"/>
      <c r="THD21" s="271"/>
      <c r="THE21" s="271"/>
      <c r="THF21" s="271"/>
      <c r="THG21" s="271"/>
      <c r="THH21" s="271"/>
      <c r="THI21" s="271"/>
      <c r="THJ21" s="271"/>
      <c r="THK21" s="271"/>
      <c r="THL21" s="271"/>
      <c r="THM21" s="271"/>
      <c r="THN21" s="271"/>
      <c r="THO21" s="271"/>
      <c r="THP21" s="271"/>
      <c r="THQ21" s="271"/>
      <c r="THR21" s="271"/>
      <c r="THS21" s="271"/>
      <c r="THT21" s="271"/>
      <c r="THU21" s="271"/>
      <c r="THV21" s="271"/>
      <c r="THW21" s="271"/>
      <c r="THX21" s="271"/>
      <c r="THY21" s="271"/>
      <c r="THZ21" s="271"/>
      <c r="TIA21" s="271"/>
      <c r="TIB21" s="271"/>
      <c r="TIC21" s="271"/>
      <c r="TID21" s="271"/>
      <c r="TIE21" s="271"/>
      <c r="TIF21" s="271"/>
      <c r="TIG21" s="271"/>
      <c r="TIH21" s="271"/>
      <c r="TII21" s="271"/>
      <c r="TIJ21" s="271"/>
      <c r="TIK21" s="271"/>
      <c r="TIL21" s="271"/>
      <c r="TIM21" s="271"/>
      <c r="TIN21" s="271"/>
      <c r="TIO21" s="271"/>
      <c r="TIP21" s="271"/>
      <c r="TIQ21" s="271"/>
      <c r="TIR21" s="271"/>
      <c r="TIS21" s="271"/>
      <c r="TIT21" s="271"/>
      <c r="TIU21" s="271"/>
      <c r="TIV21" s="271"/>
      <c r="TIW21" s="271"/>
      <c r="TIX21" s="271"/>
      <c r="TIY21" s="271"/>
      <c r="TIZ21" s="271"/>
      <c r="TJA21" s="271"/>
      <c r="TJB21" s="271"/>
      <c r="TJC21" s="271"/>
      <c r="TJD21" s="271"/>
      <c r="TJE21" s="271"/>
      <c r="TJF21" s="271"/>
      <c r="TJG21" s="271"/>
      <c r="TJH21" s="271"/>
      <c r="TJI21" s="271"/>
      <c r="TJJ21" s="271"/>
      <c r="TJK21" s="271"/>
      <c r="TJL21" s="271"/>
      <c r="TJM21" s="271"/>
      <c r="TJN21" s="271"/>
      <c r="TJO21" s="271"/>
      <c r="TJP21" s="271"/>
      <c r="TJQ21" s="271"/>
      <c r="TJR21" s="271"/>
      <c r="TJS21" s="271"/>
      <c r="TJT21" s="271"/>
      <c r="TJU21" s="271"/>
      <c r="TJV21" s="271"/>
      <c r="TJW21" s="271"/>
      <c r="TJX21" s="271"/>
      <c r="TJY21" s="271"/>
      <c r="TJZ21" s="271"/>
      <c r="TKA21" s="271"/>
      <c r="TKB21" s="271"/>
      <c r="TKC21" s="271"/>
      <c r="TKD21" s="271"/>
      <c r="TKE21" s="271"/>
      <c r="TKF21" s="271"/>
      <c r="TKG21" s="271"/>
      <c r="TKH21" s="271"/>
      <c r="TKI21" s="271"/>
      <c r="TKJ21" s="271"/>
      <c r="TKK21" s="271"/>
      <c r="TKL21" s="271"/>
      <c r="TKM21" s="271"/>
      <c r="TKN21" s="271"/>
      <c r="TKO21" s="271"/>
      <c r="TKP21" s="271"/>
      <c r="TKQ21" s="271"/>
      <c r="TKR21" s="271"/>
      <c r="TKS21" s="271"/>
      <c r="TKT21" s="271"/>
      <c r="TKU21" s="271"/>
      <c r="TKV21" s="271"/>
      <c r="TKW21" s="271"/>
      <c r="TKX21" s="271"/>
      <c r="TKY21" s="271"/>
      <c r="TKZ21" s="271"/>
      <c r="TLA21" s="271"/>
      <c r="TLB21" s="271"/>
      <c r="TLC21" s="271"/>
      <c r="TLD21" s="271"/>
      <c r="TLE21" s="271"/>
      <c r="TLF21" s="271"/>
      <c r="TLG21" s="271"/>
      <c r="TLH21" s="271"/>
      <c r="TLI21" s="271"/>
      <c r="TLJ21" s="271"/>
      <c r="TLK21" s="271"/>
      <c r="TLL21" s="271"/>
      <c r="TLM21" s="271"/>
      <c r="TLN21" s="271"/>
      <c r="TLO21" s="271"/>
      <c r="TLP21" s="271"/>
      <c r="TLQ21" s="271"/>
      <c r="TLR21" s="271"/>
      <c r="TLS21" s="271"/>
      <c r="TLT21" s="271"/>
      <c r="TLU21" s="271"/>
      <c r="TLV21" s="271"/>
      <c r="TLW21" s="271"/>
      <c r="TLX21" s="271"/>
      <c r="TLY21" s="271"/>
      <c r="TLZ21" s="271"/>
      <c r="TMA21" s="271"/>
      <c r="TMB21" s="271"/>
      <c r="TMC21" s="271"/>
      <c r="TMD21" s="271"/>
      <c r="TME21" s="271"/>
      <c r="TMF21" s="271"/>
      <c r="TMG21" s="271"/>
      <c r="TMH21" s="271"/>
      <c r="TMI21" s="271"/>
      <c r="TMJ21" s="271"/>
      <c r="TMK21" s="271"/>
      <c r="TML21" s="271"/>
      <c r="TMM21" s="271"/>
      <c r="TMN21" s="271"/>
      <c r="TMO21" s="271"/>
      <c r="TMP21" s="271"/>
      <c r="TMQ21" s="271"/>
      <c r="TMR21" s="271"/>
      <c r="TMS21" s="271"/>
      <c r="TMT21" s="271"/>
      <c r="TMU21" s="271"/>
      <c r="TMV21" s="271"/>
      <c r="TMW21" s="271"/>
      <c r="TMX21" s="271"/>
      <c r="TMY21" s="271"/>
      <c r="TMZ21" s="271"/>
      <c r="TNA21" s="271"/>
      <c r="TNB21" s="271"/>
      <c r="TNC21" s="271"/>
      <c r="TND21" s="271"/>
      <c r="TNE21" s="271"/>
      <c r="TNF21" s="271"/>
      <c r="TNG21" s="271"/>
      <c r="TNH21" s="271"/>
      <c r="TNI21" s="271"/>
      <c r="TNJ21" s="271"/>
      <c r="TNK21" s="271"/>
      <c r="TNL21" s="271"/>
      <c r="TNM21" s="271"/>
      <c r="TNN21" s="271"/>
      <c r="TNO21" s="271"/>
      <c r="TNP21" s="271"/>
      <c r="TNQ21" s="271"/>
      <c r="TNR21" s="271"/>
      <c r="TNS21" s="271"/>
      <c r="TNT21" s="271"/>
      <c r="TNU21" s="271"/>
      <c r="TNV21" s="271"/>
      <c r="TNW21" s="271"/>
      <c r="TNX21" s="271"/>
      <c r="TNY21" s="271"/>
      <c r="TNZ21" s="271"/>
      <c r="TOA21" s="271"/>
      <c r="TOB21" s="271"/>
      <c r="TOC21" s="271"/>
      <c r="TOD21" s="271"/>
      <c r="TOE21" s="271"/>
      <c r="TOF21" s="271"/>
      <c r="TOG21" s="271"/>
      <c r="TOH21" s="271"/>
      <c r="TOI21" s="271"/>
      <c r="TOJ21" s="271"/>
      <c r="TOK21" s="271"/>
      <c r="TOL21" s="271"/>
      <c r="TOM21" s="271"/>
      <c r="TON21" s="271"/>
      <c r="TOO21" s="271"/>
      <c r="TOP21" s="271"/>
      <c r="TOQ21" s="271"/>
      <c r="TOR21" s="271"/>
      <c r="TOS21" s="271"/>
      <c r="TOT21" s="271"/>
      <c r="TOU21" s="271"/>
      <c r="TOV21" s="271"/>
      <c r="TOW21" s="271"/>
      <c r="TOX21" s="271"/>
      <c r="TOY21" s="271"/>
      <c r="TOZ21" s="271"/>
      <c r="TPA21" s="271"/>
      <c r="TPB21" s="271"/>
      <c r="TPC21" s="271"/>
      <c r="TPD21" s="271"/>
      <c r="TPE21" s="271"/>
      <c r="TPF21" s="271"/>
      <c r="TPG21" s="271"/>
      <c r="TPH21" s="271"/>
      <c r="TPI21" s="271"/>
      <c r="TPJ21" s="271"/>
      <c r="TPK21" s="271"/>
      <c r="TPL21" s="271"/>
      <c r="TPM21" s="271"/>
      <c r="TPN21" s="271"/>
      <c r="TPO21" s="271"/>
      <c r="TPP21" s="271"/>
      <c r="TPQ21" s="271"/>
      <c r="TPR21" s="271"/>
      <c r="TPS21" s="271"/>
      <c r="TPT21" s="271"/>
      <c r="TPU21" s="271"/>
      <c r="TPV21" s="271"/>
      <c r="TPW21" s="271"/>
      <c r="TPX21" s="271"/>
      <c r="TPY21" s="271"/>
      <c r="TPZ21" s="271"/>
      <c r="TQA21" s="271"/>
      <c r="TQB21" s="271"/>
      <c r="TQC21" s="271"/>
      <c r="TQD21" s="271"/>
      <c r="TQE21" s="271"/>
      <c r="TQF21" s="271"/>
      <c r="TQG21" s="271"/>
      <c r="TQH21" s="271"/>
      <c r="TQI21" s="271"/>
      <c r="TQJ21" s="271"/>
      <c r="TQK21" s="271"/>
      <c r="TQL21" s="271"/>
      <c r="TQM21" s="271"/>
      <c r="TQN21" s="271"/>
      <c r="TQO21" s="271"/>
      <c r="TQP21" s="271"/>
      <c r="TQQ21" s="271"/>
      <c r="TQR21" s="271"/>
      <c r="TQS21" s="271"/>
      <c r="TQT21" s="271"/>
      <c r="TQU21" s="271"/>
      <c r="TQV21" s="271"/>
      <c r="TQW21" s="271"/>
      <c r="TQX21" s="271"/>
      <c r="TQY21" s="271"/>
      <c r="TQZ21" s="271"/>
      <c r="TRA21" s="271"/>
      <c r="TRB21" s="271"/>
      <c r="TRC21" s="271"/>
      <c r="TRD21" s="271"/>
      <c r="TRE21" s="271"/>
      <c r="TRF21" s="271"/>
      <c r="TRG21" s="271"/>
      <c r="TRH21" s="271"/>
      <c r="TRI21" s="271"/>
      <c r="TRJ21" s="271"/>
      <c r="TRK21" s="271"/>
      <c r="TRL21" s="271"/>
      <c r="TRM21" s="271"/>
      <c r="TRN21" s="271"/>
      <c r="TRO21" s="271"/>
      <c r="TRP21" s="271"/>
      <c r="TRQ21" s="271"/>
      <c r="TRR21" s="271"/>
      <c r="TRS21" s="271"/>
      <c r="TRT21" s="271"/>
      <c r="TRU21" s="271"/>
      <c r="TRV21" s="271"/>
      <c r="TRW21" s="271"/>
      <c r="TRX21" s="271"/>
      <c r="TRY21" s="271"/>
      <c r="TRZ21" s="271"/>
      <c r="TSA21" s="271"/>
      <c r="TSB21" s="271"/>
      <c r="TSC21" s="271"/>
      <c r="TSD21" s="271"/>
      <c r="TSE21" s="271"/>
      <c r="TSF21" s="271"/>
      <c r="TSG21" s="271"/>
      <c r="TSH21" s="271"/>
      <c r="TSI21" s="271"/>
      <c r="TSJ21" s="271"/>
      <c r="TSK21" s="271"/>
      <c r="TSL21" s="271"/>
      <c r="TSM21" s="271"/>
      <c r="TSN21" s="271"/>
      <c r="TSO21" s="271"/>
      <c r="TSP21" s="271"/>
      <c r="TSQ21" s="271"/>
      <c r="TSR21" s="271"/>
      <c r="TSS21" s="271"/>
      <c r="TST21" s="271"/>
      <c r="TSU21" s="271"/>
      <c r="TSV21" s="271"/>
      <c r="TSW21" s="271"/>
      <c r="TSX21" s="271"/>
      <c r="TSY21" s="271"/>
      <c r="TSZ21" s="271"/>
      <c r="TTA21" s="271"/>
      <c r="TTB21" s="271"/>
      <c r="TTC21" s="271"/>
      <c r="TTD21" s="271"/>
      <c r="TTE21" s="271"/>
      <c r="TTF21" s="271"/>
      <c r="TTG21" s="271"/>
      <c r="TTH21" s="271"/>
      <c r="TTI21" s="271"/>
      <c r="TTJ21" s="271"/>
      <c r="TTK21" s="271"/>
      <c r="TTL21" s="271"/>
      <c r="TTM21" s="271"/>
      <c r="TTN21" s="271"/>
      <c r="TTO21" s="271"/>
      <c r="TTP21" s="271"/>
      <c r="TTQ21" s="271"/>
      <c r="TTR21" s="271"/>
      <c r="TTS21" s="271"/>
      <c r="TTT21" s="271"/>
      <c r="TTU21" s="271"/>
      <c r="TTV21" s="271"/>
      <c r="TTW21" s="271"/>
      <c r="TTX21" s="271"/>
      <c r="TTY21" s="271"/>
      <c r="TTZ21" s="271"/>
      <c r="TUA21" s="271"/>
      <c r="TUB21" s="271"/>
      <c r="TUC21" s="271"/>
      <c r="TUD21" s="271"/>
      <c r="TUE21" s="271"/>
      <c r="TUF21" s="271"/>
      <c r="TUG21" s="271"/>
      <c r="TUH21" s="271"/>
      <c r="TUI21" s="271"/>
      <c r="TUJ21" s="271"/>
      <c r="TUK21" s="271"/>
      <c r="TUL21" s="271"/>
      <c r="TUM21" s="271"/>
      <c r="TUN21" s="271"/>
      <c r="TUO21" s="271"/>
      <c r="TUP21" s="271"/>
      <c r="TUQ21" s="271"/>
      <c r="TUR21" s="271"/>
      <c r="TUS21" s="271"/>
      <c r="TUT21" s="271"/>
      <c r="TUU21" s="271"/>
      <c r="TUV21" s="271"/>
      <c r="TUW21" s="271"/>
      <c r="TUX21" s="271"/>
      <c r="TUY21" s="271"/>
      <c r="TUZ21" s="271"/>
      <c r="TVA21" s="271"/>
      <c r="TVB21" s="271"/>
      <c r="TVC21" s="271"/>
      <c r="TVD21" s="271"/>
      <c r="TVE21" s="271"/>
      <c r="TVF21" s="271"/>
      <c r="TVG21" s="271"/>
      <c r="TVH21" s="271"/>
      <c r="TVI21" s="271"/>
      <c r="TVJ21" s="271"/>
      <c r="TVK21" s="271"/>
      <c r="TVL21" s="271"/>
      <c r="TVM21" s="271"/>
      <c r="TVN21" s="271"/>
      <c r="TVO21" s="271"/>
      <c r="TVP21" s="271"/>
      <c r="TVQ21" s="271"/>
      <c r="TVR21" s="271"/>
      <c r="TVS21" s="271"/>
      <c r="TVT21" s="271"/>
      <c r="TVU21" s="271"/>
      <c r="TVV21" s="271"/>
      <c r="TVW21" s="271"/>
      <c r="TVX21" s="271"/>
      <c r="TVY21" s="271"/>
      <c r="TVZ21" s="271"/>
      <c r="TWA21" s="271"/>
      <c r="TWB21" s="271"/>
      <c r="TWC21" s="271"/>
      <c r="TWD21" s="271"/>
      <c r="TWE21" s="271"/>
      <c r="TWF21" s="271"/>
      <c r="TWG21" s="271"/>
      <c r="TWH21" s="271"/>
      <c r="TWI21" s="271"/>
      <c r="TWJ21" s="271"/>
      <c r="TWK21" s="271"/>
      <c r="TWL21" s="271"/>
      <c r="TWM21" s="271"/>
      <c r="TWN21" s="271"/>
      <c r="TWO21" s="271"/>
      <c r="TWP21" s="271"/>
      <c r="TWQ21" s="271"/>
      <c r="TWR21" s="271"/>
      <c r="TWS21" s="271"/>
      <c r="TWT21" s="271"/>
      <c r="TWU21" s="271"/>
      <c r="TWV21" s="271"/>
      <c r="TWW21" s="271"/>
      <c r="TWX21" s="271"/>
      <c r="TWY21" s="271"/>
      <c r="TWZ21" s="271"/>
      <c r="TXA21" s="271"/>
      <c r="TXB21" s="271"/>
      <c r="TXC21" s="271"/>
      <c r="TXD21" s="271"/>
      <c r="TXE21" s="271"/>
      <c r="TXF21" s="271"/>
      <c r="TXG21" s="271"/>
      <c r="TXH21" s="271"/>
      <c r="TXI21" s="271"/>
      <c r="TXJ21" s="271"/>
      <c r="TXK21" s="271"/>
      <c r="TXL21" s="271"/>
      <c r="TXM21" s="271"/>
      <c r="TXN21" s="271"/>
      <c r="TXO21" s="271"/>
      <c r="TXP21" s="271"/>
      <c r="TXQ21" s="271"/>
      <c r="TXR21" s="271"/>
      <c r="TXS21" s="271"/>
      <c r="TXT21" s="271"/>
      <c r="TXU21" s="271"/>
      <c r="TXV21" s="271"/>
      <c r="TXW21" s="271"/>
      <c r="TXX21" s="271"/>
      <c r="TXY21" s="271"/>
      <c r="TXZ21" s="271"/>
      <c r="TYA21" s="271"/>
      <c r="TYB21" s="271"/>
      <c r="TYC21" s="271"/>
      <c r="TYD21" s="271"/>
      <c r="TYE21" s="271"/>
      <c r="TYF21" s="271"/>
      <c r="TYG21" s="271"/>
      <c r="TYH21" s="271"/>
      <c r="TYI21" s="271"/>
      <c r="TYJ21" s="271"/>
      <c r="TYK21" s="271"/>
      <c r="TYL21" s="271"/>
      <c r="TYM21" s="271"/>
      <c r="TYN21" s="271"/>
      <c r="TYO21" s="271"/>
      <c r="TYP21" s="271"/>
      <c r="TYQ21" s="271"/>
      <c r="TYR21" s="271"/>
      <c r="TYS21" s="271"/>
      <c r="TYT21" s="271"/>
      <c r="TYU21" s="271"/>
      <c r="TYV21" s="271"/>
      <c r="TYW21" s="271"/>
      <c r="TYX21" s="271"/>
      <c r="TYY21" s="271"/>
      <c r="TYZ21" s="271"/>
      <c r="TZA21" s="271"/>
      <c r="TZB21" s="271"/>
      <c r="TZC21" s="271"/>
      <c r="TZD21" s="271"/>
      <c r="TZE21" s="271"/>
      <c r="TZF21" s="271"/>
      <c r="TZG21" s="271"/>
      <c r="TZH21" s="271"/>
      <c r="TZI21" s="271"/>
      <c r="TZJ21" s="271"/>
      <c r="TZK21" s="271"/>
      <c r="TZL21" s="271"/>
      <c r="TZM21" s="271"/>
      <c r="TZN21" s="271"/>
      <c r="TZO21" s="271"/>
      <c r="TZP21" s="271"/>
      <c r="TZQ21" s="271"/>
      <c r="TZR21" s="271"/>
      <c r="TZS21" s="271"/>
      <c r="TZT21" s="271"/>
      <c r="TZU21" s="271"/>
      <c r="TZV21" s="271"/>
      <c r="TZW21" s="271"/>
      <c r="TZX21" s="271"/>
      <c r="TZY21" s="271"/>
      <c r="TZZ21" s="271"/>
      <c r="UAA21" s="271"/>
      <c r="UAB21" s="271"/>
      <c r="UAC21" s="271"/>
      <c r="UAD21" s="271"/>
      <c r="UAE21" s="271"/>
      <c r="UAF21" s="271"/>
      <c r="UAG21" s="271"/>
      <c r="UAH21" s="271"/>
      <c r="UAI21" s="271"/>
      <c r="UAJ21" s="271"/>
      <c r="UAK21" s="271"/>
      <c r="UAL21" s="271"/>
      <c r="UAM21" s="271"/>
      <c r="UAN21" s="271"/>
      <c r="UAO21" s="271"/>
      <c r="UAP21" s="271"/>
      <c r="UAQ21" s="271"/>
      <c r="UAR21" s="271"/>
      <c r="UAS21" s="271"/>
      <c r="UAT21" s="271"/>
      <c r="UAU21" s="271"/>
      <c r="UAV21" s="271"/>
      <c r="UAW21" s="271"/>
      <c r="UAX21" s="271"/>
      <c r="UAY21" s="271"/>
      <c r="UAZ21" s="271"/>
      <c r="UBA21" s="271"/>
      <c r="UBB21" s="271"/>
      <c r="UBC21" s="271"/>
      <c r="UBD21" s="271"/>
      <c r="UBE21" s="271"/>
      <c r="UBF21" s="271"/>
      <c r="UBG21" s="271"/>
      <c r="UBH21" s="271"/>
      <c r="UBI21" s="271"/>
      <c r="UBJ21" s="271"/>
      <c r="UBK21" s="271"/>
      <c r="UBL21" s="271"/>
      <c r="UBM21" s="271"/>
      <c r="UBN21" s="271"/>
      <c r="UBO21" s="271"/>
      <c r="UBP21" s="271"/>
      <c r="UBQ21" s="271"/>
      <c r="UBR21" s="271"/>
      <c r="UBS21" s="271"/>
      <c r="UBT21" s="271"/>
      <c r="UBU21" s="271"/>
      <c r="UBV21" s="271"/>
      <c r="UBW21" s="271"/>
      <c r="UBX21" s="271"/>
      <c r="UBY21" s="271"/>
      <c r="UBZ21" s="271"/>
      <c r="UCA21" s="271"/>
      <c r="UCB21" s="271"/>
      <c r="UCC21" s="271"/>
      <c r="UCD21" s="271"/>
      <c r="UCE21" s="271"/>
      <c r="UCF21" s="271"/>
      <c r="UCG21" s="271"/>
      <c r="UCH21" s="271"/>
      <c r="UCI21" s="271"/>
      <c r="UCJ21" s="271"/>
      <c r="UCK21" s="271"/>
      <c r="UCL21" s="271"/>
      <c r="UCM21" s="271"/>
      <c r="UCN21" s="271"/>
      <c r="UCO21" s="271"/>
      <c r="UCP21" s="271"/>
      <c r="UCQ21" s="271"/>
      <c r="UCR21" s="271"/>
      <c r="UCS21" s="271"/>
      <c r="UCT21" s="271"/>
      <c r="UCU21" s="271"/>
      <c r="UCV21" s="271"/>
      <c r="UCW21" s="271"/>
      <c r="UCX21" s="271"/>
      <c r="UCY21" s="271"/>
      <c r="UCZ21" s="271"/>
      <c r="UDA21" s="271"/>
      <c r="UDB21" s="271"/>
      <c r="UDC21" s="271"/>
      <c r="UDD21" s="271"/>
      <c r="UDE21" s="271"/>
      <c r="UDF21" s="271"/>
      <c r="UDG21" s="271"/>
      <c r="UDH21" s="271"/>
      <c r="UDI21" s="271"/>
      <c r="UDJ21" s="271"/>
      <c r="UDK21" s="271"/>
      <c r="UDL21" s="271"/>
      <c r="UDM21" s="271"/>
      <c r="UDN21" s="271"/>
      <c r="UDO21" s="271"/>
      <c r="UDP21" s="271"/>
      <c r="UDQ21" s="271"/>
      <c r="UDR21" s="271"/>
      <c r="UDS21" s="271"/>
      <c r="UDT21" s="271"/>
      <c r="UDU21" s="271"/>
      <c r="UDV21" s="271"/>
      <c r="UDW21" s="271"/>
      <c r="UDX21" s="271"/>
      <c r="UDY21" s="271"/>
      <c r="UDZ21" s="271"/>
      <c r="UEA21" s="271"/>
      <c r="UEB21" s="271"/>
      <c r="UEC21" s="271"/>
      <c r="UED21" s="271"/>
      <c r="UEE21" s="271"/>
      <c r="UEF21" s="271"/>
      <c r="UEG21" s="271"/>
      <c r="UEH21" s="271"/>
      <c r="UEI21" s="271"/>
      <c r="UEJ21" s="271"/>
      <c r="UEK21" s="271"/>
      <c r="UEL21" s="271"/>
      <c r="UEM21" s="271"/>
      <c r="UEN21" s="271"/>
      <c r="UEO21" s="271"/>
      <c r="UEP21" s="271"/>
      <c r="UEQ21" s="271"/>
      <c r="UER21" s="271"/>
      <c r="UES21" s="271"/>
      <c r="UET21" s="271"/>
      <c r="UEU21" s="271"/>
      <c r="UEV21" s="271"/>
      <c r="UEW21" s="271"/>
      <c r="UEX21" s="271"/>
      <c r="UEY21" s="271"/>
      <c r="UEZ21" s="271"/>
      <c r="UFA21" s="271"/>
      <c r="UFB21" s="271"/>
      <c r="UFC21" s="271"/>
      <c r="UFD21" s="271"/>
      <c r="UFE21" s="271"/>
      <c r="UFF21" s="271"/>
      <c r="UFG21" s="271"/>
      <c r="UFH21" s="271"/>
      <c r="UFI21" s="271"/>
      <c r="UFJ21" s="271"/>
      <c r="UFK21" s="271"/>
      <c r="UFL21" s="271"/>
      <c r="UFM21" s="271"/>
      <c r="UFN21" s="271"/>
      <c r="UFO21" s="271"/>
      <c r="UFP21" s="271"/>
      <c r="UFQ21" s="271"/>
      <c r="UFR21" s="271"/>
      <c r="UFS21" s="271"/>
      <c r="UFT21" s="271"/>
      <c r="UFU21" s="271"/>
      <c r="UFV21" s="271"/>
      <c r="UFW21" s="271"/>
      <c r="UFX21" s="271"/>
      <c r="UFY21" s="271"/>
      <c r="UFZ21" s="271"/>
      <c r="UGA21" s="271"/>
      <c r="UGB21" s="271"/>
      <c r="UGC21" s="271"/>
      <c r="UGD21" s="271"/>
      <c r="UGE21" s="271"/>
      <c r="UGF21" s="271"/>
      <c r="UGG21" s="271"/>
      <c r="UGH21" s="271"/>
      <c r="UGI21" s="271"/>
      <c r="UGJ21" s="271"/>
      <c r="UGK21" s="271"/>
      <c r="UGL21" s="271"/>
      <c r="UGM21" s="271"/>
      <c r="UGN21" s="271"/>
      <c r="UGO21" s="271"/>
      <c r="UGP21" s="271"/>
      <c r="UGQ21" s="271"/>
      <c r="UGR21" s="271"/>
      <c r="UGS21" s="271"/>
      <c r="UGT21" s="271"/>
      <c r="UGU21" s="271"/>
      <c r="UGV21" s="271"/>
      <c r="UGW21" s="271"/>
      <c r="UGX21" s="271"/>
      <c r="UGY21" s="271"/>
      <c r="UGZ21" s="271"/>
      <c r="UHA21" s="271"/>
      <c r="UHB21" s="271"/>
      <c r="UHC21" s="271"/>
      <c r="UHD21" s="271"/>
      <c r="UHE21" s="271"/>
      <c r="UHF21" s="271"/>
      <c r="UHG21" s="271"/>
      <c r="UHH21" s="271"/>
      <c r="UHI21" s="271"/>
      <c r="UHJ21" s="271"/>
      <c r="UHK21" s="271"/>
      <c r="UHL21" s="271"/>
      <c r="UHM21" s="271"/>
      <c r="UHN21" s="271"/>
      <c r="UHO21" s="271"/>
      <c r="UHP21" s="271"/>
      <c r="UHQ21" s="271"/>
      <c r="UHR21" s="271"/>
      <c r="UHS21" s="271"/>
      <c r="UHT21" s="271"/>
      <c r="UHU21" s="271"/>
      <c r="UHV21" s="271"/>
      <c r="UHW21" s="271"/>
      <c r="UHX21" s="271"/>
      <c r="UHY21" s="271"/>
      <c r="UHZ21" s="271"/>
      <c r="UIA21" s="271"/>
      <c r="UIB21" s="271"/>
      <c r="UIC21" s="271"/>
      <c r="UID21" s="271"/>
      <c r="UIE21" s="271"/>
      <c r="UIF21" s="271"/>
      <c r="UIG21" s="271"/>
      <c r="UIH21" s="271"/>
      <c r="UII21" s="271"/>
      <c r="UIJ21" s="271"/>
      <c r="UIK21" s="271"/>
      <c r="UIL21" s="271"/>
      <c r="UIM21" s="271"/>
      <c r="UIN21" s="271"/>
      <c r="UIO21" s="271"/>
      <c r="UIP21" s="271"/>
      <c r="UIQ21" s="271"/>
      <c r="UIR21" s="271"/>
      <c r="UIS21" s="271"/>
      <c r="UIT21" s="271"/>
      <c r="UIU21" s="271"/>
      <c r="UIV21" s="271"/>
      <c r="UIW21" s="271"/>
      <c r="UIX21" s="271"/>
      <c r="UIY21" s="271"/>
      <c r="UIZ21" s="271"/>
      <c r="UJA21" s="271"/>
      <c r="UJB21" s="271"/>
      <c r="UJC21" s="271"/>
      <c r="UJD21" s="271"/>
      <c r="UJE21" s="271"/>
      <c r="UJF21" s="271"/>
      <c r="UJG21" s="271"/>
      <c r="UJH21" s="271"/>
      <c r="UJI21" s="271"/>
      <c r="UJJ21" s="271"/>
      <c r="UJK21" s="271"/>
      <c r="UJL21" s="271"/>
      <c r="UJM21" s="271"/>
      <c r="UJN21" s="271"/>
      <c r="UJO21" s="271"/>
      <c r="UJP21" s="271"/>
      <c r="UJQ21" s="271"/>
      <c r="UJR21" s="271"/>
      <c r="UJS21" s="271"/>
      <c r="UJT21" s="271"/>
      <c r="UJU21" s="271"/>
      <c r="UJV21" s="271"/>
      <c r="UJW21" s="271"/>
      <c r="UJX21" s="271"/>
      <c r="UJY21" s="271"/>
      <c r="UJZ21" s="271"/>
      <c r="UKA21" s="271"/>
      <c r="UKB21" s="271"/>
      <c r="UKC21" s="271"/>
      <c r="UKD21" s="271"/>
      <c r="UKE21" s="271"/>
      <c r="UKF21" s="271"/>
      <c r="UKG21" s="271"/>
      <c r="UKH21" s="271"/>
      <c r="UKI21" s="271"/>
      <c r="UKJ21" s="271"/>
      <c r="UKK21" s="271"/>
      <c r="UKL21" s="271"/>
      <c r="UKM21" s="271"/>
      <c r="UKN21" s="271"/>
      <c r="UKO21" s="271"/>
      <c r="UKP21" s="271"/>
      <c r="UKQ21" s="271"/>
      <c r="UKR21" s="271"/>
      <c r="UKS21" s="271"/>
      <c r="UKT21" s="271"/>
      <c r="UKU21" s="271"/>
      <c r="UKV21" s="271"/>
      <c r="UKW21" s="271"/>
      <c r="UKX21" s="271"/>
      <c r="UKY21" s="271"/>
      <c r="UKZ21" s="271"/>
      <c r="ULA21" s="271"/>
      <c r="ULB21" s="271"/>
      <c r="ULC21" s="271"/>
      <c r="ULD21" s="271"/>
      <c r="ULE21" s="271"/>
      <c r="ULF21" s="271"/>
      <c r="ULG21" s="271"/>
      <c r="ULH21" s="271"/>
      <c r="ULI21" s="271"/>
      <c r="ULJ21" s="271"/>
      <c r="ULK21" s="271"/>
      <c r="ULL21" s="271"/>
      <c r="ULM21" s="271"/>
      <c r="ULN21" s="271"/>
      <c r="ULO21" s="271"/>
      <c r="ULP21" s="271"/>
      <c r="ULQ21" s="271"/>
      <c r="ULR21" s="271"/>
      <c r="ULS21" s="271"/>
      <c r="ULT21" s="271"/>
      <c r="ULU21" s="271"/>
      <c r="ULV21" s="271"/>
      <c r="ULW21" s="271"/>
      <c r="ULX21" s="271"/>
      <c r="ULY21" s="271"/>
      <c r="ULZ21" s="271"/>
      <c r="UMA21" s="271"/>
      <c r="UMB21" s="271"/>
      <c r="UMC21" s="271"/>
      <c r="UMD21" s="271"/>
      <c r="UME21" s="271"/>
      <c r="UMF21" s="271"/>
      <c r="UMG21" s="271"/>
      <c r="UMH21" s="271"/>
      <c r="UMI21" s="271"/>
      <c r="UMJ21" s="271"/>
      <c r="UMK21" s="271"/>
      <c r="UML21" s="271"/>
      <c r="UMM21" s="271"/>
      <c r="UMN21" s="271"/>
      <c r="UMO21" s="271"/>
      <c r="UMP21" s="271"/>
      <c r="UMQ21" s="271"/>
      <c r="UMR21" s="271"/>
      <c r="UMS21" s="271"/>
      <c r="UMT21" s="271"/>
      <c r="UMU21" s="271"/>
      <c r="UMV21" s="271"/>
      <c r="UMW21" s="271"/>
      <c r="UMX21" s="271"/>
      <c r="UMY21" s="271"/>
      <c r="UMZ21" s="271"/>
      <c r="UNA21" s="271"/>
      <c r="UNB21" s="271"/>
      <c r="UNC21" s="271"/>
      <c r="UND21" s="271"/>
      <c r="UNE21" s="271"/>
      <c r="UNF21" s="271"/>
      <c r="UNG21" s="271"/>
      <c r="UNH21" s="271"/>
      <c r="UNI21" s="271"/>
      <c r="UNJ21" s="271"/>
      <c r="UNK21" s="271"/>
      <c r="UNL21" s="271"/>
      <c r="UNM21" s="271"/>
      <c r="UNN21" s="271"/>
      <c r="UNO21" s="271"/>
      <c r="UNP21" s="271"/>
      <c r="UNQ21" s="271"/>
      <c r="UNR21" s="271"/>
      <c r="UNS21" s="271"/>
      <c r="UNT21" s="271"/>
      <c r="UNU21" s="271"/>
      <c r="UNV21" s="271"/>
      <c r="UNW21" s="271"/>
      <c r="UNX21" s="271"/>
      <c r="UNY21" s="271"/>
      <c r="UNZ21" s="271"/>
      <c r="UOA21" s="271"/>
      <c r="UOB21" s="271"/>
      <c r="UOC21" s="271"/>
      <c r="UOD21" s="271"/>
      <c r="UOE21" s="271"/>
      <c r="UOF21" s="271"/>
      <c r="UOG21" s="271"/>
      <c r="UOH21" s="271"/>
      <c r="UOI21" s="271"/>
      <c r="UOJ21" s="271"/>
      <c r="UOK21" s="271"/>
      <c r="UOL21" s="271"/>
      <c r="UOM21" s="271"/>
      <c r="UON21" s="271"/>
      <c r="UOO21" s="271"/>
      <c r="UOP21" s="271"/>
      <c r="UOQ21" s="271"/>
      <c r="UOR21" s="271"/>
      <c r="UOS21" s="271"/>
      <c r="UOT21" s="271"/>
      <c r="UOU21" s="271"/>
      <c r="UOV21" s="271"/>
      <c r="UOW21" s="271"/>
      <c r="UOX21" s="271"/>
      <c r="UOY21" s="271"/>
      <c r="UOZ21" s="271"/>
      <c r="UPA21" s="271"/>
      <c r="UPB21" s="271"/>
      <c r="UPC21" s="271"/>
      <c r="UPD21" s="271"/>
      <c r="UPE21" s="271"/>
      <c r="UPF21" s="271"/>
      <c r="UPG21" s="271"/>
      <c r="UPH21" s="271"/>
      <c r="UPI21" s="271"/>
      <c r="UPJ21" s="271"/>
      <c r="UPK21" s="271"/>
      <c r="UPL21" s="271"/>
      <c r="UPM21" s="271"/>
      <c r="UPN21" s="271"/>
      <c r="UPO21" s="271"/>
      <c r="UPP21" s="271"/>
      <c r="UPQ21" s="271"/>
      <c r="UPR21" s="271"/>
      <c r="UPS21" s="271"/>
      <c r="UPT21" s="271"/>
      <c r="UPU21" s="271"/>
      <c r="UPV21" s="271"/>
      <c r="UPW21" s="271"/>
      <c r="UPX21" s="271"/>
      <c r="UPY21" s="271"/>
      <c r="UPZ21" s="271"/>
      <c r="UQA21" s="271"/>
      <c r="UQB21" s="271"/>
      <c r="UQC21" s="271"/>
      <c r="UQD21" s="271"/>
      <c r="UQE21" s="271"/>
      <c r="UQF21" s="271"/>
      <c r="UQG21" s="271"/>
      <c r="UQH21" s="271"/>
      <c r="UQI21" s="271"/>
      <c r="UQJ21" s="271"/>
      <c r="UQK21" s="271"/>
      <c r="UQL21" s="271"/>
      <c r="UQM21" s="271"/>
      <c r="UQN21" s="271"/>
      <c r="UQO21" s="271"/>
      <c r="UQP21" s="271"/>
      <c r="UQQ21" s="271"/>
      <c r="UQR21" s="271"/>
      <c r="UQS21" s="271"/>
      <c r="UQT21" s="271"/>
      <c r="UQU21" s="271"/>
      <c r="UQV21" s="271"/>
      <c r="UQW21" s="271"/>
      <c r="UQX21" s="271"/>
      <c r="UQY21" s="271"/>
      <c r="UQZ21" s="271"/>
      <c r="URA21" s="271"/>
      <c r="URB21" s="271"/>
      <c r="URC21" s="271"/>
      <c r="URD21" s="271"/>
      <c r="URE21" s="271"/>
      <c r="URF21" s="271"/>
      <c r="URG21" s="271"/>
      <c r="URH21" s="271"/>
      <c r="URI21" s="271"/>
      <c r="URJ21" s="271"/>
      <c r="URK21" s="271"/>
      <c r="URL21" s="271"/>
      <c r="URM21" s="271"/>
      <c r="URN21" s="271"/>
      <c r="URO21" s="271"/>
      <c r="URP21" s="271"/>
      <c r="URQ21" s="271"/>
      <c r="URR21" s="271"/>
      <c r="URS21" s="271"/>
      <c r="URT21" s="271"/>
      <c r="URU21" s="271"/>
      <c r="URV21" s="271"/>
      <c r="URW21" s="271"/>
      <c r="URX21" s="271"/>
      <c r="URY21" s="271"/>
      <c r="URZ21" s="271"/>
      <c r="USA21" s="271"/>
      <c r="USB21" s="271"/>
      <c r="USC21" s="271"/>
      <c r="USD21" s="271"/>
      <c r="USE21" s="271"/>
      <c r="USF21" s="271"/>
      <c r="USG21" s="271"/>
      <c r="USH21" s="271"/>
      <c r="USI21" s="271"/>
      <c r="USJ21" s="271"/>
      <c r="USK21" s="271"/>
      <c r="USL21" s="271"/>
      <c r="USM21" s="271"/>
      <c r="USN21" s="271"/>
      <c r="USO21" s="271"/>
      <c r="USP21" s="271"/>
      <c r="USQ21" s="271"/>
      <c r="USR21" s="271"/>
      <c r="USS21" s="271"/>
      <c r="UST21" s="271"/>
      <c r="USU21" s="271"/>
      <c r="USV21" s="271"/>
      <c r="USW21" s="271"/>
      <c r="USX21" s="271"/>
      <c r="USY21" s="271"/>
      <c r="USZ21" s="271"/>
      <c r="UTA21" s="271"/>
      <c r="UTB21" s="271"/>
      <c r="UTC21" s="271"/>
      <c r="UTD21" s="271"/>
      <c r="UTE21" s="271"/>
      <c r="UTF21" s="271"/>
      <c r="UTG21" s="271"/>
      <c r="UTH21" s="271"/>
      <c r="UTI21" s="271"/>
      <c r="UTJ21" s="271"/>
      <c r="UTK21" s="271"/>
      <c r="UTL21" s="271"/>
      <c r="UTM21" s="271"/>
      <c r="UTN21" s="271"/>
      <c r="UTO21" s="271"/>
      <c r="UTP21" s="271"/>
      <c r="UTQ21" s="271"/>
      <c r="UTR21" s="271"/>
      <c r="UTS21" s="271"/>
      <c r="UTT21" s="271"/>
      <c r="UTU21" s="271"/>
      <c r="UTV21" s="271"/>
      <c r="UTW21" s="271"/>
      <c r="UTX21" s="271"/>
      <c r="UTY21" s="271"/>
      <c r="UTZ21" s="271"/>
      <c r="UUA21" s="271"/>
      <c r="UUB21" s="271"/>
      <c r="UUC21" s="271"/>
      <c r="UUD21" s="271"/>
      <c r="UUE21" s="271"/>
      <c r="UUF21" s="271"/>
      <c r="UUG21" s="271"/>
      <c r="UUH21" s="271"/>
      <c r="UUI21" s="271"/>
      <c r="UUJ21" s="271"/>
      <c r="UUK21" s="271"/>
      <c r="UUL21" s="271"/>
      <c r="UUM21" s="271"/>
      <c r="UUN21" s="271"/>
      <c r="UUO21" s="271"/>
      <c r="UUP21" s="271"/>
      <c r="UUQ21" s="271"/>
      <c r="UUR21" s="271"/>
      <c r="UUS21" s="271"/>
      <c r="UUT21" s="271"/>
      <c r="UUU21" s="271"/>
      <c r="UUV21" s="271"/>
      <c r="UUW21" s="271"/>
      <c r="UUX21" s="271"/>
      <c r="UUY21" s="271"/>
      <c r="UUZ21" s="271"/>
      <c r="UVA21" s="271"/>
      <c r="UVB21" s="271"/>
      <c r="UVC21" s="271"/>
      <c r="UVD21" s="271"/>
      <c r="UVE21" s="271"/>
      <c r="UVF21" s="271"/>
      <c r="UVG21" s="271"/>
      <c r="UVH21" s="271"/>
      <c r="UVI21" s="271"/>
      <c r="UVJ21" s="271"/>
      <c r="UVK21" s="271"/>
      <c r="UVL21" s="271"/>
      <c r="UVM21" s="271"/>
      <c r="UVN21" s="271"/>
      <c r="UVO21" s="271"/>
      <c r="UVP21" s="271"/>
      <c r="UVQ21" s="271"/>
      <c r="UVR21" s="271"/>
      <c r="UVS21" s="271"/>
      <c r="UVT21" s="271"/>
      <c r="UVU21" s="271"/>
      <c r="UVV21" s="271"/>
      <c r="UVW21" s="271"/>
      <c r="UVX21" s="271"/>
      <c r="UVY21" s="271"/>
      <c r="UVZ21" s="271"/>
      <c r="UWA21" s="271"/>
      <c r="UWB21" s="271"/>
      <c r="UWC21" s="271"/>
      <c r="UWD21" s="271"/>
      <c r="UWE21" s="271"/>
      <c r="UWF21" s="271"/>
      <c r="UWG21" s="271"/>
      <c r="UWH21" s="271"/>
      <c r="UWI21" s="271"/>
      <c r="UWJ21" s="271"/>
      <c r="UWK21" s="271"/>
      <c r="UWL21" s="271"/>
      <c r="UWM21" s="271"/>
      <c r="UWN21" s="271"/>
      <c r="UWO21" s="271"/>
      <c r="UWP21" s="271"/>
      <c r="UWQ21" s="271"/>
      <c r="UWR21" s="271"/>
      <c r="UWS21" s="271"/>
      <c r="UWT21" s="271"/>
      <c r="UWU21" s="271"/>
      <c r="UWV21" s="271"/>
      <c r="UWW21" s="271"/>
      <c r="UWX21" s="271"/>
      <c r="UWY21" s="271"/>
      <c r="UWZ21" s="271"/>
      <c r="UXA21" s="271"/>
      <c r="UXB21" s="271"/>
      <c r="UXC21" s="271"/>
      <c r="UXD21" s="271"/>
      <c r="UXE21" s="271"/>
      <c r="UXF21" s="271"/>
      <c r="UXG21" s="271"/>
      <c r="UXH21" s="271"/>
      <c r="UXI21" s="271"/>
      <c r="UXJ21" s="271"/>
      <c r="UXK21" s="271"/>
      <c r="UXL21" s="271"/>
      <c r="UXM21" s="271"/>
      <c r="UXN21" s="271"/>
      <c r="UXO21" s="271"/>
      <c r="UXP21" s="271"/>
      <c r="UXQ21" s="271"/>
      <c r="UXR21" s="271"/>
      <c r="UXS21" s="271"/>
      <c r="UXT21" s="271"/>
      <c r="UXU21" s="271"/>
      <c r="UXV21" s="271"/>
      <c r="UXW21" s="271"/>
      <c r="UXX21" s="271"/>
      <c r="UXY21" s="271"/>
      <c r="UXZ21" s="271"/>
      <c r="UYA21" s="271"/>
      <c r="UYB21" s="271"/>
      <c r="UYC21" s="271"/>
      <c r="UYD21" s="271"/>
      <c r="UYE21" s="271"/>
      <c r="UYF21" s="271"/>
      <c r="UYG21" s="271"/>
      <c r="UYH21" s="271"/>
      <c r="UYI21" s="271"/>
      <c r="UYJ21" s="271"/>
      <c r="UYK21" s="271"/>
      <c r="UYL21" s="271"/>
      <c r="UYM21" s="271"/>
      <c r="UYN21" s="271"/>
      <c r="UYO21" s="271"/>
      <c r="UYP21" s="271"/>
      <c r="UYQ21" s="271"/>
      <c r="UYR21" s="271"/>
      <c r="UYS21" s="271"/>
      <c r="UYT21" s="271"/>
      <c r="UYU21" s="271"/>
      <c r="UYV21" s="271"/>
      <c r="UYW21" s="271"/>
      <c r="UYX21" s="271"/>
      <c r="UYY21" s="271"/>
      <c r="UYZ21" s="271"/>
      <c r="UZA21" s="271"/>
      <c r="UZB21" s="271"/>
      <c r="UZC21" s="271"/>
      <c r="UZD21" s="271"/>
      <c r="UZE21" s="271"/>
      <c r="UZF21" s="271"/>
      <c r="UZG21" s="271"/>
      <c r="UZH21" s="271"/>
      <c r="UZI21" s="271"/>
      <c r="UZJ21" s="271"/>
      <c r="UZK21" s="271"/>
      <c r="UZL21" s="271"/>
      <c r="UZM21" s="271"/>
      <c r="UZN21" s="271"/>
      <c r="UZO21" s="271"/>
      <c r="UZP21" s="271"/>
      <c r="UZQ21" s="271"/>
      <c r="UZR21" s="271"/>
      <c r="UZS21" s="271"/>
      <c r="UZT21" s="271"/>
      <c r="UZU21" s="271"/>
      <c r="UZV21" s="271"/>
      <c r="UZW21" s="271"/>
      <c r="UZX21" s="271"/>
      <c r="UZY21" s="271"/>
      <c r="UZZ21" s="271"/>
      <c r="VAA21" s="271"/>
      <c r="VAB21" s="271"/>
      <c r="VAC21" s="271"/>
      <c r="VAD21" s="271"/>
      <c r="VAE21" s="271"/>
      <c r="VAF21" s="271"/>
      <c r="VAG21" s="271"/>
      <c r="VAH21" s="271"/>
      <c r="VAI21" s="271"/>
      <c r="VAJ21" s="271"/>
      <c r="VAK21" s="271"/>
      <c r="VAL21" s="271"/>
      <c r="VAM21" s="271"/>
      <c r="VAN21" s="271"/>
      <c r="VAO21" s="271"/>
      <c r="VAP21" s="271"/>
      <c r="VAQ21" s="271"/>
      <c r="VAR21" s="271"/>
      <c r="VAS21" s="271"/>
      <c r="VAT21" s="271"/>
      <c r="VAU21" s="271"/>
      <c r="VAV21" s="271"/>
      <c r="VAW21" s="271"/>
      <c r="VAX21" s="271"/>
      <c r="VAY21" s="271"/>
      <c r="VAZ21" s="271"/>
      <c r="VBA21" s="271"/>
      <c r="VBB21" s="271"/>
      <c r="VBC21" s="271"/>
      <c r="VBD21" s="271"/>
      <c r="VBE21" s="271"/>
      <c r="VBF21" s="271"/>
      <c r="VBG21" s="271"/>
      <c r="VBH21" s="271"/>
      <c r="VBI21" s="271"/>
      <c r="VBJ21" s="271"/>
      <c r="VBK21" s="271"/>
      <c r="VBL21" s="271"/>
      <c r="VBM21" s="271"/>
      <c r="VBN21" s="271"/>
      <c r="VBO21" s="271"/>
      <c r="VBP21" s="271"/>
      <c r="VBQ21" s="271"/>
      <c r="VBR21" s="271"/>
      <c r="VBS21" s="271"/>
      <c r="VBT21" s="271"/>
      <c r="VBU21" s="271"/>
      <c r="VBV21" s="271"/>
      <c r="VBW21" s="271"/>
      <c r="VBX21" s="271"/>
      <c r="VBY21" s="271"/>
      <c r="VBZ21" s="271"/>
      <c r="VCA21" s="271"/>
      <c r="VCB21" s="271"/>
      <c r="VCC21" s="271"/>
      <c r="VCD21" s="271"/>
      <c r="VCE21" s="271"/>
      <c r="VCF21" s="271"/>
      <c r="VCG21" s="271"/>
      <c r="VCH21" s="271"/>
      <c r="VCI21" s="271"/>
      <c r="VCJ21" s="271"/>
      <c r="VCK21" s="271"/>
      <c r="VCL21" s="271"/>
      <c r="VCM21" s="271"/>
      <c r="VCN21" s="271"/>
      <c r="VCO21" s="271"/>
      <c r="VCP21" s="271"/>
      <c r="VCQ21" s="271"/>
      <c r="VCR21" s="271"/>
      <c r="VCS21" s="271"/>
      <c r="VCT21" s="271"/>
      <c r="VCU21" s="271"/>
      <c r="VCV21" s="271"/>
      <c r="VCW21" s="271"/>
      <c r="VCX21" s="271"/>
      <c r="VCY21" s="271"/>
      <c r="VCZ21" s="271"/>
      <c r="VDA21" s="271"/>
      <c r="VDB21" s="271"/>
      <c r="VDC21" s="271"/>
      <c r="VDD21" s="271"/>
      <c r="VDE21" s="271"/>
      <c r="VDF21" s="271"/>
      <c r="VDG21" s="271"/>
      <c r="VDH21" s="271"/>
      <c r="VDI21" s="271"/>
      <c r="VDJ21" s="271"/>
      <c r="VDK21" s="271"/>
      <c r="VDL21" s="271"/>
      <c r="VDM21" s="271"/>
      <c r="VDN21" s="271"/>
      <c r="VDO21" s="271"/>
      <c r="VDP21" s="271"/>
      <c r="VDQ21" s="271"/>
      <c r="VDR21" s="271"/>
      <c r="VDS21" s="271"/>
      <c r="VDT21" s="271"/>
      <c r="VDU21" s="271"/>
      <c r="VDV21" s="271"/>
      <c r="VDW21" s="271"/>
      <c r="VDX21" s="271"/>
      <c r="VDY21" s="271"/>
      <c r="VDZ21" s="271"/>
      <c r="VEA21" s="271"/>
      <c r="VEB21" s="271"/>
      <c r="VEC21" s="271"/>
      <c r="VED21" s="271"/>
      <c r="VEE21" s="271"/>
      <c r="VEF21" s="271"/>
      <c r="VEG21" s="271"/>
      <c r="VEH21" s="271"/>
      <c r="VEI21" s="271"/>
      <c r="VEJ21" s="271"/>
      <c r="VEK21" s="271"/>
      <c r="VEL21" s="271"/>
      <c r="VEM21" s="271"/>
      <c r="VEN21" s="271"/>
      <c r="VEO21" s="271"/>
      <c r="VEP21" s="271"/>
      <c r="VEQ21" s="271"/>
      <c r="VER21" s="271"/>
      <c r="VES21" s="271"/>
      <c r="VET21" s="271"/>
      <c r="VEU21" s="271"/>
      <c r="VEV21" s="271"/>
      <c r="VEW21" s="271"/>
      <c r="VEX21" s="271"/>
      <c r="VEY21" s="271"/>
      <c r="VEZ21" s="271"/>
      <c r="VFA21" s="271"/>
      <c r="VFB21" s="271"/>
      <c r="VFC21" s="271"/>
      <c r="VFD21" s="271"/>
      <c r="VFE21" s="271"/>
      <c r="VFF21" s="271"/>
      <c r="VFG21" s="271"/>
      <c r="VFH21" s="271"/>
      <c r="VFI21" s="271"/>
      <c r="VFJ21" s="271"/>
      <c r="VFK21" s="271"/>
      <c r="VFL21" s="271"/>
      <c r="VFM21" s="271"/>
      <c r="VFN21" s="271"/>
      <c r="VFO21" s="271"/>
      <c r="VFP21" s="271"/>
      <c r="VFQ21" s="271"/>
      <c r="VFR21" s="271"/>
      <c r="VFS21" s="271"/>
      <c r="VFT21" s="271"/>
      <c r="VFU21" s="271"/>
      <c r="VFV21" s="271"/>
      <c r="VFW21" s="271"/>
      <c r="VFX21" s="271"/>
      <c r="VFY21" s="271"/>
      <c r="VFZ21" s="271"/>
      <c r="VGA21" s="271"/>
      <c r="VGB21" s="271"/>
      <c r="VGC21" s="271"/>
      <c r="VGD21" s="271"/>
      <c r="VGE21" s="271"/>
      <c r="VGF21" s="271"/>
      <c r="VGG21" s="271"/>
      <c r="VGH21" s="271"/>
      <c r="VGI21" s="271"/>
      <c r="VGJ21" s="271"/>
      <c r="VGK21" s="271"/>
      <c r="VGL21" s="271"/>
      <c r="VGM21" s="271"/>
      <c r="VGN21" s="271"/>
      <c r="VGO21" s="271"/>
      <c r="VGP21" s="271"/>
      <c r="VGQ21" s="271"/>
      <c r="VGR21" s="271"/>
      <c r="VGS21" s="271"/>
      <c r="VGT21" s="271"/>
      <c r="VGU21" s="271"/>
      <c r="VGV21" s="271"/>
      <c r="VGW21" s="271"/>
      <c r="VGX21" s="271"/>
      <c r="VGY21" s="271"/>
      <c r="VGZ21" s="271"/>
      <c r="VHA21" s="271"/>
      <c r="VHB21" s="271"/>
      <c r="VHC21" s="271"/>
      <c r="VHD21" s="271"/>
      <c r="VHE21" s="271"/>
      <c r="VHF21" s="271"/>
      <c r="VHG21" s="271"/>
      <c r="VHH21" s="271"/>
      <c r="VHI21" s="271"/>
      <c r="VHJ21" s="271"/>
      <c r="VHK21" s="271"/>
      <c r="VHL21" s="271"/>
      <c r="VHM21" s="271"/>
      <c r="VHN21" s="271"/>
      <c r="VHO21" s="271"/>
      <c r="VHP21" s="271"/>
      <c r="VHQ21" s="271"/>
      <c r="VHR21" s="271"/>
      <c r="VHS21" s="271"/>
      <c r="VHT21" s="271"/>
      <c r="VHU21" s="271"/>
      <c r="VHV21" s="271"/>
      <c r="VHW21" s="271"/>
      <c r="VHX21" s="271"/>
      <c r="VHY21" s="271"/>
      <c r="VHZ21" s="271"/>
      <c r="VIA21" s="271"/>
      <c r="VIB21" s="271"/>
      <c r="VIC21" s="271"/>
      <c r="VID21" s="271"/>
      <c r="VIE21" s="271"/>
      <c r="VIF21" s="271"/>
      <c r="VIG21" s="271"/>
      <c r="VIH21" s="271"/>
      <c r="VII21" s="271"/>
      <c r="VIJ21" s="271"/>
      <c r="VIK21" s="271"/>
      <c r="VIL21" s="271"/>
      <c r="VIM21" s="271"/>
      <c r="VIN21" s="271"/>
      <c r="VIO21" s="271"/>
      <c r="VIP21" s="271"/>
      <c r="VIQ21" s="271"/>
      <c r="VIR21" s="271"/>
      <c r="VIS21" s="271"/>
      <c r="VIT21" s="271"/>
      <c r="VIU21" s="271"/>
      <c r="VIV21" s="271"/>
      <c r="VIW21" s="271"/>
      <c r="VIX21" s="271"/>
      <c r="VIY21" s="271"/>
      <c r="VIZ21" s="271"/>
      <c r="VJA21" s="271"/>
      <c r="VJB21" s="271"/>
      <c r="VJC21" s="271"/>
      <c r="VJD21" s="271"/>
      <c r="VJE21" s="271"/>
      <c r="VJF21" s="271"/>
      <c r="VJG21" s="271"/>
      <c r="VJH21" s="271"/>
      <c r="VJI21" s="271"/>
      <c r="VJJ21" s="271"/>
      <c r="VJK21" s="271"/>
      <c r="VJL21" s="271"/>
      <c r="VJM21" s="271"/>
      <c r="VJN21" s="271"/>
      <c r="VJO21" s="271"/>
      <c r="VJP21" s="271"/>
      <c r="VJQ21" s="271"/>
      <c r="VJR21" s="271"/>
      <c r="VJS21" s="271"/>
      <c r="VJT21" s="271"/>
      <c r="VJU21" s="271"/>
      <c r="VJV21" s="271"/>
      <c r="VJW21" s="271"/>
      <c r="VJX21" s="271"/>
      <c r="VJY21" s="271"/>
      <c r="VJZ21" s="271"/>
      <c r="VKA21" s="271"/>
      <c r="VKB21" s="271"/>
      <c r="VKC21" s="271"/>
      <c r="VKD21" s="271"/>
      <c r="VKE21" s="271"/>
      <c r="VKF21" s="271"/>
      <c r="VKG21" s="271"/>
      <c r="VKH21" s="271"/>
      <c r="VKI21" s="271"/>
      <c r="VKJ21" s="271"/>
      <c r="VKK21" s="271"/>
      <c r="VKL21" s="271"/>
      <c r="VKM21" s="271"/>
      <c r="VKN21" s="271"/>
      <c r="VKO21" s="271"/>
      <c r="VKP21" s="271"/>
      <c r="VKQ21" s="271"/>
      <c r="VKR21" s="271"/>
      <c r="VKS21" s="271"/>
      <c r="VKT21" s="271"/>
      <c r="VKU21" s="271"/>
      <c r="VKV21" s="271"/>
      <c r="VKW21" s="271"/>
      <c r="VKX21" s="271"/>
      <c r="VKY21" s="271"/>
      <c r="VKZ21" s="271"/>
      <c r="VLA21" s="271"/>
      <c r="VLB21" s="271"/>
      <c r="VLC21" s="271"/>
      <c r="VLD21" s="271"/>
      <c r="VLE21" s="271"/>
      <c r="VLF21" s="271"/>
      <c r="VLG21" s="271"/>
      <c r="VLH21" s="271"/>
      <c r="VLI21" s="271"/>
      <c r="VLJ21" s="271"/>
      <c r="VLK21" s="271"/>
      <c r="VLL21" s="271"/>
      <c r="VLM21" s="271"/>
      <c r="VLN21" s="271"/>
      <c r="VLO21" s="271"/>
      <c r="VLP21" s="271"/>
      <c r="VLQ21" s="271"/>
      <c r="VLR21" s="271"/>
      <c r="VLS21" s="271"/>
      <c r="VLT21" s="271"/>
      <c r="VLU21" s="271"/>
      <c r="VLV21" s="271"/>
      <c r="VLW21" s="271"/>
      <c r="VLX21" s="271"/>
      <c r="VLY21" s="271"/>
      <c r="VLZ21" s="271"/>
      <c r="VMA21" s="271"/>
      <c r="VMB21" s="271"/>
      <c r="VMC21" s="271"/>
      <c r="VMD21" s="271"/>
      <c r="VME21" s="271"/>
      <c r="VMF21" s="271"/>
      <c r="VMG21" s="271"/>
      <c r="VMH21" s="271"/>
      <c r="VMI21" s="271"/>
      <c r="VMJ21" s="271"/>
      <c r="VMK21" s="271"/>
      <c r="VML21" s="271"/>
      <c r="VMM21" s="271"/>
      <c r="VMN21" s="271"/>
      <c r="VMO21" s="271"/>
      <c r="VMP21" s="271"/>
      <c r="VMQ21" s="271"/>
      <c r="VMR21" s="271"/>
      <c r="VMS21" s="271"/>
      <c r="VMT21" s="271"/>
      <c r="VMU21" s="271"/>
      <c r="VMV21" s="271"/>
      <c r="VMW21" s="271"/>
      <c r="VMX21" s="271"/>
      <c r="VMY21" s="271"/>
      <c r="VMZ21" s="271"/>
      <c r="VNA21" s="271"/>
      <c r="VNB21" s="271"/>
      <c r="VNC21" s="271"/>
      <c r="VND21" s="271"/>
      <c r="VNE21" s="271"/>
      <c r="VNF21" s="271"/>
      <c r="VNG21" s="271"/>
      <c r="VNH21" s="271"/>
      <c r="VNI21" s="271"/>
      <c r="VNJ21" s="271"/>
      <c r="VNK21" s="271"/>
      <c r="VNL21" s="271"/>
      <c r="VNM21" s="271"/>
      <c r="VNN21" s="271"/>
      <c r="VNO21" s="271"/>
      <c r="VNP21" s="271"/>
      <c r="VNQ21" s="271"/>
      <c r="VNR21" s="271"/>
      <c r="VNS21" s="271"/>
      <c r="VNT21" s="271"/>
      <c r="VNU21" s="271"/>
      <c r="VNV21" s="271"/>
      <c r="VNW21" s="271"/>
      <c r="VNX21" s="271"/>
      <c r="VNY21" s="271"/>
      <c r="VNZ21" s="271"/>
      <c r="VOA21" s="271"/>
      <c r="VOB21" s="271"/>
      <c r="VOC21" s="271"/>
      <c r="VOD21" s="271"/>
      <c r="VOE21" s="271"/>
      <c r="VOF21" s="271"/>
      <c r="VOG21" s="271"/>
      <c r="VOH21" s="271"/>
      <c r="VOI21" s="271"/>
      <c r="VOJ21" s="271"/>
      <c r="VOK21" s="271"/>
      <c r="VOL21" s="271"/>
      <c r="VOM21" s="271"/>
      <c r="VON21" s="271"/>
      <c r="VOO21" s="271"/>
      <c r="VOP21" s="271"/>
      <c r="VOQ21" s="271"/>
      <c r="VOR21" s="271"/>
      <c r="VOS21" s="271"/>
      <c r="VOT21" s="271"/>
      <c r="VOU21" s="271"/>
      <c r="VOV21" s="271"/>
      <c r="VOW21" s="271"/>
      <c r="VOX21" s="271"/>
      <c r="VOY21" s="271"/>
      <c r="VOZ21" s="271"/>
      <c r="VPA21" s="271"/>
      <c r="VPB21" s="271"/>
      <c r="VPC21" s="271"/>
      <c r="VPD21" s="271"/>
      <c r="VPE21" s="271"/>
      <c r="VPF21" s="271"/>
      <c r="VPG21" s="271"/>
      <c r="VPH21" s="271"/>
      <c r="VPI21" s="271"/>
      <c r="VPJ21" s="271"/>
      <c r="VPK21" s="271"/>
      <c r="VPL21" s="271"/>
      <c r="VPM21" s="271"/>
      <c r="VPN21" s="271"/>
      <c r="VPO21" s="271"/>
      <c r="VPP21" s="271"/>
      <c r="VPQ21" s="271"/>
      <c r="VPR21" s="271"/>
      <c r="VPS21" s="271"/>
      <c r="VPT21" s="271"/>
      <c r="VPU21" s="271"/>
      <c r="VPV21" s="271"/>
      <c r="VPW21" s="271"/>
      <c r="VPX21" s="271"/>
      <c r="VPY21" s="271"/>
      <c r="VPZ21" s="271"/>
      <c r="VQA21" s="271"/>
      <c r="VQB21" s="271"/>
      <c r="VQC21" s="271"/>
      <c r="VQD21" s="271"/>
      <c r="VQE21" s="271"/>
      <c r="VQF21" s="271"/>
      <c r="VQG21" s="271"/>
      <c r="VQH21" s="271"/>
      <c r="VQI21" s="271"/>
      <c r="VQJ21" s="271"/>
      <c r="VQK21" s="271"/>
      <c r="VQL21" s="271"/>
      <c r="VQM21" s="271"/>
      <c r="VQN21" s="271"/>
      <c r="VQO21" s="271"/>
      <c r="VQP21" s="271"/>
      <c r="VQQ21" s="271"/>
      <c r="VQR21" s="271"/>
      <c r="VQS21" s="271"/>
      <c r="VQT21" s="271"/>
      <c r="VQU21" s="271"/>
      <c r="VQV21" s="271"/>
      <c r="VQW21" s="271"/>
      <c r="VQX21" s="271"/>
      <c r="VQY21" s="271"/>
      <c r="VQZ21" s="271"/>
      <c r="VRA21" s="271"/>
      <c r="VRB21" s="271"/>
      <c r="VRC21" s="271"/>
      <c r="VRD21" s="271"/>
      <c r="VRE21" s="271"/>
      <c r="VRF21" s="271"/>
      <c r="VRG21" s="271"/>
      <c r="VRH21" s="271"/>
      <c r="VRI21" s="271"/>
      <c r="VRJ21" s="271"/>
      <c r="VRK21" s="271"/>
      <c r="VRL21" s="271"/>
      <c r="VRM21" s="271"/>
      <c r="VRN21" s="271"/>
      <c r="VRO21" s="271"/>
      <c r="VRP21" s="271"/>
      <c r="VRQ21" s="271"/>
      <c r="VRR21" s="271"/>
      <c r="VRS21" s="271"/>
      <c r="VRT21" s="271"/>
      <c r="VRU21" s="271"/>
      <c r="VRV21" s="271"/>
      <c r="VRW21" s="271"/>
      <c r="VRX21" s="271"/>
      <c r="VRY21" s="271"/>
      <c r="VRZ21" s="271"/>
      <c r="VSA21" s="271"/>
      <c r="VSB21" s="271"/>
      <c r="VSC21" s="271"/>
      <c r="VSD21" s="271"/>
      <c r="VSE21" s="271"/>
      <c r="VSF21" s="271"/>
      <c r="VSG21" s="271"/>
      <c r="VSH21" s="271"/>
      <c r="VSI21" s="271"/>
      <c r="VSJ21" s="271"/>
      <c r="VSK21" s="271"/>
      <c r="VSL21" s="271"/>
      <c r="VSM21" s="271"/>
      <c r="VSN21" s="271"/>
      <c r="VSO21" s="271"/>
      <c r="VSP21" s="271"/>
      <c r="VSQ21" s="271"/>
      <c r="VSR21" s="271"/>
      <c r="VSS21" s="271"/>
      <c r="VST21" s="271"/>
      <c r="VSU21" s="271"/>
      <c r="VSV21" s="271"/>
      <c r="VSW21" s="271"/>
      <c r="VSX21" s="271"/>
      <c r="VSY21" s="271"/>
      <c r="VSZ21" s="271"/>
      <c r="VTA21" s="271"/>
      <c r="VTB21" s="271"/>
      <c r="VTC21" s="271"/>
      <c r="VTD21" s="271"/>
      <c r="VTE21" s="271"/>
      <c r="VTF21" s="271"/>
      <c r="VTG21" s="271"/>
      <c r="VTH21" s="271"/>
      <c r="VTI21" s="271"/>
      <c r="VTJ21" s="271"/>
      <c r="VTK21" s="271"/>
      <c r="VTL21" s="271"/>
      <c r="VTM21" s="271"/>
      <c r="VTN21" s="271"/>
      <c r="VTO21" s="271"/>
      <c r="VTP21" s="271"/>
      <c r="VTQ21" s="271"/>
      <c r="VTR21" s="271"/>
      <c r="VTS21" s="271"/>
      <c r="VTT21" s="271"/>
      <c r="VTU21" s="271"/>
      <c r="VTV21" s="271"/>
      <c r="VTW21" s="271"/>
      <c r="VTX21" s="271"/>
      <c r="VTY21" s="271"/>
      <c r="VTZ21" s="271"/>
      <c r="VUA21" s="271"/>
      <c r="VUB21" s="271"/>
      <c r="VUC21" s="271"/>
      <c r="VUD21" s="271"/>
      <c r="VUE21" s="271"/>
      <c r="VUF21" s="271"/>
      <c r="VUG21" s="271"/>
      <c r="VUH21" s="271"/>
      <c r="VUI21" s="271"/>
      <c r="VUJ21" s="271"/>
      <c r="VUK21" s="271"/>
      <c r="VUL21" s="271"/>
      <c r="VUM21" s="271"/>
      <c r="VUN21" s="271"/>
      <c r="VUO21" s="271"/>
      <c r="VUP21" s="271"/>
      <c r="VUQ21" s="271"/>
      <c r="VUR21" s="271"/>
      <c r="VUS21" s="271"/>
      <c r="VUT21" s="271"/>
      <c r="VUU21" s="271"/>
      <c r="VUV21" s="271"/>
      <c r="VUW21" s="271"/>
      <c r="VUX21" s="271"/>
      <c r="VUY21" s="271"/>
      <c r="VUZ21" s="271"/>
      <c r="VVA21" s="271"/>
      <c r="VVB21" s="271"/>
      <c r="VVC21" s="271"/>
      <c r="VVD21" s="271"/>
      <c r="VVE21" s="271"/>
      <c r="VVF21" s="271"/>
      <c r="VVG21" s="271"/>
      <c r="VVH21" s="271"/>
      <c r="VVI21" s="271"/>
      <c r="VVJ21" s="271"/>
      <c r="VVK21" s="271"/>
      <c r="VVL21" s="271"/>
      <c r="VVM21" s="271"/>
      <c r="VVN21" s="271"/>
      <c r="VVO21" s="271"/>
      <c r="VVP21" s="271"/>
      <c r="VVQ21" s="271"/>
      <c r="VVR21" s="271"/>
      <c r="VVS21" s="271"/>
      <c r="VVT21" s="271"/>
      <c r="VVU21" s="271"/>
      <c r="VVV21" s="271"/>
      <c r="VVW21" s="271"/>
      <c r="VVX21" s="271"/>
      <c r="VVY21" s="271"/>
      <c r="VVZ21" s="271"/>
      <c r="VWA21" s="271"/>
      <c r="VWB21" s="271"/>
      <c r="VWC21" s="271"/>
      <c r="VWD21" s="271"/>
      <c r="VWE21" s="271"/>
      <c r="VWF21" s="271"/>
      <c r="VWG21" s="271"/>
      <c r="VWH21" s="271"/>
      <c r="VWI21" s="271"/>
      <c r="VWJ21" s="271"/>
      <c r="VWK21" s="271"/>
      <c r="VWL21" s="271"/>
      <c r="VWM21" s="271"/>
      <c r="VWN21" s="271"/>
      <c r="VWO21" s="271"/>
      <c r="VWP21" s="271"/>
      <c r="VWQ21" s="271"/>
      <c r="VWR21" s="271"/>
      <c r="VWS21" s="271"/>
      <c r="VWT21" s="271"/>
      <c r="VWU21" s="271"/>
      <c r="VWV21" s="271"/>
      <c r="VWW21" s="271"/>
      <c r="VWX21" s="271"/>
      <c r="VWY21" s="271"/>
      <c r="VWZ21" s="271"/>
      <c r="VXA21" s="271"/>
      <c r="VXB21" s="271"/>
      <c r="VXC21" s="271"/>
      <c r="VXD21" s="271"/>
      <c r="VXE21" s="271"/>
      <c r="VXF21" s="271"/>
      <c r="VXG21" s="271"/>
      <c r="VXH21" s="271"/>
      <c r="VXI21" s="271"/>
      <c r="VXJ21" s="271"/>
      <c r="VXK21" s="271"/>
      <c r="VXL21" s="271"/>
      <c r="VXM21" s="271"/>
      <c r="VXN21" s="271"/>
      <c r="VXO21" s="271"/>
      <c r="VXP21" s="271"/>
      <c r="VXQ21" s="271"/>
      <c r="VXR21" s="271"/>
      <c r="VXS21" s="271"/>
      <c r="VXT21" s="271"/>
      <c r="VXU21" s="271"/>
      <c r="VXV21" s="271"/>
      <c r="VXW21" s="271"/>
      <c r="VXX21" s="271"/>
      <c r="VXY21" s="271"/>
      <c r="VXZ21" s="271"/>
      <c r="VYA21" s="271"/>
      <c r="VYB21" s="271"/>
      <c r="VYC21" s="271"/>
      <c r="VYD21" s="271"/>
      <c r="VYE21" s="271"/>
      <c r="VYF21" s="271"/>
      <c r="VYG21" s="271"/>
      <c r="VYH21" s="271"/>
      <c r="VYI21" s="271"/>
      <c r="VYJ21" s="271"/>
      <c r="VYK21" s="271"/>
      <c r="VYL21" s="271"/>
      <c r="VYM21" s="271"/>
      <c r="VYN21" s="271"/>
      <c r="VYO21" s="271"/>
      <c r="VYP21" s="271"/>
      <c r="VYQ21" s="271"/>
      <c r="VYR21" s="271"/>
      <c r="VYS21" s="271"/>
      <c r="VYT21" s="271"/>
      <c r="VYU21" s="271"/>
      <c r="VYV21" s="271"/>
      <c r="VYW21" s="271"/>
      <c r="VYX21" s="271"/>
      <c r="VYY21" s="271"/>
      <c r="VYZ21" s="271"/>
      <c r="VZA21" s="271"/>
      <c r="VZB21" s="271"/>
      <c r="VZC21" s="271"/>
      <c r="VZD21" s="271"/>
      <c r="VZE21" s="271"/>
      <c r="VZF21" s="271"/>
      <c r="VZG21" s="271"/>
      <c r="VZH21" s="271"/>
      <c r="VZI21" s="271"/>
      <c r="VZJ21" s="271"/>
      <c r="VZK21" s="271"/>
      <c r="VZL21" s="271"/>
      <c r="VZM21" s="271"/>
      <c r="VZN21" s="271"/>
      <c r="VZO21" s="271"/>
      <c r="VZP21" s="271"/>
      <c r="VZQ21" s="271"/>
      <c r="VZR21" s="271"/>
      <c r="VZS21" s="271"/>
      <c r="VZT21" s="271"/>
      <c r="VZU21" s="271"/>
      <c r="VZV21" s="271"/>
      <c r="VZW21" s="271"/>
      <c r="VZX21" s="271"/>
      <c r="VZY21" s="271"/>
      <c r="VZZ21" s="271"/>
      <c r="WAA21" s="271"/>
      <c r="WAB21" s="271"/>
      <c r="WAC21" s="271"/>
      <c r="WAD21" s="271"/>
      <c r="WAE21" s="271"/>
      <c r="WAF21" s="271"/>
      <c r="WAG21" s="271"/>
      <c r="WAH21" s="271"/>
      <c r="WAI21" s="271"/>
      <c r="WAJ21" s="271"/>
      <c r="WAK21" s="271"/>
      <c r="WAL21" s="271"/>
      <c r="WAM21" s="271"/>
      <c r="WAN21" s="271"/>
      <c r="WAO21" s="271"/>
      <c r="WAP21" s="271"/>
      <c r="WAQ21" s="271"/>
      <c r="WAR21" s="271"/>
      <c r="WAS21" s="271"/>
      <c r="WAT21" s="271"/>
      <c r="WAU21" s="271"/>
      <c r="WAV21" s="271"/>
      <c r="WAW21" s="271"/>
      <c r="WAX21" s="271"/>
      <c r="WAY21" s="271"/>
      <c r="WAZ21" s="271"/>
      <c r="WBA21" s="271"/>
      <c r="WBB21" s="271"/>
      <c r="WBC21" s="271"/>
      <c r="WBD21" s="271"/>
      <c r="WBE21" s="271"/>
      <c r="WBF21" s="271"/>
      <c r="WBG21" s="271"/>
      <c r="WBH21" s="271"/>
      <c r="WBI21" s="271"/>
      <c r="WBJ21" s="271"/>
      <c r="WBK21" s="271"/>
      <c r="WBL21" s="271"/>
      <c r="WBM21" s="271"/>
      <c r="WBN21" s="271"/>
      <c r="WBO21" s="271"/>
      <c r="WBP21" s="271"/>
      <c r="WBQ21" s="271"/>
      <c r="WBR21" s="271"/>
      <c r="WBS21" s="271"/>
      <c r="WBT21" s="271"/>
      <c r="WBU21" s="271"/>
      <c r="WBV21" s="271"/>
      <c r="WBW21" s="271"/>
      <c r="WBX21" s="271"/>
      <c r="WBY21" s="271"/>
      <c r="WBZ21" s="271"/>
      <c r="WCA21" s="271"/>
      <c r="WCB21" s="271"/>
      <c r="WCC21" s="271"/>
      <c r="WCD21" s="271"/>
      <c r="WCE21" s="271"/>
      <c r="WCF21" s="271"/>
      <c r="WCG21" s="271"/>
      <c r="WCH21" s="271"/>
      <c r="WCI21" s="271"/>
      <c r="WCJ21" s="271"/>
      <c r="WCK21" s="271"/>
      <c r="WCL21" s="271"/>
      <c r="WCM21" s="271"/>
      <c r="WCN21" s="271"/>
      <c r="WCO21" s="271"/>
      <c r="WCP21" s="271"/>
      <c r="WCQ21" s="271"/>
      <c r="WCR21" s="271"/>
      <c r="WCS21" s="271"/>
      <c r="WCT21" s="271"/>
      <c r="WCU21" s="271"/>
      <c r="WCV21" s="271"/>
      <c r="WCW21" s="271"/>
      <c r="WCX21" s="271"/>
      <c r="WCY21" s="271"/>
      <c r="WCZ21" s="271"/>
      <c r="WDA21" s="271"/>
      <c r="WDB21" s="271"/>
      <c r="WDC21" s="271"/>
      <c r="WDD21" s="271"/>
      <c r="WDE21" s="271"/>
      <c r="WDF21" s="271"/>
      <c r="WDG21" s="271"/>
      <c r="WDH21" s="271"/>
      <c r="WDI21" s="271"/>
      <c r="WDJ21" s="271"/>
      <c r="WDK21" s="271"/>
      <c r="WDL21" s="271"/>
      <c r="WDM21" s="271"/>
      <c r="WDN21" s="271"/>
      <c r="WDO21" s="271"/>
      <c r="WDP21" s="271"/>
      <c r="WDQ21" s="271"/>
      <c r="WDR21" s="271"/>
      <c r="WDS21" s="271"/>
      <c r="WDT21" s="271"/>
      <c r="WDU21" s="271"/>
      <c r="WDV21" s="271"/>
      <c r="WDW21" s="271"/>
      <c r="WDX21" s="271"/>
      <c r="WDY21" s="271"/>
      <c r="WDZ21" s="271"/>
      <c r="WEA21" s="271"/>
      <c r="WEB21" s="271"/>
      <c r="WEC21" s="271"/>
      <c r="WED21" s="271"/>
      <c r="WEE21" s="271"/>
      <c r="WEF21" s="271"/>
      <c r="WEG21" s="271"/>
      <c r="WEH21" s="271"/>
      <c r="WEI21" s="271"/>
      <c r="WEJ21" s="271"/>
      <c r="WEK21" s="271"/>
      <c r="WEL21" s="271"/>
      <c r="WEM21" s="271"/>
      <c r="WEN21" s="271"/>
      <c r="WEO21" s="271"/>
      <c r="WEP21" s="271"/>
      <c r="WEQ21" s="271"/>
      <c r="WER21" s="271"/>
      <c r="WES21" s="271"/>
      <c r="WET21" s="271"/>
      <c r="WEU21" s="271"/>
      <c r="WEV21" s="271"/>
      <c r="WEW21" s="271"/>
      <c r="WEX21" s="271"/>
      <c r="WEY21" s="271"/>
      <c r="WEZ21" s="271"/>
      <c r="WFA21" s="271"/>
      <c r="WFB21" s="271"/>
      <c r="WFC21" s="271"/>
      <c r="WFD21" s="271"/>
      <c r="WFE21" s="271"/>
      <c r="WFF21" s="271"/>
      <c r="WFG21" s="271"/>
      <c r="WFH21" s="271"/>
      <c r="WFI21" s="271"/>
      <c r="WFJ21" s="271"/>
      <c r="WFK21" s="271"/>
      <c r="WFL21" s="271"/>
      <c r="WFM21" s="271"/>
      <c r="WFN21" s="271"/>
      <c r="WFO21" s="271"/>
      <c r="WFP21" s="271"/>
      <c r="WFQ21" s="271"/>
      <c r="WFR21" s="271"/>
      <c r="WFS21" s="271"/>
      <c r="WFT21" s="271"/>
      <c r="WFU21" s="271"/>
      <c r="WFV21" s="271"/>
      <c r="WFW21" s="271"/>
      <c r="WFX21" s="271"/>
      <c r="WFY21" s="271"/>
      <c r="WFZ21" s="271"/>
      <c r="WGA21" s="271"/>
      <c r="WGB21" s="271"/>
      <c r="WGC21" s="271"/>
      <c r="WGD21" s="271"/>
      <c r="WGE21" s="271"/>
      <c r="WGF21" s="271"/>
      <c r="WGG21" s="271"/>
      <c r="WGH21" s="271"/>
      <c r="WGI21" s="271"/>
      <c r="WGJ21" s="271"/>
      <c r="WGK21" s="271"/>
      <c r="WGL21" s="271"/>
      <c r="WGM21" s="271"/>
      <c r="WGN21" s="271"/>
      <c r="WGO21" s="271"/>
      <c r="WGP21" s="271"/>
      <c r="WGQ21" s="271"/>
      <c r="WGR21" s="271"/>
      <c r="WGS21" s="271"/>
      <c r="WGT21" s="271"/>
      <c r="WGU21" s="271"/>
      <c r="WGV21" s="271"/>
      <c r="WGW21" s="271"/>
      <c r="WGX21" s="271"/>
      <c r="WGY21" s="271"/>
      <c r="WGZ21" s="271"/>
      <c r="WHA21" s="271"/>
      <c r="WHB21" s="271"/>
      <c r="WHC21" s="271"/>
      <c r="WHD21" s="271"/>
      <c r="WHE21" s="271"/>
      <c r="WHF21" s="271"/>
      <c r="WHG21" s="271"/>
      <c r="WHH21" s="271"/>
      <c r="WHI21" s="271"/>
      <c r="WHJ21" s="271"/>
      <c r="WHK21" s="271"/>
      <c r="WHL21" s="271"/>
      <c r="WHM21" s="271"/>
      <c r="WHN21" s="271"/>
      <c r="WHO21" s="271"/>
      <c r="WHP21" s="271"/>
      <c r="WHQ21" s="271"/>
      <c r="WHR21" s="271"/>
      <c r="WHS21" s="271"/>
      <c r="WHT21" s="271"/>
      <c r="WHU21" s="271"/>
      <c r="WHV21" s="271"/>
      <c r="WHW21" s="271"/>
      <c r="WHX21" s="271"/>
      <c r="WHY21" s="271"/>
      <c r="WHZ21" s="271"/>
      <c r="WIA21" s="271"/>
      <c r="WIB21" s="271"/>
      <c r="WIC21" s="271"/>
      <c r="WID21" s="271"/>
      <c r="WIE21" s="271"/>
      <c r="WIF21" s="271"/>
      <c r="WIG21" s="271"/>
      <c r="WIH21" s="271"/>
      <c r="WII21" s="271"/>
      <c r="WIJ21" s="271"/>
      <c r="WIK21" s="271"/>
      <c r="WIL21" s="271"/>
      <c r="WIM21" s="271"/>
      <c r="WIN21" s="271"/>
      <c r="WIO21" s="271"/>
      <c r="WIP21" s="271"/>
      <c r="WIQ21" s="271"/>
      <c r="WIR21" s="271"/>
      <c r="WIS21" s="271"/>
      <c r="WIT21" s="271"/>
      <c r="WIU21" s="271"/>
      <c r="WIV21" s="271"/>
      <c r="WIW21" s="271"/>
      <c r="WIX21" s="271"/>
      <c r="WIY21" s="271"/>
      <c r="WIZ21" s="271"/>
      <c r="WJA21" s="271"/>
      <c r="WJB21" s="271"/>
      <c r="WJC21" s="271"/>
      <c r="WJD21" s="271"/>
      <c r="WJE21" s="271"/>
      <c r="WJF21" s="271"/>
      <c r="WJG21" s="271"/>
      <c r="WJH21" s="271"/>
      <c r="WJI21" s="271"/>
      <c r="WJJ21" s="271"/>
      <c r="WJK21" s="271"/>
      <c r="WJL21" s="271"/>
      <c r="WJM21" s="271"/>
      <c r="WJN21" s="271"/>
      <c r="WJO21" s="271"/>
      <c r="WJP21" s="271"/>
      <c r="WJQ21" s="271"/>
      <c r="WJR21" s="271"/>
      <c r="WJS21" s="271"/>
      <c r="WJT21" s="271"/>
      <c r="WJU21" s="271"/>
      <c r="WJV21" s="271"/>
      <c r="WJW21" s="271"/>
      <c r="WJX21" s="271"/>
      <c r="WJY21" s="271"/>
      <c r="WJZ21" s="271"/>
      <c r="WKA21" s="271"/>
      <c r="WKB21" s="271"/>
      <c r="WKC21" s="271"/>
      <c r="WKD21" s="271"/>
      <c r="WKE21" s="271"/>
      <c r="WKF21" s="271"/>
      <c r="WKG21" s="271"/>
      <c r="WKH21" s="271"/>
      <c r="WKI21" s="271"/>
      <c r="WKJ21" s="271"/>
      <c r="WKK21" s="271"/>
      <c r="WKL21" s="271"/>
      <c r="WKM21" s="271"/>
      <c r="WKN21" s="271"/>
      <c r="WKO21" s="271"/>
      <c r="WKP21" s="271"/>
      <c r="WKQ21" s="271"/>
      <c r="WKR21" s="271"/>
      <c r="WKS21" s="271"/>
      <c r="WKT21" s="271"/>
      <c r="WKU21" s="271"/>
      <c r="WKV21" s="271"/>
      <c r="WKW21" s="271"/>
      <c r="WKX21" s="271"/>
      <c r="WKY21" s="271"/>
      <c r="WKZ21" s="271"/>
      <c r="WLA21" s="271"/>
      <c r="WLB21" s="271"/>
      <c r="WLC21" s="271"/>
      <c r="WLD21" s="271"/>
      <c r="WLE21" s="271"/>
      <c r="WLF21" s="271"/>
      <c r="WLG21" s="271"/>
      <c r="WLH21" s="271"/>
      <c r="WLI21" s="271"/>
      <c r="WLJ21" s="271"/>
      <c r="WLK21" s="271"/>
      <c r="WLL21" s="271"/>
      <c r="WLM21" s="271"/>
      <c r="WLN21" s="271"/>
      <c r="WLO21" s="271"/>
      <c r="WLP21" s="271"/>
      <c r="WLQ21" s="271"/>
      <c r="WLR21" s="271"/>
      <c r="WLS21" s="271"/>
      <c r="WLT21" s="271"/>
      <c r="WLU21" s="271"/>
      <c r="WLV21" s="271"/>
      <c r="WLW21" s="271"/>
      <c r="WLX21" s="271"/>
      <c r="WLY21" s="271"/>
      <c r="WLZ21" s="271"/>
      <c r="WMA21" s="271"/>
      <c r="WMB21" s="271"/>
      <c r="WMC21" s="271"/>
      <c r="WMD21" s="271"/>
      <c r="WME21" s="271"/>
      <c r="WMF21" s="271"/>
      <c r="WMG21" s="271"/>
      <c r="WMH21" s="271"/>
      <c r="WMI21" s="271"/>
      <c r="WMJ21" s="271"/>
      <c r="WMK21" s="271"/>
      <c r="WML21" s="271"/>
      <c r="WMM21" s="271"/>
      <c r="WMN21" s="271"/>
      <c r="WMO21" s="271"/>
      <c r="WMP21" s="271"/>
      <c r="WMQ21" s="271"/>
      <c r="WMR21" s="271"/>
      <c r="WMS21" s="271"/>
      <c r="WMT21" s="271"/>
      <c r="WMU21" s="271"/>
      <c r="WMV21" s="271"/>
      <c r="WMW21" s="271"/>
      <c r="WMX21" s="271"/>
      <c r="WMY21" s="271"/>
      <c r="WMZ21" s="271"/>
      <c r="WNA21" s="271"/>
      <c r="WNB21" s="271"/>
      <c r="WNC21" s="271"/>
      <c r="WND21" s="271"/>
      <c r="WNE21" s="271"/>
      <c r="WNF21" s="271"/>
      <c r="WNG21" s="271"/>
      <c r="WNH21" s="271"/>
      <c r="WNI21" s="271"/>
      <c r="WNJ21" s="271"/>
      <c r="WNK21" s="271"/>
      <c r="WNL21" s="271"/>
      <c r="WNM21" s="271"/>
      <c r="WNN21" s="271"/>
      <c r="WNO21" s="271"/>
      <c r="WNP21" s="271"/>
      <c r="WNQ21" s="271"/>
      <c r="WNR21" s="271"/>
      <c r="WNS21" s="271"/>
      <c r="WNT21" s="271"/>
      <c r="WNU21" s="271"/>
      <c r="WNV21" s="271"/>
      <c r="WNW21" s="271"/>
      <c r="WNX21" s="271"/>
      <c r="WNY21" s="271"/>
      <c r="WNZ21" s="271"/>
      <c r="WOA21" s="271"/>
      <c r="WOB21" s="271"/>
      <c r="WOC21" s="271"/>
      <c r="WOD21" s="271"/>
      <c r="WOE21" s="271"/>
      <c r="WOF21" s="271"/>
      <c r="WOG21" s="271"/>
      <c r="WOH21" s="271"/>
      <c r="WOI21" s="271"/>
      <c r="WOJ21" s="271"/>
      <c r="WOK21" s="271"/>
      <c r="WOL21" s="271"/>
      <c r="WOM21" s="271"/>
      <c r="WON21" s="271"/>
      <c r="WOO21" s="271"/>
      <c r="WOP21" s="271"/>
      <c r="WOQ21" s="271"/>
      <c r="WOR21" s="271"/>
      <c r="WOS21" s="271"/>
      <c r="WOT21" s="271"/>
      <c r="WOU21" s="271"/>
      <c r="WOV21" s="271"/>
      <c r="WOW21" s="271"/>
      <c r="WOX21" s="271"/>
      <c r="WOY21" s="271"/>
      <c r="WOZ21" s="271"/>
      <c r="WPA21" s="271"/>
      <c r="WPB21" s="271"/>
      <c r="WPC21" s="271"/>
      <c r="WPD21" s="271"/>
      <c r="WPE21" s="271"/>
      <c r="WPF21" s="271"/>
      <c r="WPG21" s="271"/>
      <c r="WPH21" s="271"/>
      <c r="WPI21" s="271"/>
      <c r="WPJ21" s="271"/>
      <c r="WPK21" s="271"/>
      <c r="WPL21" s="271"/>
      <c r="WPM21" s="271"/>
      <c r="WPN21" s="271"/>
      <c r="WPO21" s="271"/>
      <c r="WPP21" s="271"/>
      <c r="WPQ21" s="271"/>
      <c r="WPR21" s="271"/>
      <c r="WPS21" s="271"/>
      <c r="WPT21" s="271"/>
      <c r="WPU21" s="271"/>
      <c r="WPV21" s="271"/>
      <c r="WPW21" s="271"/>
      <c r="WPX21" s="271"/>
      <c r="WPY21" s="271"/>
      <c r="WPZ21" s="271"/>
      <c r="WQA21" s="271"/>
      <c r="WQB21" s="271"/>
      <c r="WQC21" s="271"/>
      <c r="WQD21" s="271"/>
      <c r="WQE21" s="271"/>
      <c r="WQF21" s="271"/>
      <c r="WQG21" s="271"/>
      <c r="WQH21" s="271"/>
      <c r="WQI21" s="271"/>
      <c r="WQJ21" s="271"/>
      <c r="WQK21" s="271"/>
      <c r="WQL21" s="271"/>
      <c r="WQM21" s="271"/>
      <c r="WQN21" s="271"/>
      <c r="WQO21" s="271"/>
      <c r="WQP21" s="271"/>
      <c r="WQQ21" s="271"/>
      <c r="WQR21" s="271"/>
      <c r="WQS21" s="271"/>
      <c r="WQT21" s="271"/>
      <c r="WQU21" s="271"/>
      <c r="WQV21" s="271"/>
      <c r="WQW21" s="271"/>
      <c r="WQX21" s="271"/>
      <c r="WQY21" s="271"/>
      <c r="WQZ21" s="271"/>
      <c r="WRA21" s="271"/>
      <c r="WRB21" s="271"/>
      <c r="WRC21" s="271"/>
      <c r="WRD21" s="271"/>
      <c r="WRE21" s="271"/>
      <c r="WRF21" s="271"/>
      <c r="WRG21" s="271"/>
      <c r="WRH21" s="271"/>
      <c r="WRI21" s="271"/>
      <c r="WRJ21" s="271"/>
      <c r="WRK21" s="271"/>
      <c r="WRL21" s="271"/>
      <c r="WRM21" s="271"/>
      <c r="WRN21" s="271"/>
      <c r="WRO21" s="271"/>
      <c r="WRP21" s="271"/>
      <c r="WRQ21" s="271"/>
      <c r="WRR21" s="271"/>
      <c r="WRS21" s="271"/>
      <c r="WRT21" s="271"/>
      <c r="WRU21" s="271"/>
      <c r="WRV21" s="271"/>
      <c r="WRW21" s="271"/>
      <c r="WRX21" s="271"/>
      <c r="WRY21" s="271"/>
      <c r="WRZ21" s="271"/>
      <c r="WSA21" s="271"/>
      <c r="WSB21" s="271"/>
      <c r="WSC21" s="271"/>
      <c r="WSD21" s="271"/>
      <c r="WSE21" s="271"/>
      <c r="WSF21" s="271"/>
      <c r="WSG21" s="271"/>
      <c r="WSH21" s="271"/>
      <c r="WSI21" s="271"/>
      <c r="WSJ21" s="271"/>
      <c r="WSK21" s="271"/>
      <c r="WSL21" s="271"/>
      <c r="WSM21" s="271"/>
      <c r="WSN21" s="271"/>
      <c r="WSO21" s="271"/>
      <c r="WSP21" s="271"/>
      <c r="WSQ21" s="271"/>
      <c r="WSR21" s="271"/>
      <c r="WSS21" s="271"/>
      <c r="WST21" s="271"/>
      <c r="WSU21" s="271"/>
      <c r="WSV21" s="271"/>
      <c r="WSW21" s="271"/>
      <c r="WSX21" s="271"/>
      <c r="WSY21" s="271"/>
      <c r="WSZ21" s="271"/>
      <c r="WTA21" s="271"/>
      <c r="WTB21" s="271"/>
      <c r="WTC21" s="271"/>
      <c r="WTD21" s="271"/>
      <c r="WTE21" s="271"/>
      <c r="WTF21" s="271"/>
      <c r="WTG21" s="271"/>
      <c r="WTH21" s="271"/>
      <c r="WTI21" s="271"/>
      <c r="WTJ21" s="271"/>
      <c r="WTK21" s="271"/>
      <c r="WTL21" s="271"/>
      <c r="WTM21" s="271"/>
      <c r="WTN21" s="271"/>
      <c r="WTO21" s="271"/>
      <c r="WTP21" s="271"/>
      <c r="WTQ21" s="271"/>
      <c r="WTR21" s="271"/>
      <c r="WTS21" s="271"/>
      <c r="WTT21" s="271"/>
      <c r="WTU21" s="271"/>
      <c r="WTV21" s="271"/>
      <c r="WTW21" s="271"/>
      <c r="WTX21" s="271"/>
      <c r="WTY21" s="271"/>
      <c r="WTZ21" s="271"/>
      <c r="WUA21" s="271"/>
      <c r="WUB21" s="271"/>
      <c r="WUC21" s="271"/>
      <c r="WUD21" s="271"/>
      <c r="WUE21" s="271"/>
      <c r="WUF21" s="271"/>
      <c r="WUG21" s="271"/>
      <c r="WUH21" s="271"/>
      <c r="WUI21" s="271"/>
      <c r="WUJ21" s="271"/>
      <c r="WUK21" s="271"/>
      <c r="WUL21" s="271"/>
      <c r="WUM21" s="271"/>
      <c r="WUN21" s="271"/>
      <c r="WUO21" s="271"/>
      <c r="WUP21" s="271"/>
      <c r="WUQ21" s="271"/>
      <c r="WUR21" s="271"/>
      <c r="WUS21" s="271"/>
      <c r="WUT21" s="271"/>
      <c r="WUU21" s="271"/>
      <c r="WUV21" s="271"/>
      <c r="WUW21" s="271"/>
      <c r="WUX21" s="271"/>
      <c r="WUY21" s="271"/>
      <c r="WUZ21" s="271"/>
      <c r="WVA21" s="271"/>
      <c r="WVB21" s="271"/>
      <c r="WVC21" s="271"/>
      <c r="WVD21" s="271"/>
      <c r="WVE21" s="271"/>
      <c r="WVF21" s="271"/>
      <c r="WVG21" s="271"/>
      <c r="WVH21" s="271"/>
      <c r="WVI21" s="271"/>
      <c r="WVJ21" s="271"/>
      <c r="WVK21" s="271"/>
      <c r="WVL21" s="271"/>
      <c r="WVM21" s="271"/>
      <c r="WVN21" s="271"/>
      <c r="WVO21" s="271"/>
      <c r="WVP21" s="271"/>
      <c r="WVQ21" s="271"/>
      <c r="WVR21" s="271"/>
      <c r="WVS21" s="271"/>
      <c r="WVT21" s="271"/>
      <c r="WVU21" s="271"/>
      <c r="WVV21" s="271"/>
      <c r="WVW21" s="271"/>
      <c r="WVX21" s="271"/>
      <c r="WVY21" s="271"/>
      <c r="WVZ21" s="271"/>
      <c r="WWA21" s="271"/>
      <c r="WWB21" s="271"/>
      <c r="WWC21" s="271"/>
      <c r="WWD21" s="271"/>
      <c r="WWE21" s="271"/>
      <c r="WWF21" s="271"/>
      <c r="WWG21" s="271"/>
      <c r="WWH21" s="271"/>
      <c r="WWI21" s="271"/>
      <c r="WWJ21" s="271"/>
      <c r="WWK21" s="271"/>
      <c r="WWL21" s="271"/>
      <c r="WWM21" s="271"/>
      <c r="WWN21" s="271"/>
      <c r="WWO21" s="271"/>
      <c r="WWP21" s="271"/>
      <c r="WWQ21" s="271"/>
      <c r="WWR21" s="271"/>
      <c r="WWS21" s="271"/>
      <c r="WWT21" s="271"/>
      <c r="WWU21" s="271"/>
      <c r="WWV21" s="271"/>
      <c r="WWW21" s="271"/>
      <c r="WWX21" s="271"/>
      <c r="WWY21" s="271"/>
      <c r="WWZ21" s="271"/>
      <c r="WXA21" s="271"/>
      <c r="WXB21" s="271"/>
      <c r="WXC21" s="271"/>
      <c r="WXD21" s="271"/>
      <c r="WXE21" s="271"/>
      <c r="WXF21" s="271"/>
      <c r="WXG21" s="271"/>
      <c r="WXH21" s="271"/>
      <c r="WXI21" s="271"/>
      <c r="WXJ21" s="271"/>
      <c r="WXK21" s="271"/>
      <c r="WXL21" s="271"/>
      <c r="WXM21" s="271"/>
      <c r="WXN21" s="271"/>
      <c r="WXO21" s="271"/>
      <c r="WXP21" s="271"/>
      <c r="WXQ21" s="271"/>
      <c r="WXR21" s="271"/>
      <c r="WXS21" s="271"/>
      <c r="WXT21" s="271"/>
      <c r="WXU21" s="271"/>
      <c r="WXV21" s="271"/>
      <c r="WXW21" s="271"/>
      <c r="WXX21" s="271"/>
      <c r="WXY21" s="271"/>
      <c r="WXZ21" s="271"/>
      <c r="WYA21" s="271"/>
      <c r="WYB21" s="271"/>
      <c r="WYC21" s="271"/>
      <c r="WYD21" s="271"/>
      <c r="WYE21" s="271"/>
      <c r="WYF21" s="271"/>
      <c r="WYG21" s="271"/>
      <c r="WYH21" s="271"/>
      <c r="WYI21" s="271"/>
      <c r="WYJ21" s="271"/>
      <c r="WYK21" s="271"/>
      <c r="WYL21" s="271"/>
      <c r="WYM21" s="271"/>
      <c r="WYN21" s="271"/>
      <c r="WYO21" s="271"/>
      <c r="WYP21" s="271"/>
      <c r="WYQ21" s="271"/>
      <c r="WYR21" s="271"/>
      <c r="WYS21" s="271"/>
      <c r="WYT21" s="271"/>
      <c r="WYU21" s="271"/>
      <c r="WYV21" s="271"/>
      <c r="WYW21" s="271"/>
      <c r="WYX21" s="271"/>
      <c r="WYY21" s="271"/>
      <c r="WYZ21" s="271"/>
      <c r="WZA21" s="271"/>
      <c r="WZB21" s="271"/>
      <c r="WZC21" s="271"/>
      <c r="WZD21" s="271"/>
      <c r="WZE21" s="271"/>
      <c r="WZF21" s="271"/>
      <c r="WZG21" s="271"/>
      <c r="WZH21" s="271"/>
      <c r="WZI21" s="271"/>
      <c r="WZJ21" s="271"/>
      <c r="WZK21" s="271"/>
      <c r="WZL21" s="271"/>
      <c r="WZM21" s="271"/>
      <c r="WZN21" s="271"/>
      <c r="WZO21" s="271"/>
      <c r="WZP21" s="271"/>
      <c r="WZQ21" s="271"/>
      <c r="WZR21" s="271"/>
      <c r="WZS21" s="271"/>
      <c r="WZT21" s="271"/>
      <c r="WZU21" s="271"/>
      <c r="WZV21" s="271"/>
      <c r="WZW21" s="271"/>
      <c r="WZX21" s="271"/>
      <c r="WZY21" s="271"/>
      <c r="WZZ21" s="271"/>
      <c r="XAA21" s="271"/>
      <c r="XAB21" s="271"/>
      <c r="XAC21" s="271"/>
      <c r="XAD21" s="271"/>
      <c r="XAE21" s="271"/>
      <c r="XAF21" s="271"/>
      <c r="XAG21" s="271"/>
      <c r="XAH21" s="271"/>
      <c r="XAI21" s="271"/>
      <c r="XAJ21" s="271"/>
      <c r="XAK21" s="271"/>
      <c r="XAL21" s="271"/>
      <c r="XAM21" s="271"/>
      <c r="XAN21" s="271"/>
      <c r="XAO21" s="271"/>
      <c r="XAP21" s="271"/>
      <c r="XAQ21" s="271"/>
      <c r="XAR21" s="271"/>
      <c r="XAS21" s="271"/>
      <c r="XAT21" s="271"/>
      <c r="XAU21" s="271"/>
      <c r="XAV21" s="271"/>
      <c r="XAW21" s="271"/>
      <c r="XAX21" s="271"/>
      <c r="XAY21" s="271"/>
      <c r="XAZ21" s="271"/>
      <c r="XBA21" s="271"/>
      <c r="XBB21" s="271"/>
      <c r="XBC21" s="271"/>
      <c r="XBD21" s="271"/>
      <c r="XBE21" s="271"/>
      <c r="XBF21" s="271"/>
      <c r="XBG21" s="271"/>
      <c r="XBH21" s="271"/>
      <c r="XBI21" s="271"/>
      <c r="XBJ21" s="271"/>
      <c r="XBK21" s="271"/>
      <c r="XBL21" s="271"/>
      <c r="XBM21" s="271"/>
      <c r="XBN21" s="271"/>
      <c r="XBO21" s="271"/>
      <c r="XBP21" s="271"/>
      <c r="XBQ21" s="271"/>
      <c r="XBR21" s="271"/>
      <c r="XBS21" s="271"/>
      <c r="XBT21" s="271"/>
      <c r="XBU21" s="271"/>
      <c r="XBV21" s="271"/>
      <c r="XBW21" s="271"/>
      <c r="XBX21" s="271"/>
      <c r="XBY21" s="271"/>
      <c r="XBZ21" s="271"/>
      <c r="XCA21" s="271"/>
      <c r="XCB21" s="271"/>
      <c r="XCC21" s="271"/>
      <c r="XCD21" s="271"/>
      <c r="XCE21" s="271"/>
      <c r="XCF21" s="271"/>
      <c r="XCG21" s="271"/>
      <c r="XCH21" s="271"/>
      <c r="XCI21" s="271"/>
      <c r="XCJ21" s="271"/>
      <c r="XCK21" s="271"/>
      <c r="XCL21" s="271"/>
      <c r="XCM21" s="271"/>
      <c r="XCN21" s="271"/>
      <c r="XCO21" s="271"/>
      <c r="XCP21" s="271"/>
      <c r="XCQ21" s="271"/>
      <c r="XCR21" s="271"/>
      <c r="XCS21" s="271"/>
      <c r="XCT21" s="271"/>
      <c r="XCU21" s="271"/>
      <c r="XCV21" s="271"/>
      <c r="XCW21" s="271"/>
      <c r="XCX21" s="271"/>
      <c r="XCY21" s="271"/>
      <c r="XCZ21" s="271"/>
      <c r="XDA21" s="271"/>
      <c r="XDB21" s="271"/>
      <c r="XDC21" s="271"/>
      <c r="XDD21" s="271"/>
      <c r="XDE21" s="271"/>
      <c r="XDF21" s="271"/>
      <c r="XDG21" s="271"/>
      <c r="XDH21" s="271"/>
      <c r="XDI21" s="271"/>
      <c r="XDJ21" s="271"/>
      <c r="XDK21" s="271"/>
      <c r="XDL21" s="271"/>
      <c r="XDM21" s="271"/>
      <c r="XDN21" s="271"/>
      <c r="XDO21" s="271"/>
      <c r="XDP21" s="271"/>
      <c r="XDQ21" s="271"/>
      <c r="XDR21" s="271"/>
      <c r="XDS21" s="271"/>
      <c r="XDT21" s="271"/>
      <c r="XDU21" s="271"/>
      <c r="XDV21" s="271"/>
      <c r="XDW21" s="271"/>
      <c r="XDX21" s="271"/>
      <c r="XDY21" s="271"/>
      <c r="XDZ21" s="271"/>
      <c r="XEA21" s="271"/>
      <c r="XEB21" s="271"/>
      <c r="XEC21" s="271"/>
      <c r="XED21" s="271"/>
      <c r="XEE21" s="271"/>
      <c r="XEF21" s="271"/>
      <c r="XEG21" s="271"/>
      <c r="XEH21" s="271"/>
      <c r="XEI21" s="271"/>
      <c r="XEJ21" s="271"/>
      <c r="XEK21" s="271"/>
      <c r="XEL21" s="271"/>
      <c r="XEM21" s="271"/>
      <c r="XEN21" s="271"/>
      <c r="XEO21" s="271"/>
      <c r="XEP21" s="271"/>
      <c r="XEQ21" s="271"/>
      <c r="XER21" s="271"/>
      <c r="XES21" s="271"/>
      <c r="XET21" s="271"/>
      <c r="XEU21" s="271"/>
      <c r="XEV21" s="271"/>
      <c r="XEW21" s="271"/>
      <c r="XEX21" s="271"/>
      <c r="XEY21" s="271"/>
      <c r="XEZ21" s="271"/>
      <c r="XFA21" s="271"/>
      <c r="XFB21" s="271"/>
      <c r="XFC21" s="271"/>
      <c r="XFD21" s="304"/>
    </row>
    <row r="22" spans="2:16384" ht="15.75" x14ac:dyDescent="0.25">
      <c r="B22" s="310"/>
      <c r="C22" s="58"/>
      <c r="D22" s="61" t="str">
        <f>"weight of ore, in informal units ("&amp;E18&amp;")"</f>
        <v>weight of ore, in informal units (sack)</v>
      </c>
      <c r="E22" s="27">
        <v>100</v>
      </c>
      <c r="F22" s="28" t="str">
        <f>" "&amp;E18&amp;"s"</f>
        <v xml:space="preserve"> sacks</v>
      </c>
      <c r="G22" s="312"/>
      <c r="H22" s="28"/>
      <c r="I22" s="31">
        <v>100</v>
      </c>
      <c r="J22" s="33" t="s">
        <v>39</v>
      </c>
      <c r="K22" s="314"/>
      <c r="O22" s="271"/>
    </row>
    <row r="23" spans="2:16384" ht="15.75" x14ac:dyDescent="0.25">
      <c r="B23" s="310"/>
      <c r="C23" s="58"/>
      <c r="D23" s="61" t="s">
        <v>335</v>
      </c>
      <c r="E23" s="55">
        <f>IFERROR(IF(E20*E22=0,"n/a",E20*E22),"n/a")</f>
        <v>6</v>
      </c>
      <c r="F23" s="28" t="s">
        <v>38</v>
      </c>
      <c r="G23" s="312"/>
      <c r="H23" s="28"/>
      <c r="I23" s="29">
        <v>6</v>
      </c>
      <c r="J23" s="33" t="s">
        <v>37</v>
      </c>
      <c r="K23" s="314"/>
      <c r="O23" s="271"/>
    </row>
    <row r="24" spans="2:16384" ht="15.75" x14ac:dyDescent="0.25">
      <c r="B24" s="310"/>
      <c r="C24" s="58"/>
      <c r="D24" s="61"/>
      <c r="E24" s="308"/>
      <c r="F24" s="28"/>
      <c r="G24" s="312"/>
      <c r="H24" s="28"/>
      <c r="I24" s="4"/>
      <c r="J24" s="33"/>
      <c r="K24" s="314"/>
      <c r="O24" s="271"/>
    </row>
    <row r="25" spans="2:16384" ht="18.75" customHeight="1" x14ac:dyDescent="0.25">
      <c r="B25" s="321"/>
      <c r="C25" s="64" t="s">
        <v>11</v>
      </c>
      <c r="D25" s="61"/>
      <c r="E25" s="308"/>
      <c r="F25" s="28"/>
      <c r="G25" s="312"/>
      <c r="H25" s="28"/>
      <c r="I25" s="4"/>
      <c r="J25" s="33"/>
      <c r="K25" s="314"/>
      <c r="O25" s="271"/>
    </row>
    <row r="26" spans="2:16384" ht="15.75" x14ac:dyDescent="0.25">
      <c r="B26" s="310"/>
      <c r="C26" s="58"/>
      <c r="D26" s="61" t="s">
        <v>337</v>
      </c>
      <c r="E26" s="551" t="s">
        <v>32</v>
      </c>
      <c r="F26" s="28"/>
      <c r="G26" s="312"/>
      <c r="H26" s="28"/>
      <c r="I26" s="1" t="s">
        <v>32</v>
      </c>
      <c r="J26" s="33"/>
      <c r="K26" s="314"/>
      <c r="O26" s="271"/>
    </row>
    <row r="27" spans="2:16384" ht="15.75" x14ac:dyDescent="0.25">
      <c r="B27" s="310"/>
      <c r="C27" s="58"/>
      <c r="D27" s="61" t="s">
        <v>339</v>
      </c>
      <c r="E27" s="551" t="s">
        <v>34</v>
      </c>
      <c r="F27" s="28"/>
      <c r="G27" s="312"/>
      <c r="H27" s="28"/>
      <c r="I27" s="1" t="s">
        <v>34</v>
      </c>
      <c r="J27" s="33"/>
      <c r="K27" s="314"/>
      <c r="O27" s="271"/>
    </row>
    <row r="28" spans="2:16384" ht="15.75" x14ac:dyDescent="0.25">
      <c r="B28" s="322"/>
      <c r="C28" s="58"/>
      <c r="D28" s="61" t="str">
        <f>"grams per unit of gold weight ("&amp;E27&amp;")"</f>
        <v>grams per unit of gold weight (g)</v>
      </c>
      <c r="E28" s="552">
        <v>1</v>
      </c>
      <c r="F28" s="35" t="str">
        <f>" g/"&amp;E27</f>
        <v xml:space="preserve"> g/g</v>
      </c>
      <c r="G28" s="312"/>
      <c r="H28" s="35"/>
      <c r="I28" s="1">
        <v>1</v>
      </c>
      <c r="J28" s="33" t="s">
        <v>44</v>
      </c>
      <c r="K28" s="314"/>
      <c r="O28" s="271"/>
    </row>
    <row r="29" spans="2:16384" ht="15.75" x14ac:dyDescent="0.25">
      <c r="B29" s="322"/>
      <c r="C29" s="58"/>
      <c r="D29" s="61" t="s">
        <v>338</v>
      </c>
      <c r="E29" s="552" t="s">
        <v>33</v>
      </c>
      <c r="F29" s="35"/>
      <c r="G29" s="312"/>
      <c r="H29" s="35"/>
      <c r="I29" s="1" t="s">
        <v>33</v>
      </c>
      <c r="J29" s="33"/>
      <c r="K29" s="314"/>
      <c r="L29" s="305"/>
      <c r="M29" s="305"/>
      <c r="N29" s="305"/>
      <c r="O29" s="305"/>
      <c r="P29" s="305"/>
      <c r="Q29" s="305"/>
      <c r="R29" s="305"/>
      <c r="S29" s="305"/>
      <c r="T29" s="305"/>
      <c r="U29" s="305"/>
      <c r="V29" s="305"/>
      <c r="W29" s="305"/>
      <c r="X29" s="305"/>
      <c r="Y29" s="305"/>
      <c r="Z29" s="305"/>
      <c r="AA29" s="305"/>
      <c r="AB29" s="305"/>
      <c r="AC29" s="305"/>
      <c r="AD29" s="305"/>
      <c r="AE29" s="305"/>
      <c r="AF29" s="305"/>
      <c r="AG29" s="305"/>
      <c r="AH29" s="305"/>
      <c r="AI29" s="305"/>
      <c r="AJ29" s="305"/>
      <c r="AK29" s="305"/>
      <c r="AL29" s="305"/>
      <c r="AM29" s="305"/>
      <c r="AN29" s="305"/>
      <c r="AO29" s="305"/>
      <c r="AP29" s="305"/>
      <c r="AQ29" s="305"/>
      <c r="AR29" s="305"/>
      <c r="AS29" s="305"/>
      <c r="AT29" s="305"/>
      <c r="AU29" s="305"/>
      <c r="AV29" s="305"/>
      <c r="AW29" s="305"/>
      <c r="AX29" s="305"/>
      <c r="AY29" s="305"/>
      <c r="AZ29" s="305"/>
      <c r="BA29" s="305"/>
      <c r="BB29" s="305"/>
      <c r="BC29" s="305"/>
      <c r="BD29" s="305"/>
      <c r="BE29" s="305"/>
      <c r="BF29" s="305"/>
      <c r="BG29" s="305"/>
      <c r="BH29" s="305"/>
      <c r="BI29" s="305"/>
      <c r="BJ29" s="305"/>
      <c r="BK29" s="305"/>
      <c r="BL29" s="305"/>
      <c r="BM29" s="305"/>
      <c r="BN29" s="305"/>
      <c r="BO29" s="305"/>
      <c r="BP29" s="305"/>
      <c r="BQ29" s="305"/>
      <c r="BR29" s="305"/>
      <c r="BS29" s="305"/>
      <c r="BT29" s="305"/>
      <c r="BU29" s="305"/>
      <c r="BV29" s="305"/>
      <c r="BW29" s="305"/>
      <c r="BX29" s="305"/>
      <c r="BY29" s="305"/>
      <c r="BZ29" s="305"/>
      <c r="CA29" s="305"/>
      <c r="CB29" s="305"/>
      <c r="CC29" s="305"/>
      <c r="CD29" s="305"/>
      <c r="CE29" s="305"/>
      <c r="CF29" s="305"/>
      <c r="CG29" s="305"/>
      <c r="CH29" s="305"/>
      <c r="CI29" s="305"/>
      <c r="CJ29" s="305"/>
      <c r="CK29" s="305"/>
      <c r="CL29" s="305"/>
      <c r="CM29" s="305"/>
      <c r="CN29" s="305"/>
      <c r="CO29" s="305"/>
      <c r="CP29" s="305"/>
      <c r="CQ29" s="305"/>
      <c r="CR29" s="305"/>
      <c r="CS29" s="305"/>
      <c r="CT29" s="305"/>
      <c r="CU29" s="305"/>
      <c r="CV29" s="305"/>
      <c r="CW29" s="305"/>
      <c r="CX29" s="305"/>
      <c r="CY29" s="305"/>
      <c r="CZ29" s="305"/>
      <c r="DA29" s="305"/>
      <c r="DB29" s="305"/>
      <c r="DC29" s="305"/>
      <c r="DD29" s="305"/>
      <c r="DE29" s="305"/>
      <c r="DF29" s="305"/>
      <c r="DG29" s="305"/>
      <c r="DH29" s="305"/>
      <c r="DI29" s="305"/>
      <c r="DJ29" s="305"/>
      <c r="DK29" s="305"/>
      <c r="DL29" s="305"/>
      <c r="DM29" s="305"/>
      <c r="DN29" s="305"/>
      <c r="DO29" s="305"/>
      <c r="DP29" s="305"/>
      <c r="DQ29" s="305"/>
      <c r="DR29" s="305"/>
      <c r="DS29" s="305"/>
      <c r="DT29" s="305"/>
      <c r="DU29" s="305"/>
      <c r="DV29" s="305"/>
      <c r="DW29" s="305"/>
      <c r="DX29" s="305"/>
      <c r="DY29" s="305"/>
      <c r="DZ29" s="305"/>
      <c r="EA29" s="305"/>
      <c r="EB29" s="305"/>
      <c r="EC29" s="305"/>
      <c r="ED29" s="305"/>
      <c r="EE29" s="305"/>
      <c r="EF29" s="305"/>
      <c r="EG29" s="305"/>
      <c r="EH29" s="305"/>
      <c r="EI29" s="305"/>
      <c r="EJ29" s="305"/>
      <c r="EK29" s="305"/>
      <c r="EL29" s="305"/>
      <c r="EM29" s="305"/>
      <c r="EN29" s="305"/>
      <c r="EO29" s="305"/>
      <c r="EP29" s="305"/>
      <c r="EQ29" s="305"/>
      <c r="ER29" s="305"/>
      <c r="ES29" s="305"/>
      <c r="ET29" s="305"/>
      <c r="EU29" s="305"/>
      <c r="EV29" s="305"/>
      <c r="EW29" s="305"/>
      <c r="EX29" s="305"/>
      <c r="EY29" s="305"/>
      <c r="EZ29" s="305"/>
      <c r="FA29" s="305"/>
      <c r="FB29" s="305"/>
      <c r="FC29" s="305"/>
      <c r="FD29" s="305"/>
      <c r="FE29" s="305"/>
      <c r="FF29" s="305"/>
      <c r="FG29" s="305"/>
      <c r="FH29" s="305"/>
      <c r="FI29" s="305"/>
      <c r="FJ29" s="305"/>
      <c r="FK29" s="305"/>
      <c r="FL29" s="305"/>
      <c r="FM29" s="305"/>
      <c r="FN29" s="305"/>
      <c r="FO29" s="305"/>
      <c r="FP29" s="305"/>
      <c r="FQ29" s="305"/>
      <c r="FR29" s="305"/>
      <c r="FS29" s="305"/>
      <c r="FT29" s="305"/>
      <c r="FU29" s="305"/>
      <c r="FV29" s="305"/>
      <c r="FW29" s="305"/>
      <c r="FX29" s="305"/>
      <c r="FY29" s="305"/>
      <c r="FZ29" s="305"/>
      <c r="GA29" s="305"/>
      <c r="GB29" s="305"/>
      <c r="GC29" s="305"/>
      <c r="GD29" s="305"/>
      <c r="GE29" s="305"/>
      <c r="GF29" s="305"/>
      <c r="GG29" s="305"/>
      <c r="GH29" s="305"/>
      <c r="GI29" s="305"/>
      <c r="GJ29" s="305"/>
      <c r="GK29" s="305"/>
      <c r="GL29" s="305"/>
      <c r="GM29" s="305"/>
      <c r="GN29" s="305"/>
      <c r="GO29" s="305"/>
      <c r="GP29" s="305"/>
      <c r="GQ29" s="305"/>
      <c r="GR29" s="305"/>
      <c r="GS29" s="305"/>
      <c r="GT29" s="305"/>
      <c r="GU29" s="305"/>
      <c r="GV29" s="305"/>
      <c r="GW29" s="305"/>
      <c r="GX29" s="305"/>
      <c r="GY29" s="305"/>
      <c r="GZ29" s="305"/>
      <c r="HA29" s="305"/>
      <c r="HB29" s="305"/>
      <c r="HC29" s="305"/>
      <c r="HD29" s="305"/>
      <c r="HE29" s="305"/>
      <c r="HF29" s="305"/>
      <c r="HG29" s="305"/>
      <c r="HH29" s="305"/>
      <c r="HI29" s="305"/>
      <c r="HJ29" s="305"/>
      <c r="HK29" s="305"/>
      <c r="HL29" s="305"/>
      <c r="HM29" s="305"/>
      <c r="HN29" s="305"/>
      <c r="HO29" s="305"/>
      <c r="HP29" s="305"/>
      <c r="HQ29" s="305"/>
      <c r="HR29" s="305"/>
      <c r="HS29" s="305"/>
      <c r="HT29" s="305"/>
      <c r="HU29" s="305"/>
      <c r="HV29" s="305"/>
      <c r="HW29" s="305"/>
      <c r="HX29" s="305"/>
      <c r="HY29" s="305"/>
      <c r="HZ29" s="305"/>
      <c r="IA29" s="305"/>
      <c r="IB29" s="305"/>
      <c r="IC29" s="305"/>
      <c r="ID29" s="305"/>
      <c r="IE29" s="305"/>
      <c r="IF29" s="305"/>
      <c r="IG29" s="305"/>
      <c r="IH29" s="305"/>
      <c r="II29" s="305"/>
      <c r="IJ29" s="305"/>
      <c r="IK29" s="305"/>
      <c r="IL29" s="305"/>
      <c r="IM29" s="305"/>
      <c r="IN29" s="305"/>
      <c r="IO29" s="305"/>
      <c r="IP29" s="305"/>
      <c r="IQ29" s="305"/>
      <c r="IR29" s="305"/>
      <c r="IS29" s="305"/>
      <c r="IT29" s="305"/>
      <c r="IU29" s="305"/>
      <c r="IV29" s="305"/>
      <c r="IW29" s="305"/>
      <c r="IX29" s="305"/>
      <c r="IY29" s="305"/>
      <c r="IZ29" s="305"/>
      <c r="JA29" s="305"/>
      <c r="JB29" s="305"/>
      <c r="JC29" s="305"/>
      <c r="JD29" s="305"/>
      <c r="JE29" s="305"/>
      <c r="JF29" s="305"/>
      <c r="JG29" s="305"/>
      <c r="JH29" s="305"/>
      <c r="JI29" s="305"/>
      <c r="JJ29" s="305"/>
      <c r="JK29" s="305"/>
      <c r="JL29" s="305"/>
      <c r="JM29" s="305"/>
      <c r="JN29" s="305"/>
      <c r="JO29" s="305"/>
      <c r="JP29" s="305"/>
      <c r="JQ29" s="305"/>
      <c r="JR29" s="305"/>
      <c r="JS29" s="305"/>
      <c r="JT29" s="305"/>
      <c r="JU29" s="305"/>
      <c r="JV29" s="305"/>
      <c r="JW29" s="305"/>
      <c r="JX29" s="305"/>
      <c r="JY29" s="305"/>
      <c r="JZ29" s="305"/>
      <c r="KA29" s="305"/>
      <c r="KB29" s="305"/>
      <c r="KC29" s="305"/>
      <c r="KD29" s="305"/>
      <c r="KE29" s="305"/>
      <c r="KF29" s="305"/>
      <c r="KG29" s="305"/>
      <c r="KH29" s="305"/>
      <c r="KI29" s="305"/>
      <c r="KJ29" s="305"/>
      <c r="KK29" s="305"/>
      <c r="KL29" s="305"/>
      <c r="KM29" s="305"/>
      <c r="KN29" s="305"/>
      <c r="KO29" s="305"/>
      <c r="KP29" s="305"/>
      <c r="KQ29" s="305"/>
      <c r="KR29" s="305"/>
      <c r="KS29" s="305"/>
      <c r="KT29" s="305"/>
      <c r="KU29" s="305"/>
      <c r="KV29" s="305"/>
      <c r="KW29" s="305"/>
      <c r="KX29" s="305"/>
      <c r="KY29" s="305"/>
      <c r="KZ29" s="305"/>
      <c r="LA29" s="305"/>
      <c r="LB29" s="305"/>
      <c r="LC29" s="305"/>
      <c r="LD29" s="305"/>
      <c r="LE29" s="305"/>
      <c r="LF29" s="305"/>
      <c r="LG29" s="305"/>
      <c r="LH29" s="305"/>
      <c r="LI29" s="305"/>
      <c r="LJ29" s="305"/>
      <c r="LK29" s="305"/>
      <c r="LL29" s="305"/>
      <c r="LM29" s="305"/>
      <c r="LN29" s="305"/>
      <c r="LO29" s="305"/>
      <c r="LP29" s="305"/>
      <c r="LQ29" s="305"/>
      <c r="LR29" s="305"/>
      <c r="LS29" s="305"/>
      <c r="LT29" s="305"/>
      <c r="LU29" s="305"/>
      <c r="LV29" s="305"/>
      <c r="LW29" s="305"/>
      <c r="LX29" s="305"/>
      <c r="LY29" s="305"/>
      <c r="LZ29" s="305"/>
      <c r="MA29" s="305"/>
      <c r="MB29" s="305"/>
      <c r="MC29" s="305"/>
      <c r="MD29" s="305"/>
      <c r="ME29" s="305"/>
      <c r="MF29" s="305"/>
      <c r="MG29" s="305"/>
      <c r="MH29" s="305"/>
      <c r="MI29" s="305"/>
      <c r="MJ29" s="305"/>
      <c r="MK29" s="305"/>
      <c r="ML29" s="305"/>
      <c r="MM29" s="305"/>
      <c r="MN29" s="305"/>
      <c r="MO29" s="305"/>
      <c r="MP29" s="305"/>
      <c r="MQ29" s="305"/>
      <c r="MR29" s="305"/>
      <c r="MS29" s="305"/>
      <c r="MT29" s="305"/>
      <c r="MU29" s="305"/>
      <c r="MV29" s="305"/>
      <c r="MW29" s="305"/>
      <c r="MX29" s="305"/>
      <c r="MY29" s="305"/>
      <c r="MZ29" s="305"/>
      <c r="NA29" s="305"/>
      <c r="NB29" s="305"/>
      <c r="NC29" s="305"/>
      <c r="ND29" s="305"/>
      <c r="NE29" s="305"/>
      <c r="NF29" s="305"/>
      <c r="NG29" s="305"/>
      <c r="NH29" s="305"/>
      <c r="NI29" s="305"/>
      <c r="NJ29" s="305"/>
      <c r="NK29" s="305"/>
      <c r="NL29" s="305"/>
      <c r="NM29" s="305"/>
      <c r="NN29" s="305"/>
      <c r="NO29" s="305"/>
      <c r="NP29" s="305"/>
      <c r="NQ29" s="305"/>
      <c r="NR29" s="305"/>
      <c r="NS29" s="305"/>
      <c r="NT29" s="305"/>
      <c r="NU29" s="305"/>
      <c r="NV29" s="305"/>
      <c r="NW29" s="305"/>
      <c r="NX29" s="305"/>
      <c r="NY29" s="305"/>
      <c r="NZ29" s="305"/>
      <c r="OA29" s="305"/>
      <c r="OB29" s="305"/>
      <c r="OC29" s="305"/>
      <c r="OD29" s="305"/>
      <c r="OE29" s="305"/>
      <c r="OF29" s="305"/>
      <c r="OG29" s="305"/>
      <c r="OH29" s="305"/>
      <c r="OI29" s="305"/>
      <c r="OJ29" s="305"/>
      <c r="OK29" s="305"/>
      <c r="OL29" s="305"/>
      <c r="OM29" s="305"/>
      <c r="ON29" s="305"/>
      <c r="OO29" s="305"/>
      <c r="OP29" s="305"/>
      <c r="OQ29" s="305"/>
      <c r="OR29" s="305"/>
      <c r="OS29" s="305"/>
      <c r="OT29" s="305"/>
      <c r="OU29" s="305"/>
      <c r="OV29" s="305"/>
      <c r="OW29" s="305"/>
      <c r="OX29" s="305"/>
      <c r="OY29" s="305"/>
      <c r="OZ29" s="305"/>
      <c r="PA29" s="305"/>
      <c r="PB29" s="305"/>
      <c r="PC29" s="305"/>
      <c r="PD29" s="305"/>
      <c r="PE29" s="305"/>
      <c r="PF29" s="305"/>
      <c r="PG29" s="305"/>
      <c r="PH29" s="305"/>
      <c r="PI29" s="305"/>
      <c r="PJ29" s="305"/>
      <c r="PK29" s="305"/>
      <c r="PL29" s="305"/>
      <c r="PM29" s="305"/>
      <c r="PN29" s="305"/>
      <c r="PO29" s="305"/>
      <c r="PP29" s="305"/>
      <c r="PQ29" s="305"/>
      <c r="PR29" s="305"/>
      <c r="PS29" s="305"/>
      <c r="PT29" s="305"/>
      <c r="PU29" s="305"/>
      <c r="PV29" s="305"/>
      <c r="PW29" s="305"/>
      <c r="PX29" s="305"/>
      <c r="PY29" s="305"/>
      <c r="PZ29" s="305"/>
      <c r="QA29" s="305"/>
      <c r="QB29" s="305"/>
      <c r="QC29" s="305"/>
      <c r="QD29" s="305"/>
      <c r="QE29" s="305"/>
      <c r="QF29" s="305"/>
      <c r="QG29" s="305"/>
      <c r="QH29" s="305"/>
      <c r="QI29" s="305"/>
      <c r="QJ29" s="305"/>
      <c r="QK29" s="305"/>
      <c r="QL29" s="305"/>
      <c r="QM29" s="305"/>
      <c r="QN29" s="305"/>
      <c r="QO29" s="305"/>
      <c r="QP29" s="305"/>
      <c r="QQ29" s="305"/>
      <c r="QR29" s="305"/>
      <c r="QS29" s="305"/>
      <c r="QT29" s="305"/>
      <c r="QU29" s="305"/>
      <c r="QV29" s="305"/>
      <c r="QW29" s="305"/>
      <c r="QX29" s="305"/>
      <c r="QY29" s="305"/>
      <c r="QZ29" s="305"/>
      <c r="RA29" s="305"/>
      <c r="RB29" s="305"/>
      <c r="RC29" s="305"/>
      <c r="RD29" s="305"/>
      <c r="RE29" s="305"/>
      <c r="RF29" s="305"/>
      <c r="RG29" s="305"/>
      <c r="RH29" s="305"/>
      <c r="RI29" s="305"/>
      <c r="RJ29" s="305"/>
      <c r="RK29" s="305"/>
      <c r="RL29" s="305"/>
      <c r="RM29" s="305"/>
      <c r="RN29" s="305"/>
      <c r="RO29" s="305"/>
      <c r="RP29" s="305"/>
      <c r="RQ29" s="305"/>
      <c r="RR29" s="305"/>
      <c r="RS29" s="305"/>
      <c r="RT29" s="305"/>
      <c r="RU29" s="305"/>
      <c r="RV29" s="305"/>
      <c r="RW29" s="305"/>
      <c r="RX29" s="305"/>
      <c r="RY29" s="305"/>
      <c r="RZ29" s="305"/>
      <c r="SA29" s="305"/>
      <c r="SB29" s="305"/>
      <c r="SC29" s="305"/>
      <c r="SD29" s="305"/>
      <c r="SE29" s="305"/>
      <c r="SF29" s="305"/>
      <c r="SG29" s="305"/>
      <c r="SH29" s="305"/>
      <c r="SI29" s="305"/>
      <c r="SJ29" s="305"/>
      <c r="SK29" s="305"/>
      <c r="SL29" s="305"/>
      <c r="SM29" s="305"/>
      <c r="SN29" s="305"/>
      <c r="SO29" s="305"/>
      <c r="SP29" s="305"/>
      <c r="SQ29" s="305"/>
      <c r="SR29" s="305"/>
      <c r="SS29" s="305"/>
      <c r="ST29" s="305"/>
      <c r="SU29" s="305"/>
      <c r="SV29" s="305"/>
      <c r="SW29" s="305"/>
      <c r="SX29" s="305"/>
      <c r="SY29" s="305"/>
      <c r="SZ29" s="305"/>
      <c r="TA29" s="305"/>
      <c r="TB29" s="305"/>
      <c r="TC29" s="305"/>
      <c r="TD29" s="305"/>
      <c r="TE29" s="305"/>
      <c r="TF29" s="305"/>
      <c r="TG29" s="305"/>
      <c r="TH29" s="305"/>
      <c r="TI29" s="305"/>
      <c r="TJ29" s="305"/>
      <c r="TK29" s="305"/>
      <c r="TL29" s="305"/>
      <c r="TM29" s="305"/>
      <c r="TN29" s="305"/>
      <c r="TO29" s="305"/>
      <c r="TP29" s="305"/>
      <c r="TQ29" s="305"/>
      <c r="TR29" s="305"/>
      <c r="TS29" s="305"/>
      <c r="TT29" s="305"/>
      <c r="TU29" s="305"/>
      <c r="TV29" s="305"/>
      <c r="TW29" s="305"/>
      <c r="TX29" s="305"/>
      <c r="TY29" s="305"/>
      <c r="TZ29" s="305"/>
      <c r="UA29" s="305"/>
      <c r="UB29" s="305"/>
      <c r="UC29" s="305"/>
      <c r="UD29" s="305"/>
      <c r="UE29" s="305"/>
      <c r="UF29" s="305"/>
      <c r="UG29" s="305"/>
      <c r="UH29" s="305"/>
      <c r="UI29" s="305"/>
      <c r="UJ29" s="305"/>
      <c r="UK29" s="305"/>
      <c r="UL29" s="305"/>
      <c r="UM29" s="305"/>
      <c r="UN29" s="305"/>
      <c r="UO29" s="305"/>
      <c r="UP29" s="305"/>
      <c r="UQ29" s="305"/>
      <c r="UR29" s="305"/>
      <c r="US29" s="305"/>
      <c r="UT29" s="305"/>
      <c r="UU29" s="305"/>
      <c r="UV29" s="305"/>
      <c r="UW29" s="305"/>
      <c r="UX29" s="305"/>
      <c r="UY29" s="305"/>
      <c r="UZ29" s="305"/>
      <c r="VA29" s="305"/>
      <c r="VB29" s="305"/>
      <c r="VC29" s="305"/>
      <c r="VD29" s="305"/>
      <c r="VE29" s="305"/>
      <c r="VF29" s="305"/>
      <c r="VG29" s="305"/>
      <c r="VH29" s="305"/>
      <c r="VI29" s="305"/>
      <c r="VJ29" s="305"/>
      <c r="VK29" s="305"/>
      <c r="VL29" s="305"/>
      <c r="VM29" s="305"/>
      <c r="VN29" s="305"/>
      <c r="VO29" s="305"/>
      <c r="VP29" s="305"/>
      <c r="VQ29" s="305"/>
      <c r="VR29" s="305"/>
      <c r="VS29" s="305"/>
      <c r="VT29" s="305"/>
      <c r="VU29" s="305"/>
      <c r="VV29" s="305"/>
      <c r="VW29" s="305"/>
      <c r="VX29" s="305"/>
      <c r="VY29" s="305"/>
      <c r="VZ29" s="305"/>
      <c r="WA29" s="305"/>
      <c r="WB29" s="305"/>
      <c r="WC29" s="305"/>
      <c r="WD29" s="305"/>
      <c r="WE29" s="305"/>
      <c r="WF29" s="305"/>
      <c r="WG29" s="305"/>
      <c r="WH29" s="305"/>
      <c r="WI29" s="305"/>
      <c r="WJ29" s="305"/>
      <c r="WK29" s="305"/>
      <c r="WL29" s="305"/>
      <c r="WM29" s="305"/>
      <c r="WN29" s="305"/>
      <c r="WO29" s="305"/>
      <c r="WP29" s="305"/>
      <c r="WQ29" s="305"/>
      <c r="WR29" s="305"/>
      <c r="WS29" s="305"/>
      <c r="WT29" s="305"/>
      <c r="WU29" s="305"/>
      <c r="WV29" s="305"/>
      <c r="WW29" s="305"/>
      <c r="WX29" s="305"/>
      <c r="WY29" s="305"/>
      <c r="WZ29" s="305"/>
      <c r="XA29" s="305"/>
      <c r="XB29" s="305"/>
      <c r="XC29" s="305"/>
      <c r="XD29" s="305"/>
      <c r="XE29" s="305"/>
      <c r="XF29" s="305"/>
      <c r="XG29" s="305"/>
      <c r="XH29" s="305"/>
      <c r="XI29" s="305"/>
      <c r="XJ29" s="305"/>
      <c r="XK29" s="305"/>
      <c r="XL29" s="305"/>
      <c r="XM29" s="305"/>
      <c r="XN29" s="305"/>
      <c r="XO29" s="305"/>
      <c r="XP29" s="305"/>
      <c r="XQ29" s="305"/>
      <c r="XR29" s="305"/>
      <c r="XS29" s="305"/>
      <c r="XT29" s="305"/>
      <c r="XU29" s="305"/>
      <c r="XV29" s="305"/>
      <c r="XW29" s="305"/>
      <c r="XX29" s="305"/>
      <c r="XY29" s="305"/>
      <c r="XZ29" s="305"/>
      <c r="YA29" s="305"/>
      <c r="YB29" s="305"/>
      <c r="YC29" s="305"/>
      <c r="YD29" s="305"/>
      <c r="YE29" s="305"/>
      <c r="YF29" s="305"/>
      <c r="YG29" s="305"/>
      <c r="YH29" s="305"/>
      <c r="YI29" s="305"/>
      <c r="YJ29" s="305"/>
      <c r="YK29" s="305"/>
      <c r="YL29" s="305"/>
      <c r="YM29" s="305"/>
      <c r="YN29" s="305"/>
      <c r="YO29" s="305"/>
      <c r="YP29" s="305"/>
      <c r="YQ29" s="305"/>
      <c r="YR29" s="305"/>
      <c r="YS29" s="305"/>
      <c r="YT29" s="305"/>
      <c r="YU29" s="305"/>
      <c r="YV29" s="305"/>
      <c r="YW29" s="305"/>
      <c r="YX29" s="305"/>
      <c r="YY29" s="305"/>
      <c r="YZ29" s="305"/>
      <c r="ZA29" s="305"/>
      <c r="ZB29" s="305"/>
      <c r="ZC29" s="305"/>
      <c r="ZD29" s="305"/>
      <c r="ZE29" s="305"/>
      <c r="ZF29" s="305"/>
      <c r="ZG29" s="305"/>
      <c r="ZH29" s="305"/>
      <c r="ZI29" s="305"/>
      <c r="ZJ29" s="305"/>
      <c r="ZK29" s="305"/>
      <c r="ZL29" s="305"/>
      <c r="ZM29" s="305"/>
      <c r="ZN29" s="305"/>
      <c r="ZO29" s="305"/>
      <c r="ZP29" s="305"/>
      <c r="ZQ29" s="305"/>
      <c r="ZR29" s="305"/>
      <c r="ZS29" s="305"/>
      <c r="ZT29" s="305"/>
      <c r="ZU29" s="305"/>
      <c r="ZV29" s="305"/>
      <c r="ZW29" s="305"/>
      <c r="ZX29" s="305"/>
      <c r="ZY29" s="305"/>
      <c r="ZZ29" s="305"/>
      <c r="AAA29" s="305"/>
      <c r="AAB29" s="305"/>
      <c r="AAC29" s="305"/>
      <c r="AAD29" s="305"/>
      <c r="AAE29" s="305"/>
      <c r="AAF29" s="305"/>
      <c r="AAG29" s="305"/>
      <c r="AAH29" s="305"/>
      <c r="AAI29" s="305"/>
      <c r="AAJ29" s="305"/>
      <c r="AAK29" s="305"/>
      <c r="AAL29" s="305"/>
      <c r="AAM29" s="305"/>
      <c r="AAN29" s="305"/>
      <c r="AAO29" s="305"/>
      <c r="AAP29" s="305"/>
      <c r="AAQ29" s="305"/>
      <c r="AAR29" s="305"/>
      <c r="AAS29" s="305"/>
      <c r="AAT29" s="305"/>
      <c r="AAU29" s="305"/>
      <c r="AAV29" s="305"/>
      <c r="AAW29" s="305"/>
      <c r="AAX29" s="305"/>
      <c r="AAY29" s="305"/>
      <c r="AAZ29" s="305"/>
      <c r="ABA29" s="305"/>
      <c r="ABB29" s="305"/>
      <c r="ABC29" s="305"/>
      <c r="ABD29" s="305"/>
      <c r="ABE29" s="305"/>
      <c r="ABF29" s="305"/>
      <c r="ABG29" s="305"/>
      <c r="ABH29" s="305"/>
      <c r="ABI29" s="305"/>
      <c r="ABJ29" s="305"/>
      <c r="ABK29" s="305"/>
      <c r="ABL29" s="305"/>
      <c r="ABM29" s="305"/>
      <c r="ABN29" s="305"/>
      <c r="ABO29" s="305"/>
      <c r="ABP29" s="305"/>
      <c r="ABQ29" s="305"/>
      <c r="ABR29" s="305"/>
      <c r="ABS29" s="305"/>
      <c r="ABT29" s="305"/>
      <c r="ABU29" s="305"/>
      <c r="ABV29" s="305"/>
      <c r="ABW29" s="305"/>
      <c r="ABX29" s="305"/>
      <c r="ABY29" s="305"/>
      <c r="ABZ29" s="305"/>
      <c r="ACA29" s="305"/>
      <c r="ACB29" s="305"/>
      <c r="ACC29" s="305"/>
      <c r="ACD29" s="305"/>
      <c r="ACE29" s="305"/>
      <c r="ACF29" s="305"/>
      <c r="ACG29" s="305"/>
      <c r="ACH29" s="305"/>
      <c r="ACI29" s="305"/>
      <c r="ACJ29" s="305"/>
      <c r="ACK29" s="305"/>
      <c r="ACL29" s="305"/>
      <c r="ACM29" s="305"/>
      <c r="ACN29" s="305"/>
      <c r="ACO29" s="305"/>
      <c r="ACP29" s="305"/>
      <c r="ACQ29" s="305"/>
      <c r="ACR29" s="305"/>
      <c r="ACS29" s="305"/>
      <c r="ACT29" s="305"/>
      <c r="ACU29" s="305"/>
      <c r="ACV29" s="305"/>
      <c r="ACW29" s="305"/>
      <c r="ACX29" s="305"/>
      <c r="ACY29" s="305"/>
      <c r="ACZ29" s="305"/>
      <c r="ADA29" s="305"/>
      <c r="ADB29" s="305"/>
      <c r="ADC29" s="305"/>
      <c r="ADD29" s="305"/>
      <c r="ADE29" s="305"/>
      <c r="ADF29" s="305"/>
      <c r="ADG29" s="305"/>
      <c r="ADH29" s="305"/>
      <c r="ADI29" s="305"/>
      <c r="ADJ29" s="305"/>
      <c r="ADK29" s="305"/>
      <c r="ADL29" s="305"/>
      <c r="ADM29" s="305"/>
      <c r="ADN29" s="305"/>
      <c r="ADO29" s="305"/>
      <c r="ADP29" s="305"/>
      <c r="ADQ29" s="305"/>
      <c r="ADR29" s="305"/>
      <c r="ADS29" s="305"/>
      <c r="ADT29" s="305"/>
      <c r="ADU29" s="305"/>
      <c r="ADV29" s="305"/>
      <c r="ADW29" s="305"/>
      <c r="ADX29" s="305"/>
      <c r="ADY29" s="305"/>
      <c r="ADZ29" s="305"/>
      <c r="AEA29" s="305"/>
      <c r="AEB29" s="305"/>
      <c r="AEC29" s="305"/>
      <c r="AED29" s="305"/>
      <c r="AEE29" s="305"/>
      <c r="AEF29" s="305"/>
      <c r="AEG29" s="305"/>
      <c r="AEH29" s="305"/>
      <c r="AEI29" s="305"/>
      <c r="AEJ29" s="305"/>
      <c r="AEK29" s="305"/>
      <c r="AEL29" s="305"/>
      <c r="AEM29" s="305"/>
      <c r="AEN29" s="305"/>
      <c r="AEO29" s="305"/>
      <c r="AEP29" s="305"/>
      <c r="AEQ29" s="305"/>
      <c r="AER29" s="305"/>
      <c r="AES29" s="305"/>
      <c r="AET29" s="305"/>
      <c r="AEU29" s="305"/>
      <c r="AEV29" s="305"/>
      <c r="AEW29" s="305"/>
      <c r="AEX29" s="305"/>
      <c r="AEY29" s="305"/>
      <c r="AEZ29" s="305"/>
      <c r="AFA29" s="305"/>
      <c r="AFB29" s="305"/>
      <c r="AFC29" s="305"/>
      <c r="AFD29" s="305"/>
      <c r="AFE29" s="305"/>
      <c r="AFF29" s="305"/>
      <c r="AFG29" s="305"/>
      <c r="AFH29" s="305"/>
      <c r="AFI29" s="305"/>
      <c r="AFJ29" s="305"/>
      <c r="AFK29" s="305"/>
      <c r="AFL29" s="305"/>
      <c r="AFM29" s="305"/>
      <c r="AFN29" s="305"/>
      <c r="AFO29" s="305"/>
      <c r="AFP29" s="305"/>
      <c r="AFQ29" s="305"/>
      <c r="AFR29" s="305"/>
      <c r="AFS29" s="305"/>
      <c r="AFT29" s="305"/>
      <c r="AFU29" s="305"/>
      <c r="AFV29" s="305"/>
      <c r="AFW29" s="305"/>
      <c r="AFX29" s="305"/>
      <c r="AFY29" s="305"/>
      <c r="AFZ29" s="305"/>
      <c r="AGA29" s="305"/>
      <c r="AGB29" s="305"/>
      <c r="AGC29" s="305"/>
      <c r="AGD29" s="305"/>
      <c r="AGE29" s="305"/>
      <c r="AGF29" s="305"/>
      <c r="AGG29" s="305"/>
      <c r="AGH29" s="305"/>
      <c r="AGI29" s="305"/>
      <c r="AGJ29" s="305"/>
      <c r="AGK29" s="305"/>
      <c r="AGL29" s="305"/>
      <c r="AGM29" s="305"/>
      <c r="AGN29" s="305"/>
      <c r="AGO29" s="305"/>
      <c r="AGP29" s="305"/>
      <c r="AGQ29" s="305"/>
      <c r="AGR29" s="305"/>
      <c r="AGS29" s="305"/>
      <c r="AGT29" s="305"/>
      <c r="AGU29" s="305"/>
      <c r="AGV29" s="305"/>
      <c r="AGW29" s="305"/>
      <c r="AGX29" s="305"/>
      <c r="AGY29" s="305"/>
      <c r="AGZ29" s="305"/>
      <c r="AHA29" s="305"/>
      <c r="AHB29" s="305"/>
      <c r="AHC29" s="305"/>
      <c r="AHD29" s="305"/>
      <c r="AHE29" s="305"/>
      <c r="AHF29" s="305"/>
      <c r="AHG29" s="305"/>
      <c r="AHH29" s="305"/>
      <c r="AHI29" s="305"/>
      <c r="AHJ29" s="305"/>
      <c r="AHK29" s="305"/>
      <c r="AHL29" s="305"/>
      <c r="AHM29" s="305"/>
      <c r="AHN29" s="305"/>
      <c r="AHO29" s="305"/>
      <c r="AHP29" s="305"/>
      <c r="AHQ29" s="305"/>
      <c r="AHR29" s="305"/>
      <c r="AHS29" s="305"/>
      <c r="AHT29" s="305"/>
      <c r="AHU29" s="305"/>
      <c r="AHV29" s="305"/>
      <c r="AHW29" s="305"/>
      <c r="AHX29" s="305"/>
      <c r="AHY29" s="305"/>
      <c r="AHZ29" s="305"/>
      <c r="AIA29" s="305"/>
      <c r="AIB29" s="305"/>
      <c r="AIC29" s="305"/>
      <c r="AID29" s="305"/>
      <c r="AIE29" s="305"/>
      <c r="AIF29" s="305"/>
      <c r="AIG29" s="305"/>
      <c r="AIH29" s="305"/>
      <c r="AII29" s="305"/>
      <c r="AIJ29" s="305"/>
      <c r="AIK29" s="305"/>
      <c r="AIL29" s="305"/>
      <c r="AIM29" s="305"/>
      <c r="AIN29" s="305"/>
      <c r="AIO29" s="305"/>
      <c r="AIP29" s="305"/>
      <c r="AIQ29" s="305"/>
      <c r="AIR29" s="305"/>
      <c r="AIS29" s="305"/>
      <c r="AIT29" s="305"/>
      <c r="AIU29" s="305"/>
      <c r="AIV29" s="305"/>
      <c r="AIW29" s="305"/>
      <c r="AIX29" s="305"/>
      <c r="AIY29" s="305"/>
      <c r="AIZ29" s="305"/>
      <c r="AJA29" s="305"/>
      <c r="AJB29" s="305"/>
      <c r="AJC29" s="305"/>
      <c r="AJD29" s="305"/>
      <c r="AJE29" s="305"/>
      <c r="AJF29" s="305"/>
      <c r="AJG29" s="305"/>
      <c r="AJH29" s="305"/>
      <c r="AJI29" s="305"/>
      <c r="AJJ29" s="305"/>
      <c r="AJK29" s="305"/>
      <c r="AJL29" s="305"/>
      <c r="AJM29" s="305"/>
      <c r="AJN29" s="305"/>
      <c r="AJO29" s="305"/>
      <c r="AJP29" s="305"/>
      <c r="AJQ29" s="305"/>
      <c r="AJR29" s="305"/>
      <c r="AJS29" s="305"/>
      <c r="AJT29" s="305"/>
      <c r="AJU29" s="305"/>
      <c r="AJV29" s="305"/>
      <c r="AJW29" s="305"/>
      <c r="AJX29" s="305"/>
      <c r="AJY29" s="305"/>
      <c r="AJZ29" s="305"/>
      <c r="AKA29" s="305"/>
      <c r="AKB29" s="305"/>
      <c r="AKC29" s="305"/>
      <c r="AKD29" s="305"/>
      <c r="AKE29" s="305"/>
      <c r="AKF29" s="305"/>
      <c r="AKG29" s="305"/>
      <c r="AKH29" s="305"/>
      <c r="AKI29" s="305"/>
      <c r="AKJ29" s="305"/>
      <c r="AKK29" s="305"/>
      <c r="AKL29" s="305"/>
      <c r="AKM29" s="305"/>
      <c r="AKN29" s="305"/>
      <c r="AKO29" s="305"/>
      <c r="AKP29" s="305"/>
      <c r="AKQ29" s="305"/>
      <c r="AKR29" s="305"/>
      <c r="AKS29" s="305"/>
      <c r="AKT29" s="305"/>
      <c r="AKU29" s="305"/>
      <c r="AKV29" s="305"/>
      <c r="AKW29" s="305"/>
      <c r="AKX29" s="305"/>
      <c r="AKY29" s="305"/>
      <c r="AKZ29" s="305"/>
      <c r="ALA29" s="305"/>
      <c r="ALB29" s="305"/>
      <c r="ALC29" s="305"/>
      <c r="ALD29" s="305"/>
      <c r="ALE29" s="305"/>
      <c r="ALF29" s="305"/>
      <c r="ALG29" s="305"/>
      <c r="ALH29" s="305"/>
      <c r="ALI29" s="305"/>
      <c r="ALJ29" s="305"/>
      <c r="ALK29" s="305"/>
      <c r="ALL29" s="305"/>
      <c r="ALM29" s="305"/>
      <c r="ALN29" s="305"/>
      <c r="ALO29" s="305"/>
      <c r="ALP29" s="305"/>
      <c r="ALQ29" s="305"/>
      <c r="ALR29" s="305"/>
      <c r="ALS29" s="305"/>
      <c r="ALT29" s="305"/>
      <c r="ALU29" s="305"/>
      <c r="ALV29" s="305"/>
      <c r="ALW29" s="305"/>
      <c r="ALX29" s="305"/>
      <c r="ALY29" s="305"/>
      <c r="ALZ29" s="305"/>
      <c r="AMA29" s="305"/>
      <c r="AMB29" s="305"/>
      <c r="AMC29" s="305"/>
      <c r="AMD29" s="305"/>
      <c r="AME29" s="305"/>
      <c r="AMF29" s="305"/>
      <c r="AMG29" s="305"/>
      <c r="AMH29" s="305"/>
      <c r="AMI29" s="305"/>
      <c r="AMJ29" s="305"/>
      <c r="AMK29" s="305"/>
      <c r="AML29" s="305"/>
      <c r="AMM29" s="305"/>
      <c r="AMN29" s="305"/>
      <c r="AMO29" s="305"/>
      <c r="AMP29" s="305"/>
      <c r="AMQ29" s="305"/>
      <c r="AMR29" s="305"/>
      <c r="AMS29" s="305"/>
      <c r="AMT29" s="305"/>
      <c r="AMU29" s="305"/>
      <c r="AMV29" s="305"/>
      <c r="AMW29" s="305"/>
      <c r="AMX29" s="305"/>
      <c r="AMY29" s="305"/>
      <c r="AMZ29" s="305"/>
      <c r="ANA29" s="305"/>
      <c r="ANB29" s="305"/>
      <c r="ANC29" s="305"/>
      <c r="AND29" s="305"/>
      <c r="ANE29" s="305"/>
      <c r="ANF29" s="305"/>
      <c r="ANG29" s="305"/>
      <c r="ANH29" s="305"/>
      <c r="ANI29" s="305"/>
      <c r="ANJ29" s="305"/>
      <c r="ANK29" s="305"/>
      <c r="ANL29" s="305"/>
      <c r="ANM29" s="305"/>
      <c r="ANN29" s="305"/>
      <c r="ANO29" s="305"/>
      <c r="ANP29" s="305"/>
      <c r="ANQ29" s="305"/>
      <c r="ANR29" s="305"/>
      <c r="ANS29" s="305"/>
      <c r="ANT29" s="305"/>
      <c r="ANU29" s="305"/>
      <c r="ANV29" s="305"/>
      <c r="ANW29" s="305"/>
      <c r="ANX29" s="305"/>
      <c r="ANY29" s="305"/>
      <c r="ANZ29" s="305"/>
      <c r="AOA29" s="305"/>
      <c r="AOB29" s="305"/>
      <c r="AOC29" s="305"/>
      <c r="AOD29" s="305"/>
      <c r="AOE29" s="305"/>
      <c r="AOF29" s="305"/>
      <c r="AOG29" s="305"/>
      <c r="AOH29" s="305"/>
      <c r="AOI29" s="305"/>
      <c r="AOJ29" s="305"/>
      <c r="AOK29" s="305"/>
      <c r="AOL29" s="305"/>
      <c r="AOM29" s="305"/>
      <c r="AON29" s="305"/>
      <c r="AOO29" s="305"/>
      <c r="AOP29" s="305"/>
      <c r="AOQ29" s="305"/>
      <c r="AOR29" s="305"/>
      <c r="AOS29" s="305"/>
      <c r="AOT29" s="305"/>
      <c r="AOU29" s="305"/>
      <c r="AOV29" s="305"/>
      <c r="AOW29" s="305"/>
      <c r="AOX29" s="305"/>
      <c r="AOY29" s="305"/>
      <c r="AOZ29" s="305"/>
      <c r="APA29" s="305"/>
      <c r="APB29" s="305"/>
      <c r="APC29" s="305"/>
      <c r="APD29" s="305"/>
      <c r="APE29" s="305"/>
      <c r="APF29" s="305"/>
      <c r="APG29" s="305"/>
      <c r="APH29" s="305"/>
      <c r="API29" s="305"/>
      <c r="APJ29" s="305"/>
      <c r="APK29" s="305"/>
      <c r="APL29" s="305"/>
      <c r="APM29" s="305"/>
      <c r="APN29" s="305"/>
      <c r="APO29" s="305"/>
      <c r="APP29" s="305"/>
      <c r="APQ29" s="305"/>
      <c r="APR29" s="305"/>
      <c r="APS29" s="305"/>
      <c r="APT29" s="305"/>
      <c r="APU29" s="305"/>
      <c r="APV29" s="305"/>
      <c r="APW29" s="305"/>
      <c r="APX29" s="305"/>
      <c r="APY29" s="305"/>
      <c r="APZ29" s="305"/>
      <c r="AQA29" s="305"/>
      <c r="AQB29" s="305"/>
      <c r="AQC29" s="305"/>
      <c r="AQD29" s="305"/>
      <c r="AQE29" s="305"/>
      <c r="AQF29" s="305"/>
      <c r="AQG29" s="305"/>
      <c r="AQH29" s="305"/>
      <c r="AQI29" s="305"/>
      <c r="AQJ29" s="305"/>
      <c r="AQK29" s="305"/>
      <c r="AQL29" s="305"/>
      <c r="AQM29" s="305"/>
      <c r="AQN29" s="305"/>
      <c r="AQO29" s="305"/>
      <c r="AQP29" s="305"/>
      <c r="AQQ29" s="305"/>
      <c r="AQR29" s="305"/>
      <c r="AQS29" s="305"/>
      <c r="AQT29" s="305"/>
      <c r="AQU29" s="305"/>
      <c r="AQV29" s="305"/>
      <c r="AQW29" s="305"/>
      <c r="AQX29" s="305"/>
      <c r="AQY29" s="305"/>
      <c r="AQZ29" s="305"/>
      <c r="ARA29" s="305"/>
      <c r="ARB29" s="305"/>
      <c r="ARC29" s="305"/>
      <c r="ARD29" s="305"/>
      <c r="ARE29" s="305"/>
      <c r="ARF29" s="305"/>
      <c r="ARG29" s="305"/>
      <c r="ARH29" s="305"/>
      <c r="ARI29" s="305"/>
      <c r="ARJ29" s="305"/>
      <c r="ARK29" s="305"/>
      <c r="ARL29" s="305"/>
      <c r="ARM29" s="305"/>
      <c r="ARN29" s="305"/>
      <c r="ARO29" s="305"/>
      <c r="ARP29" s="305"/>
      <c r="ARQ29" s="305"/>
      <c r="ARR29" s="305"/>
      <c r="ARS29" s="305"/>
      <c r="ART29" s="305"/>
      <c r="ARU29" s="305"/>
      <c r="ARV29" s="305"/>
      <c r="ARW29" s="305"/>
      <c r="ARX29" s="305"/>
      <c r="ARY29" s="305"/>
      <c r="ARZ29" s="305"/>
      <c r="ASA29" s="305"/>
      <c r="ASB29" s="305"/>
      <c r="ASC29" s="305"/>
      <c r="ASD29" s="305"/>
      <c r="ASE29" s="305"/>
      <c r="ASF29" s="305"/>
      <c r="ASG29" s="305"/>
      <c r="ASH29" s="305"/>
      <c r="ASI29" s="305"/>
      <c r="ASJ29" s="305"/>
      <c r="ASK29" s="305"/>
      <c r="ASL29" s="305"/>
      <c r="ASM29" s="305"/>
      <c r="ASN29" s="305"/>
      <c r="ASO29" s="305"/>
      <c r="ASP29" s="305"/>
      <c r="ASQ29" s="305"/>
      <c r="ASR29" s="305"/>
      <c r="ASS29" s="305"/>
      <c r="AST29" s="305"/>
      <c r="ASU29" s="305"/>
      <c r="ASV29" s="305"/>
      <c r="ASW29" s="305"/>
      <c r="ASX29" s="305"/>
      <c r="ASY29" s="305"/>
      <c r="ASZ29" s="305"/>
      <c r="ATA29" s="305"/>
      <c r="ATB29" s="305"/>
      <c r="ATC29" s="305"/>
      <c r="ATD29" s="305"/>
      <c r="ATE29" s="305"/>
      <c r="ATF29" s="305"/>
      <c r="ATG29" s="305"/>
      <c r="ATH29" s="305"/>
      <c r="ATI29" s="305"/>
      <c r="ATJ29" s="305"/>
      <c r="ATK29" s="305"/>
      <c r="ATL29" s="305"/>
      <c r="ATM29" s="305"/>
      <c r="ATN29" s="305"/>
      <c r="ATO29" s="305"/>
      <c r="ATP29" s="305"/>
      <c r="ATQ29" s="305"/>
      <c r="ATR29" s="305"/>
      <c r="ATS29" s="305"/>
      <c r="ATT29" s="305"/>
      <c r="ATU29" s="305"/>
      <c r="ATV29" s="305"/>
      <c r="ATW29" s="305"/>
      <c r="ATX29" s="305"/>
      <c r="ATY29" s="305"/>
      <c r="ATZ29" s="305"/>
      <c r="AUA29" s="305"/>
      <c r="AUB29" s="305"/>
      <c r="AUC29" s="305"/>
      <c r="AUD29" s="305"/>
      <c r="AUE29" s="305"/>
      <c r="AUF29" s="305"/>
      <c r="AUG29" s="305"/>
      <c r="AUH29" s="305"/>
      <c r="AUI29" s="305"/>
      <c r="AUJ29" s="305"/>
      <c r="AUK29" s="305"/>
      <c r="AUL29" s="305"/>
      <c r="AUM29" s="305"/>
      <c r="AUN29" s="305"/>
      <c r="AUO29" s="305"/>
      <c r="AUP29" s="305"/>
      <c r="AUQ29" s="305"/>
      <c r="AUR29" s="305"/>
      <c r="AUS29" s="305"/>
      <c r="AUT29" s="305"/>
      <c r="AUU29" s="305"/>
      <c r="AUV29" s="305"/>
      <c r="AUW29" s="305"/>
      <c r="AUX29" s="305"/>
      <c r="AUY29" s="305"/>
      <c r="AUZ29" s="305"/>
      <c r="AVA29" s="305"/>
      <c r="AVB29" s="305"/>
      <c r="AVC29" s="305"/>
      <c r="AVD29" s="305"/>
      <c r="AVE29" s="305"/>
      <c r="AVF29" s="305"/>
      <c r="AVG29" s="305"/>
      <c r="AVH29" s="305"/>
      <c r="AVI29" s="305"/>
      <c r="AVJ29" s="305"/>
      <c r="AVK29" s="305"/>
      <c r="AVL29" s="305"/>
      <c r="AVM29" s="305"/>
      <c r="AVN29" s="305"/>
      <c r="AVO29" s="305"/>
      <c r="AVP29" s="305"/>
      <c r="AVQ29" s="305"/>
      <c r="AVR29" s="305"/>
      <c r="AVS29" s="305"/>
      <c r="AVT29" s="305"/>
      <c r="AVU29" s="305"/>
      <c r="AVV29" s="305"/>
      <c r="AVW29" s="305"/>
      <c r="AVX29" s="305"/>
      <c r="AVY29" s="305"/>
      <c r="AVZ29" s="305"/>
      <c r="AWA29" s="305"/>
      <c r="AWB29" s="305"/>
      <c r="AWC29" s="305"/>
      <c r="AWD29" s="305"/>
      <c r="AWE29" s="305"/>
      <c r="AWF29" s="305"/>
      <c r="AWG29" s="305"/>
      <c r="AWH29" s="305"/>
      <c r="AWI29" s="305"/>
      <c r="AWJ29" s="305"/>
      <c r="AWK29" s="305"/>
      <c r="AWL29" s="305"/>
      <c r="AWM29" s="305"/>
      <c r="AWN29" s="305"/>
      <c r="AWO29" s="305"/>
      <c r="AWP29" s="305"/>
      <c r="AWQ29" s="305"/>
      <c r="AWR29" s="305"/>
      <c r="AWS29" s="305"/>
      <c r="AWT29" s="305"/>
      <c r="AWU29" s="305"/>
      <c r="AWV29" s="305"/>
      <c r="AWW29" s="305"/>
      <c r="AWX29" s="305"/>
      <c r="AWY29" s="305"/>
      <c r="AWZ29" s="305"/>
      <c r="AXA29" s="305"/>
      <c r="AXB29" s="305"/>
      <c r="AXC29" s="305"/>
      <c r="AXD29" s="305"/>
      <c r="AXE29" s="305"/>
      <c r="AXF29" s="305"/>
      <c r="AXG29" s="305"/>
      <c r="AXH29" s="305"/>
      <c r="AXI29" s="305"/>
      <c r="AXJ29" s="305"/>
      <c r="AXK29" s="305"/>
      <c r="AXL29" s="305"/>
      <c r="AXM29" s="305"/>
      <c r="AXN29" s="305"/>
      <c r="AXO29" s="305"/>
      <c r="AXP29" s="305"/>
      <c r="AXQ29" s="305"/>
      <c r="AXR29" s="305"/>
      <c r="AXS29" s="305"/>
      <c r="AXT29" s="305"/>
      <c r="AXU29" s="305"/>
      <c r="AXV29" s="305"/>
      <c r="AXW29" s="305"/>
      <c r="AXX29" s="305"/>
      <c r="AXY29" s="305"/>
      <c r="AXZ29" s="305"/>
      <c r="AYA29" s="305"/>
      <c r="AYB29" s="305"/>
      <c r="AYC29" s="305"/>
      <c r="AYD29" s="305"/>
      <c r="AYE29" s="305"/>
      <c r="AYF29" s="305"/>
      <c r="AYG29" s="305"/>
      <c r="AYH29" s="305"/>
      <c r="AYI29" s="305"/>
      <c r="AYJ29" s="305"/>
      <c r="AYK29" s="305"/>
      <c r="AYL29" s="305"/>
      <c r="AYM29" s="305"/>
      <c r="AYN29" s="305"/>
      <c r="AYO29" s="305"/>
      <c r="AYP29" s="305"/>
      <c r="AYQ29" s="305"/>
      <c r="AYR29" s="305"/>
      <c r="AYS29" s="305"/>
      <c r="AYT29" s="305"/>
      <c r="AYU29" s="305"/>
      <c r="AYV29" s="305"/>
      <c r="AYW29" s="305"/>
      <c r="AYX29" s="305"/>
      <c r="AYY29" s="305"/>
      <c r="AYZ29" s="305"/>
      <c r="AZA29" s="305"/>
      <c r="AZB29" s="305"/>
      <c r="AZC29" s="305"/>
      <c r="AZD29" s="305"/>
      <c r="AZE29" s="305"/>
      <c r="AZF29" s="305"/>
      <c r="AZG29" s="305"/>
      <c r="AZH29" s="305"/>
      <c r="AZI29" s="305"/>
      <c r="AZJ29" s="305"/>
      <c r="AZK29" s="305"/>
      <c r="AZL29" s="305"/>
      <c r="AZM29" s="305"/>
      <c r="AZN29" s="305"/>
      <c r="AZO29" s="305"/>
      <c r="AZP29" s="305"/>
      <c r="AZQ29" s="305"/>
      <c r="AZR29" s="305"/>
      <c r="AZS29" s="305"/>
      <c r="AZT29" s="305"/>
      <c r="AZU29" s="305"/>
      <c r="AZV29" s="305"/>
      <c r="AZW29" s="305"/>
      <c r="AZX29" s="305"/>
      <c r="AZY29" s="305"/>
      <c r="AZZ29" s="305"/>
      <c r="BAA29" s="305"/>
      <c r="BAB29" s="305"/>
      <c r="BAC29" s="305"/>
      <c r="BAD29" s="305"/>
      <c r="BAE29" s="305"/>
      <c r="BAF29" s="305"/>
      <c r="BAG29" s="305"/>
      <c r="BAH29" s="305"/>
      <c r="BAI29" s="305"/>
      <c r="BAJ29" s="305"/>
      <c r="BAK29" s="305"/>
      <c r="BAL29" s="305"/>
      <c r="BAM29" s="305"/>
      <c r="BAN29" s="305"/>
      <c r="BAO29" s="305"/>
      <c r="BAP29" s="305"/>
      <c r="BAQ29" s="305"/>
      <c r="BAR29" s="305"/>
      <c r="BAS29" s="305"/>
      <c r="BAT29" s="305"/>
      <c r="BAU29" s="305"/>
      <c r="BAV29" s="305"/>
      <c r="BAW29" s="305"/>
      <c r="BAX29" s="305"/>
      <c r="BAY29" s="305"/>
      <c r="BAZ29" s="305"/>
      <c r="BBA29" s="305"/>
      <c r="BBB29" s="305"/>
      <c r="BBC29" s="305"/>
      <c r="BBD29" s="305"/>
      <c r="BBE29" s="305"/>
      <c r="BBF29" s="305"/>
      <c r="BBG29" s="305"/>
      <c r="BBH29" s="305"/>
      <c r="BBI29" s="305"/>
      <c r="BBJ29" s="305"/>
      <c r="BBK29" s="305"/>
      <c r="BBL29" s="305"/>
      <c r="BBM29" s="305"/>
      <c r="BBN29" s="305"/>
      <c r="BBO29" s="305"/>
      <c r="BBP29" s="305"/>
      <c r="BBQ29" s="305"/>
      <c r="BBR29" s="305"/>
      <c r="BBS29" s="305"/>
      <c r="BBT29" s="305"/>
      <c r="BBU29" s="305"/>
      <c r="BBV29" s="305"/>
      <c r="BBW29" s="305"/>
      <c r="BBX29" s="305"/>
      <c r="BBY29" s="305"/>
      <c r="BBZ29" s="305"/>
      <c r="BCA29" s="305"/>
      <c r="BCB29" s="305"/>
      <c r="BCC29" s="305"/>
      <c r="BCD29" s="305"/>
      <c r="BCE29" s="305"/>
      <c r="BCF29" s="305"/>
      <c r="BCG29" s="305"/>
      <c r="BCH29" s="305"/>
      <c r="BCI29" s="305"/>
      <c r="BCJ29" s="305"/>
      <c r="BCK29" s="305"/>
      <c r="BCL29" s="305"/>
      <c r="BCM29" s="305"/>
      <c r="BCN29" s="305"/>
      <c r="BCO29" s="305"/>
      <c r="BCP29" s="305"/>
      <c r="BCQ29" s="305"/>
      <c r="BCR29" s="305"/>
      <c r="BCS29" s="305"/>
      <c r="BCT29" s="305"/>
      <c r="BCU29" s="305"/>
      <c r="BCV29" s="305"/>
      <c r="BCW29" s="305"/>
      <c r="BCX29" s="305"/>
      <c r="BCY29" s="305"/>
      <c r="BCZ29" s="305"/>
      <c r="BDA29" s="305"/>
      <c r="BDB29" s="305"/>
      <c r="BDC29" s="305"/>
      <c r="BDD29" s="305"/>
      <c r="BDE29" s="305"/>
      <c r="BDF29" s="305"/>
      <c r="BDG29" s="305"/>
      <c r="BDH29" s="305"/>
      <c r="BDI29" s="305"/>
      <c r="BDJ29" s="305"/>
      <c r="BDK29" s="305"/>
      <c r="BDL29" s="305"/>
      <c r="BDM29" s="305"/>
      <c r="BDN29" s="305"/>
      <c r="BDO29" s="305"/>
      <c r="BDP29" s="305"/>
      <c r="BDQ29" s="305"/>
      <c r="BDR29" s="305"/>
      <c r="BDS29" s="305"/>
      <c r="BDT29" s="305"/>
      <c r="BDU29" s="305"/>
      <c r="BDV29" s="305"/>
      <c r="BDW29" s="305"/>
      <c r="BDX29" s="305"/>
      <c r="BDY29" s="305"/>
      <c r="BDZ29" s="305"/>
      <c r="BEA29" s="305"/>
      <c r="BEB29" s="305"/>
      <c r="BEC29" s="305"/>
      <c r="BED29" s="305"/>
      <c r="BEE29" s="305"/>
      <c r="BEF29" s="305"/>
      <c r="BEG29" s="305"/>
      <c r="BEH29" s="305"/>
      <c r="BEI29" s="305"/>
      <c r="BEJ29" s="305"/>
      <c r="BEK29" s="305"/>
      <c r="BEL29" s="305"/>
      <c r="BEM29" s="305"/>
      <c r="BEN29" s="305"/>
      <c r="BEO29" s="305"/>
      <c r="BEP29" s="305"/>
      <c r="BEQ29" s="305"/>
      <c r="BER29" s="305"/>
      <c r="BES29" s="305"/>
      <c r="BET29" s="305"/>
      <c r="BEU29" s="305"/>
      <c r="BEV29" s="305"/>
      <c r="BEW29" s="305"/>
      <c r="BEX29" s="305"/>
      <c r="BEY29" s="305"/>
      <c r="BEZ29" s="305"/>
      <c r="BFA29" s="305"/>
      <c r="BFB29" s="305"/>
      <c r="BFC29" s="305"/>
      <c r="BFD29" s="305"/>
      <c r="BFE29" s="305"/>
      <c r="BFF29" s="305"/>
      <c r="BFG29" s="305"/>
      <c r="BFH29" s="305"/>
      <c r="BFI29" s="305"/>
      <c r="BFJ29" s="305"/>
      <c r="BFK29" s="305"/>
      <c r="BFL29" s="305"/>
      <c r="BFM29" s="305"/>
      <c r="BFN29" s="305"/>
      <c r="BFO29" s="305"/>
      <c r="BFP29" s="305"/>
      <c r="BFQ29" s="305"/>
      <c r="BFR29" s="305"/>
      <c r="BFS29" s="305"/>
      <c r="BFT29" s="305"/>
      <c r="BFU29" s="305"/>
      <c r="BFV29" s="305"/>
      <c r="BFW29" s="305"/>
      <c r="BFX29" s="305"/>
      <c r="BFY29" s="305"/>
      <c r="BFZ29" s="305"/>
      <c r="BGA29" s="305"/>
      <c r="BGB29" s="305"/>
      <c r="BGC29" s="305"/>
      <c r="BGD29" s="305"/>
      <c r="BGE29" s="305"/>
      <c r="BGF29" s="305"/>
      <c r="BGG29" s="305"/>
      <c r="BGH29" s="305"/>
      <c r="BGI29" s="305"/>
      <c r="BGJ29" s="305"/>
      <c r="BGK29" s="305"/>
      <c r="BGL29" s="305"/>
      <c r="BGM29" s="305"/>
      <c r="BGN29" s="305"/>
      <c r="BGO29" s="305"/>
      <c r="BGP29" s="305"/>
      <c r="BGQ29" s="305"/>
      <c r="BGR29" s="305"/>
      <c r="BGS29" s="305"/>
      <c r="BGT29" s="305"/>
      <c r="BGU29" s="305"/>
      <c r="BGV29" s="305"/>
      <c r="BGW29" s="305"/>
      <c r="BGX29" s="305"/>
      <c r="BGY29" s="305"/>
      <c r="BGZ29" s="305"/>
      <c r="BHA29" s="305"/>
      <c r="BHB29" s="305"/>
      <c r="BHC29" s="305"/>
      <c r="BHD29" s="305"/>
      <c r="BHE29" s="305"/>
      <c r="BHF29" s="305"/>
      <c r="BHG29" s="305"/>
      <c r="BHH29" s="305"/>
      <c r="BHI29" s="305"/>
      <c r="BHJ29" s="305"/>
      <c r="BHK29" s="305"/>
      <c r="BHL29" s="305"/>
      <c r="BHM29" s="305"/>
      <c r="BHN29" s="305"/>
      <c r="BHO29" s="305"/>
      <c r="BHP29" s="305"/>
      <c r="BHQ29" s="305"/>
      <c r="BHR29" s="305"/>
      <c r="BHS29" s="305"/>
      <c r="BHT29" s="305"/>
      <c r="BHU29" s="305"/>
      <c r="BHV29" s="305"/>
      <c r="BHW29" s="305"/>
      <c r="BHX29" s="305"/>
      <c r="BHY29" s="305"/>
      <c r="BHZ29" s="305"/>
      <c r="BIA29" s="305"/>
      <c r="BIB29" s="305"/>
      <c r="BIC29" s="305"/>
      <c r="BID29" s="305"/>
      <c r="BIE29" s="305"/>
      <c r="BIF29" s="305"/>
      <c r="BIG29" s="305"/>
      <c r="BIH29" s="305"/>
      <c r="BII29" s="305"/>
      <c r="BIJ29" s="305"/>
      <c r="BIK29" s="305"/>
      <c r="BIL29" s="305"/>
      <c r="BIM29" s="305"/>
      <c r="BIN29" s="305"/>
      <c r="BIO29" s="305"/>
      <c r="BIP29" s="305"/>
      <c r="BIQ29" s="305"/>
      <c r="BIR29" s="305"/>
      <c r="BIS29" s="305"/>
      <c r="BIT29" s="305"/>
      <c r="BIU29" s="305"/>
      <c r="BIV29" s="305"/>
      <c r="BIW29" s="305"/>
      <c r="BIX29" s="305"/>
      <c r="BIY29" s="305"/>
      <c r="BIZ29" s="305"/>
      <c r="BJA29" s="305"/>
      <c r="BJB29" s="305"/>
      <c r="BJC29" s="305"/>
      <c r="BJD29" s="305"/>
      <c r="BJE29" s="305"/>
      <c r="BJF29" s="305"/>
      <c r="BJG29" s="305"/>
      <c r="BJH29" s="305"/>
      <c r="BJI29" s="305"/>
      <c r="BJJ29" s="305"/>
      <c r="BJK29" s="305"/>
      <c r="BJL29" s="305"/>
      <c r="BJM29" s="305"/>
      <c r="BJN29" s="305"/>
      <c r="BJO29" s="305"/>
      <c r="BJP29" s="305"/>
      <c r="BJQ29" s="305"/>
      <c r="BJR29" s="305"/>
      <c r="BJS29" s="305"/>
      <c r="BJT29" s="305"/>
      <c r="BJU29" s="305"/>
      <c r="BJV29" s="305"/>
      <c r="BJW29" s="305"/>
      <c r="BJX29" s="305"/>
      <c r="BJY29" s="305"/>
      <c r="BJZ29" s="305"/>
      <c r="BKA29" s="305"/>
      <c r="BKB29" s="305"/>
      <c r="BKC29" s="305"/>
      <c r="BKD29" s="305"/>
      <c r="BKE29" s="305"/>
      <c r="BKF29" s="305"/>
      <c r="BKG29" s="305"/>
      <c r="BKH29" s="305"/>
      <c r="BKI29" s="305"/>
      <c r="BKJ29" s="305"/>
      <c r="BKK29" s="305"/>
      <c r="BKL29" s="305"/>
      <c r="BKM29" s="305"/>
      <c r="BKN29" s="305"/>
      <c r="BKO29" s="305"/>
      <c r="BKP29" s="305"/>
      <c r="BKQ29" s="305"/>
      <c r="BKR29" s="305"/>
      <c r="BKS29" s="305"/>
      <c r="BKT29" s="305"/>
      <c r="BKU29" s="305"/>
      <c r="BKV29" s="305"/>
      <c r="BKW29" s="305"/>
      <c r="BKX29" s="305"/>
      <c r="BKY29" s="305"/>
      <c r="BKZ29" s="305"/>
      <c r="BLA29" s="305"/>
      <c r="BLB29" s="305"/>
      <c r="BLC29" s="305"/>
      <c r="BLD29" s="305"/>
      <c r="BLE29" s="305"/>
      <c r="BLF29" s="305"/>
      <c r="BLG29" s="305"/>
      <c r="BLH29" s="305"/>
      <c r="BLI29" s="305"/>
      <c r="BLJ29" s="305"/>
      <c r="BLK29" s="305"/>
      <c r="BLL29" s="305"/>
      <c r="BLM29" s="305"/>
      <c r="BLN29" s="305"/>
      <c r="BLO29" s="305"/>
      <c r="BLP29" s="305"/>
      <c r="BLQ29" s="305"/>
      <c r="BLR29" s="305"/>
      <c r="BLS29" s="305"/>
      <c r="BLT29" s="305"/>
      <c r="BLU29" s="305"/>
      <c r="BLV29" s="305"/>
      <c r="BLW29" s="305"/>
      <c r="BLX29" s="305"/>
      <c r="BLY29" s="305"/>
      <c r="BLZ29" s="305"/>
      <c r="BMA29" s="305"/>
      <c r="BMB29" s="305"/>
      <c r="BMC29" s="305"/>
      <c r="BMD29" s="305"/>
      <c r="BME29" s="305"/>
      <c r="BMF29" s="305"/>
      <c r="BMG29" s="305"/>
      <c r="BMH29" s="305"/>
      <c r="BMI29" s="305"/>
      <c r="BMJ29" s="305"/>
      <c r="BMK29" s="305"/>
      <c r="BML29" s="305"/>
      <c r="BMM29" s="305"/>
      <c r="BMN29" s="305"/>
      <c r="BMO29" s="305"/>
      <c r="BMP29" s="305"/>
      <c r="BMQ29" s="305"/>
      <c r="BMR29" s="305"/>
      <c r="BMS29" s="305"/>
      <c r="BMT29" s="305"/>
      <c r="BMU29" s="305"/>
      <c r="BMV29" s="305"/>
      <c r="BMW29" s="305"/>
      <c r="BMX29" s="305"/>
      <c r="BMY29" s="305"/>
      <c r="BMZ29" s="305"/>
      <c r="BNA29" s="305"/>
      <c r="BNB29" s="305"/>
      <c r="BNC29" s="305"/>
      <c r="BND29" s="305"/>
      <c r="BNE29" s="305"/>
      <c r="BNF29" s="305"/>
      <c r="BNG29" s="305"/>
      <c r="BNH29" s="305"/>
      <c r="BNI29" s="305"/>
      <c r="BNJ29" s="305"/>
      <c r="BNK29" s="305"/>
      <c r="BNL29" s="305"/>
      <c r="BNM29" s="305"/>
      <c r="BNN29" s="305"/>
      <c r="BNO29" s="305"/>
      <c r="BNP29" s="305"/>
      <c r="BNQ29" s="305"/>
      <c r="BNR29" s="305"/>
      <c r="BNS29" s="305"/>
      <c r="BNT29" s="305"/>
      <c r="BNU29" s="305"/>
      <c r="BNV29" s="305"/>
      <c r="BNW29" s="305"/>
      <c r="BNX29" s="305"/>
      <c r="BNY29" s="305"/>
      <c r="BNZ29" s="305"/>
      <c r="BOA29" s="305"/>
      <c r="BOB29" s="305"/>
      <c r="BOC29" s="305"/>
      <c r="BOD29" s="305"/>
      <c r="BOE29" s="305"/>
      <c r="BOF29" s="305"/>
      <c r="BOG29" s="305"/>
      <c r="BOH29" s="305"/>
      <c r="BOI29" s="305"/>
      <c r="BOJ29" s="305"/>
      <c r="BOK29" s="305"/>
      <c r="BOL29" s="305"/>
      <c r="BOM29" s="305"/>
      <c r="BON29" s="305"/>
      <c r="BOO29" s="305"/>
      <c r="BOP29" s="305"/>
      <c r="BOQ29" s="305"/>
      <c r="BOR29" s="305"/>
      <c r="BOS29" s="305"/>
      <c r="BOT29" s="305"/>
      <c r="BOU29" s="305"/>
      <c r="BOV29" s="305"/>
      <c r="BOW29" s="305"/>
      <c r="BOX29" s="305"/>
      <c r="BOY29" s="305"/>
      <c r="BOZ29" s="305"/>
      <c r="BPA29" s="305"/>
      <c r="BPB29" s="305"/>
      <c r="BPC29" s="305"/>
      <c r="BPD29" s="305"/>
      <c r="BPE29" s="305"/>
      <c r="BPF29" s="305"/>
      <c r="BPG29" s="305"/>
      <c r="BPH29" s="305"/>
      <c r="BPI29" s="305"/>
      <c r="BPJ29" s="305"/>
      <c r="BPK29" s="305"/>
      <c r="BPL29" s="305"/>
      <c r="BPM29" s="305"/>
      <c r="BPN29" s="305"/>
      <c r="BPO29" s="305"/>
      <c r="BPP29" s="305"/>
      <c r="BPQ29" s="305"/>
      <c r="BPR29" s="305"/>
      <c r="BPS29" s="305"/>
      <c r="BPT29" s="305"/>
      <c r="BPU29" s="305"/>
      <c r="BPV29" s="305"/>
      <c r="BPW29" s="305"/>
      <c r="BPX29" s="305"/>
      <c r="BPY29" s="305"/>
      <c r="BPZ29" s="305"/>
      <c r="BQA29" s="305"/>
      <c r="BQB29" s="305"/>
      <c r="BQC29" s="305"/>
      <c r="BQD29" s="305"/>
      <c r="BQE29" s="305"/>
      <c r="BQF29" s="305"/>
      <c r="BQG29" s="305"/>
      <c r="BQH29" s="305"/>
      <c r="BQI29" s="305"/>
      <c r="BQJ29" s="305"/>
      <c r="BQK29" s="305"/>
      <c r="BQL29" s="305"/>
      <c r="BQM29" s="305"/>
      <c r="BQN29" s="305"/>
      <c r="BQO29" s="305"/>
      <c r="BQP29" s="305"/>
      <c r="BQQ29" s="305"/>
      <c r="BQR29" s="305"/>
      <c r="BQS29" s="305"/>
      <c r="BQT29" s="305"/>
      <c r="BQU29" s="305"/>
      <c r="BQV29" s="305"/>
      <c r="BQW29" s="305"/>
      <c r="BQX29" s="305"/>
      <c r="BQY29" s="305"/>
      <c r="BQZ29" s="305"/>
      <c r="BRA29" s="305"/>
      <c r="BRB29" s="305"/>
      <c r="BRC29" s="305"/>
      <c r="BRD29" s="305"/>
      <c r="BRE29" s="305"/>
      <c r="BRF29" s="305"/>
      <c r="BRG29" s="305"/>
      <c r="BRH29" s="305"/>
      <c r="BRI29" s="305"/>
      <c r="BRJ29" s="305"/>
      <c r="BRK29" s="305"/>
      <c r="BRL29" s="305"/>
      <c r="BRM29" s="305"/>
      <c r="BRN29" s="305"/>
      <c r="BRO29" s="305"/>
      <c r="BRP29" s="305"/>
      <c r="BRQ29" s="305"/>
      <c r="BRR29" s="305"/>
      <c r="BRS29" s="305"/>
      <c r="BRT29" s="305"/>
      <c r="BRU29" s="305"/>
      <c r="BRV29" s="305"/>
      <c r="BRW29" s="305"/>
      <c r="BRX29" s="305"/>
      <c r="BRY29" s="305"/>
      <c r="BRZ29" s="305"/>
      <c r="BSA29" s="305"/>
      <c r="BSB29" s="305"/>
      <c r="BSC29" s="305"/>
      <c r="BSD29" s="305"/>
      <c r="BSE29" s="305"/>
      <c r="BSF29" s="305"/>
      <c r="BSG29" s="305"/>
      <c r="BSH29" s="305"/>
      <c r="BSI29" s="305"/>
      <c r="BSJ29" s="305"/>
      <c r="BSK29" s="305"/>
      <c r="BSL29" s="305"/>
      <c r="BSM29" s="305"/>
      <c r="BSN29" s="305"/>
      <c r="BSO29" s="305"/>
      <c r="BSP29" s="305"/>
      <c r="BSQ29" s="305"/>
      <c r="BSR29" s="305"/>
      <c r="BSS29" s="305"/>
      <c r="BST29" s="305"/>
      <c r="BSU29" s="305"/>
      <c r="BSV29" s="305"/>
      <c r="BSW29" s="305"/>
      <c r="BSX29" s="305"/>
      <c r="BSY29" s="305"/>
      <c r="BSZ29" s="305"/>
      <c r="BTA29" s="305"/>
      <c r="BTB29" s="305"/>
      <c r="BTC29" s="305"/>
      <c r="BTD29" s="305"/>
      <c r="BTE29" s="305"/>
      <c r="BTF29" s="305"/>
      <c r="BTG29" s="305"/>
      <c r="BTH29" s="305"/>
      <c r="BTI29" s="305"/>
      <c r="BTJ29" s="305"/>
      <c r="BTK29" s="305"/>
      <c r="BTL29" s="305"/>
      <c r="BTM29" s="305"/>
      <c r="BTN29" s="305"/>
      <c r="BTO29" s="305"/>
      <c r="BTP29" s="305"/>
      <c r="BTQ29" s="305"/>
      <c r="BTR29" s="305"/>
      <c r="BTS29" s="305"/>
      <c r="BTT29" s="305"/>
      <c r="BTU29" s="305"/>
      <c r="BTV29" s="305"/>
      <c r="BTW29" s="305"/>
      <c r="BTX29" s="305"/>
      <c r="BTY29" s="305"/>
      <c r="BTZ29" s="305"/>
      <c r="BUA29" s="305"/>
      <c r="BUB29" s="305"/>
      <c r="BUC29" s="305"/>
      <c r="BUD29" s="305"/>
      <c r="BUE29" s="305"/>
      <c r="BUF29" s="305"/>
      <c r="BUG29" s="305"/>
      <c r="BUH29" s="305"/>
      <c r="BUI29" s="305"/>
      <c r="BUJ29" s="305"/>
      <c r="BUK29" s="305"/>
      <c r="BUL29" s="305"/>
      <c r="BUM29" s="305"/>
      <c r="BUN29" s="305"/>
      <c r="BUO29" s="305"/>
      <c r="BUP29" s="305"/>
      <c r="BUQ29" s="305"/>
      <c r="BUR29" s="305"/>
      <c r="BUS29" s="305"/>
      <c r="BUT29" s="305"/>
      <c r="BUU29" s="305"/>
      <c r="BUV29" s="305"/>
      <c r="BUW29" s="305"/>
      <c r="BUX29" s="305"/>
      <c r="BUY29" s="305"/>
      <c r="BUZ29" s="305"/>
      <c r="BVA29" s="305"/>
      <c r="BVB29" s="305"/>
      <c r="BVC29" s="305"/>
      <c r="BVD29" s="305"/>
      <c r="BVE29" s="305"/>
      <c r="BVF29" s="305"/>
      <c r="BVG29" s="305"/>
      <c r="BVH29" s="305"/>
      <c r="BVI29" s="305"/>
      <c r="BVJ29" s="305"/>
      <c r="BVK29" s="305"/>
      <c r="BVL29" s="305"/>
      <c r="BVM29" s="305"/>
      <c r="BVN29" s="305"/>
      <c r="BVO29" s="305"/>
      <c r="BVP29" s="305"/>
      <c r="BVQ29" s="305"/>
      <c r="BVR29" s="305"/>
      <c r="BVS29" s="305"/>
      <c r="BVT29" s="305"/>
      <c r="BVU29" s="305"/>
      <c r="BVV29" s="305"/>
      <c r="BVW29" s="305"/>
      <c r="BVX29" s="305"/>
      <c r="BVY29" s="305"/>
      <c r="BVZ29" s="305"/>
      <c r="BWA29" s="305"/>
      <c r="BWB29" s="305"/>
      <c r="BWC29" s="305"/>
      <c r="BWD29" s="305"/>
      <c r="BWE29" s="305"/>
      <c r="BWF29" s="305"/>
      <c r="BWG29" s="305"/>
      <c r="BWH29" s="305"/>
      <c r="BWI29" s="305"/>
      <c r="BWJ29" s="305"/>
      <c r="BWK29" s="305"/>
      <c r="BWL29" s="305"/>
      <c r="BWM29" s="305"/>
      <c r="BWN29" s="305"/>
      <c r="BWO29" s="305"/>
      <c r="BWP29" s="305"/>
      <c r="BWQ29" s="305"/>
      <c r="BWR29" s="305"/>
      <c r="BWS29" s="305"/>
      <c r="BWT29" s="305"/>
      <c r="BWU29" s="305"/>
      <c r="BWV29" s="305"/>
      <c r="BWW29" s="305"/>
      <c r="BWX29" s="305"/>
      <c r="BWY29" s="305"/>
      <c r="BWZ29" s="305"/>
      <c r="BXA29" s="305"/>
      <c r="BXB29" s="305"/>
      <c r="BXC29" s="305"/>
      <c r="BXD29" s="305"/>
      <c r="BXE29" s="305"/>
      <c r="BXF29" s="305"/>
      <c r="BXG29" s="305"/>
      <c r="BXH29" s="305"/>
      <c r="BXI29" s="305"/>
      <c r="BXJ29" s="305"/>
      <c r="BXK29" s="305"/>
      <c r="BXL29" s="305"/>
      <c r="BXM29" s="305"/>
      <c r="BXN29" s="305"/>
      <c r="BXO29" s="305"/>
      <c r="BXP29" s="305"/>
      <c r="BXQ29" s="305"/>
      <c r="BXR29" s="305"/>
      <c r="BXS29" s="305"/>
      <c r="BXT29" s="305"/>
      <c r="BXU29" s="305"/>
      <c r="BXV29" s="305"/>
      <c r="BXW29" s="305"/>
      <c r="BXX29" s="305"/>
      <c r="BXY29" s="305"/>
      <c r="BXZ29" s="305"/>
      <c r="BYA29" s="305"/>
      <c r="BYB29" s="305"/>
      <c r="BYC29" s="305"/>
      <c r="BYD29" s="305"/>
      <c r="BYE29" s="305"/>
      <c r="BYF29" s="305"/>
      <c r="BYG29" s="305"/>
      <c r="BYH29" s="305"/>
      <c r="BYI29" s="305"/>
      <c r="BYJ29" s="305"/>
      <c r="BYK29" s="305"/>
      <c r="BYL29" s="305"/>
      <c r="BYM29" s="305"/>
      <c r="BYN29" s="305"/>
      <c r="BYO29" s="305"/>
      <c r="BYP29" s="305"/>
      <c r="BYQ29" s="305"/>
      <c r="BYR29" s="305"/>
      <c r="BYS29" s="305"/>
      <c r="BYT29" s="305"/>
      <c r="BYU29" s="305"/>
      <c r="BYV29" s="305"/>
      <c r="BYW29" s="305"/>
      <c r="BYX29" s="305"/>
      <c r="BYY29" s="305"/>
      <c r="BYZ29" s="305"/>
      <c r="BZA29" s="305"/>
      <c r="BZB29" s="305"/>
      <c r="BZC29" s="305"/>
      <c r="BZD29" s="305"/>
      <c r="BZE29" s="305"/>
      <c r="BZF29" s="305"/>
      <c r="BZG29" s="305"/>
      <c r="BZH29" s="305"/>
      <c r="BZI29" s="305"/>
      <c r="BZJ29" s="305"/>
      <c r="BZK29" s="305"/>
      <c r="BZL29" s="305"/>
      <c r="BZM29" s="305"/>
      <c r="BZN29" s="305"/>
      <c r="BZO29" s="305"/>
      <c r="BZP29" s="305"/>
      <c r="BZQ29" s="305"/>
      <c r="BZR29" s="305"/>
      <c r="BZS29" s="305"/>
      <c r="BZT29" s="305"/>
      <c r="BZU29" s="305"/>
      <c r="BZV29" s="305"/>
      <c r="BZW29" s="305"/>
      <c r="BZX29" s="305"/>
      <c r="BZY29" s="305"/>
      <c r="BZZ29" s="305"/>
      <c r="CAA29" s="305"/>
      <c r="CAB29" s="305"/>
      <c r="CAC29" s="305"/>
      <c r="CAD29" s="305"/>
      <c r="CAE29" s="305"/>
      <c r="CAF29" s="305"/>
      <c r="CAG29" s="305"/>
      <c r="CAH29" s="305"/>
      <c r="CAI29" s="305"/>
      <c r="CAJ29" s="305"/>
      <c r="CAK29" s="305"/>
      <c r="CAL29" s="305"/>
      <c r="CAM29" s="305"/>
      <c r="CAN29" s="305"/>
      <c r="CAO29" s="305"/>
      <c r="CAP29" s="305"/>
      <c r="CAQ29" s="305"/>
      <c r="CAR29" s="305"/>
      <c r="CAS29" s="305"/>
      <c r="CAT29" s="305"/>
      <c r="CAU29" s="305"/>
      <c r="CAV29" s="305"/>
      <c r="CAW29" s="305"/>
      <c r="CAX29" s="305"/>
      <c r="CAY29" s="305"/>
      <c r="CAZ29" s="305"/>
      <c r="CBA29" s="305"/>
      <c r="CBB29" s="305"/>
      <c r="CBC29" s="305"/>
      <c r="CBD29" s="305"/>
      <c r="CBE29" s="305"/>
      <c r="CBF29" s="305"/>
      <c r="CBG29" s="305"/>
      <c r="CBH29" s="305"/>
      <c r="CBI29" s="305"/>
      <c r="CBJ29" s="305"/>
      <c r="CBK29" s="305"/>
      <c r="CBL29" s="305"/>
      <c r="CBM29" s="305"/>
      <c r="CBN29" s="305"/>
      <c r="CBO29" s="305"/>
      <c r="CBP29" s="305"/>
      <c r="CBQ29" s="305"/>
      <c r="CBR29" s="305"/>
      <c r="CBS29" s="305"/>
      <c r="CBT29" s="305"/>
      <c r="CBU29" s="305"/>
      <c r="CBV29" s="305"/>
      <c r="CBW29" s="305"/>
      <c r="CBX29" s="305"/>
      <c r="CBY29" s="305"/>
      <c r="CBZ29" s="305"/>
      <c r="CCA29" s="305"/>
      <c r="CCB29" s="305"/>
      <c r="CCC29" s="305"/>
      <c r="CCD29" s="305"/>
      <c r="CCE29" s="305"/>
      <c r="CCF29" s="305"/>
      <c r="CCG29" s="305"/>
      <c r="CCH29" s="305"/>
      <c r="CCI29" s="305"/>
      <c r="CCJ29" s="305"/>
      <c r="CCK29" s="305"/>
      <c r="CCL29" s="305"/>
      <c r="CCM29" s="305"/>
      <c r="CCN29" s="305"/>
      <c r="CCO29" s="305"/>
      <c r="CCP29" s="305"/>
      <c r="CCQ29" s="305"/>
      <c r="CCR29" s="305"/>
      <c r="CCS29" s="305"/>
      <c r="CCT29" s="305"/>
      <c r="CCU29" s="305"/>
      <c r="CCV29" s="305"/>
      <c r="CCW29" s="305"/>
      <c r="CCX29" s="305"/>
      <c r="CCY29" s="305"/>
      <c r="CCZ29" s="305"/>
      <c r="CDA29" s="305"/>
      <c r="CDB29" s="305"/>
      <c r="CDC29" s="305"/>
      <c r="CDD29" s="305"/>
      <c r="CDE29" s="305"/>
      <c r="CDF29" s="305"/>
      <c r="CDG29" s="305"/>
      <c r="CDH29" s="305"/>
      <c r="CDI29" s="305"/>
      <c r="CDJ29" s="305"/>
      <c r="CDK29" s="305"/>
      <c r="CDL29" s="305"/>
      <c r="CDM29" s="305"/>
      <c r="CDN29" s="305"/>
      <c r="CDO29" s="305"/>
      <c r="CDP29" s="305"/>
      <c r="CDQ29" s="305"/>
      <c r="CDR29" s="305"/>
      <c r="CDS29" s="305"/>
      <c r="CDT29" s="305"/>
      <c r="CDU29" s="305"/>
      <c r="CDV29" s="305"/>
      <c r="CDW29" s="305"/>
      <c r="CDX29" s="305"/>
      <c r="CDY29" s="305"/>
      <c r="CDZ29" s="305"/>
      <c r="CEA29" s="305"/>
      <c r="CEB29" s="305"/>
      <c r="CEC29" s="305"/>
      <c r="CED29" s="305"/>
      <c r="CEE29" s="305"/>
      <c r="CEF29" s="305"/>
      <c r="CEG29" s="305"/>
      <c r="CEH29" s="305"/>
      <c r="CEI29" s="305"/>
      <c r="CEJ29" s="305"/>
      <c r="CEK29" s="305"/>
      <c r="CEL29" s="305"/>
      <c r="CEM29" s="305"/>
      <c r="CEN29" s="305"/>
      <c r="CEO29" s="305"/>
      <c r="CEP29" s="305"/>
      <c r="CEQ29" s="305"/>
      <c r="CER29" s="305"/>
      <c r="CES29" s="305"/>
      <c r="CET29" s="305"/>
      <c r="CEU29" s="305"/>
      <c r="CEV29" s="305"/>
      <c r="CEW29" s="305"/>
      <c r="CEX29" s="305"/>
      <c r="CEY29" s="305"/>
      <c r="CEZ29" s="305"/>
      <c r="CFA29" s="305"/>
      <c r="CFB29" s="305"/>
      <c r="CFC29" s="305"/>
      <c r="CFD29" s="305"/>
      <c r="CFE29" s="305"/>
      <c r="CFF29" s="305"/>
      <c r="CFG29" s="305"/>
      <c r="CFH29" s="305"/>
      <c r="CFI29" s="305"/>
      <c r="CFJ29" s="305"/>
      <c r="CFK29" s="305"/>
      <c r="CFL29" s="305"/>
      <c r="CFM29" s="305"/>
      <c r="CFN29" s="305"/>
      <c r="CFO29" s="305"/>
      <c r="CFP29" s="305"/>
      <c r="CFQ29" s="305"/>
      <c r="CFR29" s="305"/>
      <c r="CFS29" s="305"/>
      <c r="CFT29" s="305"/>
      <c r="CFU29" s="305"/>
      <c r="CFV29" s="305"/>
      <c r="CFW29" s="305"/>
      <c r="CFX29" s="305"/>
      <c r="CFY29" s="305"/>
      <c r="CFZ29" s="305"/>
      <c r="CGA29" s="305"/>
      <c r="CGB29" s="305"/>
      <c r="CGC29" s="305"/>
      <c r="CGD29" s="305"/>
      <c r="CGE29" s="305"/>
      <c r="CGF29" s="305"/>
      <c r="CGG29" s="305"/>
      <c r="CGH29" s="305"/>
      <c r="CGI29" s="305"/>
      <c r="CGJ29" s="305"/>
      <c r="CGK29" s="305"/>
      <c r="CGL29" s="305"/>
      <c r="CGM29" s="305"/>
      <c r="CGN29" s="305"/>
      <c r="CGO29" s="305"/>
      <c r="CGP29" s="305"/>
      <c r="CGQ29" s="305"/>
      <c r="CGR29" s="305"/>
      <c r="CGS29" s="305"/>
      <c r="CGT29" s="305"/>
      <c r="CGU29" s="305"/>
      <c r="CGV29" s="305"/>
      <c r="CGW29" s="305"/>
      <c r="CGX29" s="305"/>
      <c r="CGY29" s="305"/>
      <c r="CGZ29" s="305"/>
      <c r="CHA29" s="305"/>
      <c r="CHB29" s="305"/>
      <c r="CHC29" s="305"/>
      <c r="CHD29" s="305"/>
      <c r="CHE29" s="305"/>
      <c r="CHF29" s="305"/>
      <c r="CHG29" s="305"/>
      <c r="CHH29" s="305"/>
      <c r="CHI29" s="305"/>
      <c r="CHJ29" s="305"/>
      <c r="CHK29" s="305"/>
      <c r="CHL29" s="305"/>
      <c r="CHM29" s="305"/>
      <c r="CHN29" s="305"/>
      <c r="CHO29" s="305"/>
      <c r="CHP29" s="305"/>
      <c r="CHQ29" s="305"/>
      <c r="CHR29" s="305"/>
      <c r="CHS29" s="305"/>
      <c r="CHT29" s="305"/>
      <c r="CHU29" s="305"/>
      <c r="CHV29" s="305"/>
      <c r="CHW29" s="305"/>
      <c r="CHX29" s="305"/>
      <c r="CHY29" s="305"/>
      <c r="CHZ29" s="305"/>
      <c r="CIA29" s="305"/>
      <c r="CIB29" s="305"/>
      <c r="CIC29" s="305"/>
      <c r="CID29" s="305"/>
      <c r="CIE29" s="305"/>
      <c r="CIF29" s="305"/>
      <c r="CIG29" s="305"/>
      <c r="CIH29" s="305"/>
      <c r="CII29" s="305"/>
      <c r="CIJ29" s="305"/>
      <c r="CIK29" s="305"/>
      <c r="CIL29" s="305"/>
      <c r="CIM29" s="305"/>
      <c r="CIN29" s="305"/>
      <c r="CIO29" s="305"/>
      <c r="CIP29" s="305"/>
      <c r="CIQ29" s="305"/>
      <c r="CIR29" s="305"/>
      <c r="CIS29" s="305"/>
      <c r="CIT29" s="305"/>
      <c r="CIU29" s="305"/>
      <c r="CIV29" s="305"/>
      <c r="CIW29" s="305"/>
      <c r="CIX29" s="305"/>
      <c r="CIY29" s="305"/>
      <c r="CIZ29" s="305"/>
      <c r="CJA29" s="305"/>
      <c r="CJB29" s="305"/>
      <c r="CJC29" s="305"/>
      <c r="CJD29" s="305"/>
      <c r="CJE29" s="305"/>
      <c r="CJF29" s="305"/>
      <c r="CJG29" s="305"/>
      <c r="CJH29" s="305"/>
      <c r="CJI29" s="305"/>
      <c r="CJJ29" s="305"/>
      <c r="CJK29" s="305"/>
      <c r="CJL29" s="305"/>
      <c r="CJM29" s="305"/>
      <c r="CJN29" s="305"/>
      <c r="CJO29" s="305"/>
      <c r="CJP29" s="305"/>
      <c r="CJQ29" s="305"/>
      <c r="CJR29" s="305"/>
      <c r="CJS29" s="305"/>
      <c r="CJT29" s="305"/>
      <c r="CJU29" s="305"/>
      <c r="CJV29" s="305"/>
      <c r="CJW29" s="305"/>
      <c r="CJX29" s="305"/>
      <c r="CJY29" s="305"/>
      <c r="CJZ29" s="305"/>
      <c r="CKA29" s="305"/>
      <c r="CKB29" s="305"/>
      <c r="CKC29" s="305"/>
      <c r="CKD29" s="305"/>
      <c r="CKE29" s="305"/>
      <c r="CKF29" s="305"/>
      <c r="CKG29" s="305"/>
      <c r="CKH29" s="305"/>
      <c r="CKI29" s="305"/>
      <c r="CKJ29" s="305"/>
      <c r="CKK29" s="305"/>
      <c r="CKL29" s="305"/>
      <c r="CKM29" s="305"/>
      <c r="CKN29" s="305"/>
      <c r="CKO29" s="305"/>
      <c r="CKP29" s="305"/>
      <c r="CKQ29" s="305"/>
      <c r="CKR29" s="305"/>
      <c r="CKS29" s="305"/>
      <c r="CKT29" s="305"/>
      <c r="CKU29" s="305"/>
      <c r="CKV29" s="305"/>
      <c r="CKW29" s="305"/>
      <c r="CKX29" s="305"/>
      <c r="CKY29" s="305"/>
      <c r="CKZ29" s="305"/>
      <c r="CLA29" s="305"/>
      <c r="CLB29" s="305"/>
      <c r="CLC29" s="305"/>
      <c r="CLD29" s="305"/>
      <c r="CLE29" s="305"/>
      <c r="CLF29" s="305"/>
      <c r="CLG29" s="305"/>
      <c r="CLH29" s="305"/>
      <c r="CLI29" s="305"/>
      <c r="CLJ29" s="305"/>
      <c r="CLK29" s="305"/>
      <c r="CLL29" s="305"/>
      <c r="CLM29" s="305"/>
      <c r="CLN29" s="305"/>
      <c r="CLO29" s="305"/>
      <c r="CLP29" s="305"/>
      <c r="CLQ29" s="305"/>
      <c r="CLR29" s="305"/>
      <c r="CLS29" s="305"/>
      <c r="CLT29" s="305"/>
      <c r="CLU29" s="305"/>
      <c r="CLV29" s="305"/>
      <c r="CLW29" s="305"/>
      <c r="CLX29" s="305"/>
      <c r="CLY29" s="305"/>
      <c r="CLZ29" s="305"/>
      <c r="CMA29" s="305"/>
      <c r="CMB29" s="305"/>
      <c r="CMC29" s="305"/>
      <c r="CMD29" s="305"/>
      <c r="CME29" s="305"/>
      <c r="CMF29" s="305"/>
      <c r="CMG29" s="305"/>
      <c r="CMH29" s="305"/>
      <c r="CMI29" s="305"/>
      <c r="CMJ29" s="305"/>
      <c r="CMK29" s="305"/>
      <c r="CML29" s="305"/>
      <c r="CMM29" s="305"/>
      <c r="CMN29" s="305"/>
      <c r="CMO29" s="305"/>
      <c r="CMP29" s="305"/>
      <c r="CMQ29" s="305"/>
      <c r="CMR29" s="305"/>
      <c r="CMS29" s="305"/>
      <c r="CMT29" s="305"/>
      <c r="CMU29" s="305"/>
      <c r="CMV29" s="305"/>
      <c r="CMW29" s="305"/>
      <c r="CMX29" s="305"/>
      <c r="CMY29" s="305"/>
      <c r="CMZ29" s="305"/>
      <c r="CNA29" s="305"/>
      <c r="CNB29" s="305"/>
      <c r="CNC29" s="305"/>
      <c r="CND29" s="305"/>
      <c r="CNE29" s="305"/>
      <c r="CNF29" s="305"/>
      <c r="CNG29" s="305"/>
      <c r="CNH29" s="305"/>
      <c r="CNI29" s="305"/>
      <c r="CNJ29" s="305"/>
      <c r="CNK29" s="305"/>
      <c r="CNL29" s="305"/>
      <c r="CNM29" s="305"/>
      <c r="CNN29" s="305"/>
      <c r="CNO29" s="305"/>
      <c r="CNP29" s="305"/>
      <c r="CNQ29" s="305"/>
      <c r="CNR29" s="305"/>
      <c r="CNS29" s="305"/>
      <c r="CNT29" s="305"/>
      <c r="CNU29" s="305"/>
      <c r="CNV29" s="305"/>
      <c r="CNW29" s="305"/>
      <c r="CNX29" s="305"/>
      <c r="CNY29" s="305"/>
      <c r="CNZ29" s="305"/>
      <c r="COA29" s="305"/>
      <c r="COB29" s="305"/>
      <c r="COC29" s="305"/>
      <c r="COD29" s="305"/>
      <c r="COE29" s="305"/>
      <c r="COF29" s="305"/>
      <c r="COG29" s="305"/>
      <c r="COH29" s="305"/>
      <c r="COI29" s="305"/>
      <c r="COJ29" s="305"/>
      <c r="COK29" s="305"/>
      <c r="COL29" s="305"/>
      <c r="COM29" s="305"/>
      <c r="CON29" s="305"/>
      <c r="COO29" s="305"/>
      <c r="COP29" s="305"/>
      <c r="COQ29" s="305"/>
      <c r="COR29" s="305"/>
      <c r="COS29" s="305"/>
      <c r="COT29" s="305"/>
      <c r="COU29" s="305"/>
      <c r="COV29" s="305"/>
      <c r="COW29" s="305"/>
      <c r="COX29" s="305"/>
      <c r="COY29" s="305"/>
      <c r="COZ29" s="305"/>
      <c r="CPA29" s="305"/>
      <c r="CPB29" s="305"/>
      <c r="CPC29" s="305"/>
      <c r="CPD29" s="305"/>
      <c r="CPE29" s="305"/>
      <c r="CPF29" s="305"/>
      <c r="CPG29" s="305"/>
      <c r="CPH29" s="305"/>
      <c r="CPI29" s="305"/>
      <c r="CPJ29" s="305"/>
      <c r="CPK29" s="305"/>
      <c r="CPL29" s="305"/>
      <c r="CPM29" s="305"/>
      <c r="CPN29" s="305"/>
      <c r="CPO29" s="305"/>
      <c r="CPP29" s="305"/>
      <c r="CPQ29" s="305"/>
      <c r="CPR29" s="305"/>
      <c r="CPS29" s="305"/>
      <c r="CPT29" s="305"/>
      <c r="CPU29" s="305"/>
      <c r="CPV29" s="305"/>
      <c r="CPW29" s="305"/>
      <c r="CPX29" s="305"/>
      <c r="CPY29" s="305"/>
      <c r="CPZ29" s="305"/>
      <c r="CQA29" s="305"/>
      <c r="CQB29" s="305"/>
      <c r="CQC29" s="305"/>
      <c r="CQD29" s="305"/>
      <c r="CQE29" s="305"/>
      <c r="CQF29" s="305"/>
      <c r="CQG29" s="305"/>
      <c r="CQH29" s="305"/>
      <c r="CQI29" s="305"/>
      <c r="CQJ29" s="305"/>
      <c r="CQK29" s="305"/>
      <c r="CQL29" s="305"/>
      <c r="CQM29" s="305"/>
      <c r="CQN29" s="305"/>
      <c r="CQO29" s="305"/>
      <c r="CQP29" s="305"/>
      <c r="CQQ29" s="305"/>
      <c r="CQR29" s="305"/>
      <c r="CQS29" s="305"/>
      <c r="CQT29" s="305"/>
      <c r="CQU29" s="305"/>
      <c r="CQV29" s="305"/>
      <c r="CQW29" s="305"/>
      <c r="CQX29" s="305"/>
      <c r="CQY29" s="305"/>
      <c r="CQZ29" s="305"/>
      <c r="CRA29" s="305"/>
      <c r="CRB29" s="305"/>
      <c r="CRC29" s="305"/>
      <c r="CRD29" s="305"/>
      <c r="CRE29" s="305"/>
      <c r="CRF29" s="305"/>
      <c r="CRG29" s="305"/>
      <c r="CRH29" s="305"/>
      <c r="CRI29" s="305"/>
      <c r="CRJ29" s="305"/>
      <c r="CRK29" s="305"/>
      <c r="CRL29" s="305"/>
      <c r="CRM29" s="305"/>
      <c r="CRN29" s="305"/>
      <c r="CRO29" s="305"/>
      <c r="CRP29" s="305"/>
      <c r="CRQ29" s="305"/>
      <c r="CRR29" s="305"/>
      <c r="CRS29" s="305"/>
      <c r="CRT29" s="305"/>
      <c r="CRU29" s="305"/>
      <c r="CRV29" s="305"/>
      <c r="CRW29" s="305"/>
      <c r="CRX29" s="305"/>
      <c r="CRY29" s="305"/>
      <c r="CRZ29" s="305"/>
      <c r="CSA29" s="305"/>
      <c r="CSB29" s="305"/>
      <c r="CSC29" s="305"/>
      <c r="CSD29" s="305"/>
      <c r="CSE29" s="305"/>
      <c r="CSF29" s="305"/>
      <c r="CSG29" s="305"/>
      <c r="CSH29" s="305"/>
      <c r="CSI29" s="305"/>
      <c r="CSJ29" s="305"/>
      <c r="CSK29" s="305"/>
      <c r="CSL29" s="305"/>
      <c r="CSM29" s="305"/>
      <c r="CSN29" s="305"/>
      <c r="CSO29" s="305"/>
      <c r="CSP29" s="305"/>
      <c r="CSQ29" s="305"/>
      <c r="CSR29" s="305"/>
      <c r="CSS29" s="305"/>
      <c r="CST29" s="305"/>
      <c r="CSU29" s="305"/>
      <c r="CSV29" s="305"/>
      <c r="CSW29" s="305"/>
      <c r="CSX29" s="305"/>
      <c r="CSY29" s="305"/>
      <c r="CSZ29" s="305"/>
      <c r="CTA29" s="305"/>
      <c r="CTB29" s="305"/>
      <c r="CTC29" s="305"/>
      <c r="CTD29" s="305"/>
      <c r="CTE29" s="305"/>
      <c r="CTF29" s="305"/>
      <c r="CTG29" s="305"/>
      <c r="CTH29" s="305"/>
      <c r="CTI29" s="305"/>
      <c r="CTJ29" s="305"/>
      <c r="CTK29" s="305"/>
      <c r="CTL29" s="305"/>
      <c r="CTM29" s="305"/>
      <c r="CTN29" s="305"/>
      <c r="CTO29" s="305"/>
      <c r="CTP29" s="305"/>
      <c r="CTQ29" s="305"/>
      <c r="CTR29" s="305"/>
      <c r="CTS29" s="305"/>
      <c r="CTT29" s="305"/>
      <c r="CTU29" s="305"/>
      <c r="CTV29" s="305"/>
      <c r="CTW29" s="305"/>
      <c r="CTX29" s="305"/>
      <c r="CTY29" s="305"/>
      <c r="CTZ29" s="305"/>
      <c r="CUA29" s="305"/>
      <c r="CUB29" s="305"/>
      <c r="CUC29" s="305"/>
      <c r="CUD29" s="305"/>
      <c r="CUE29" s="305"/>
      <c r="CUF29" s="305"/>
      <c r="CUG29" s="305"/>
      <c r="CUH29" s="305"/>
      <c r="CUI29" s="305"/>
      <c r="CUJ29" s="305"/>
      <c r="CUK29" s="305"/>
      <c r="CUL29" s="305"/>
      <c r="CUM29" s="305"/>
      <c r="CUN29" s="305"/>
      <c r="CUO29" s="305"/>
      <c r="CUP29" s="305"/>
      <c r="CUQ29" s="305"/>
      <c r="CUR29" s="305"/>
      <c r="CUS29" s="305"/>
      <c r="CUT29" s="305"/>
      <c r="CUU29" s="305"/>
      <c r="CUV29" s="305"/>
      <c r="CUW29" s="305"/>
      <c r="CUX29" s="305"/>
      <c r="CUY29" s="305"/>
      <c r="CUZ29" s="305"/>
      <c r="CVA29" s="305"/>
      <c r="CVB29" s="305"/>
      <c r="CVC29" s="305"/>
      <c r="CVD29" s="305"/>
      <c r="CVE29" s="305"/>
      <c r="CVF29" s="305"/>
      <c r="CVG29" s="305"/>
      <c r="CVH29" s="305"/>
      <c r="CVI29" s="305"/>
      <c r="CVJ29" s="305"/>
      <c r="CVK29" s="305"/>
      <c r="CVL29" s="305"/>
      <c r="CVM29" s="305"/>
      <c r="CVN29" s="305"/>
      <c r="CVO29" s="305"/>
      <c r="CVP29" s="305"/>
      <c r="CVQ29" s="305"/>
      <c r="CVR29" s="305"/>
      <c r="CVS29" s="305"/>
      <c r="CVT29" s="305"/>
      <c r="CVU29" s="305"/>
      <c r="CVV29" s="305"/>
      <c r="CVW29" s="305"/>
      <c r="CVX29" s="305"/>
      <c r="CVY29" s="305"/>
      <c r="CVZ29" s="305"/>
      <c r="CWA29" s="305"/>
      <c r="CWB29" s="305"/>
      <c r="CWC29" s="305"/>
      <c r="CWD29" s="305"/>
      <c r="CWE29" s="305"/>
      <c r="CWF29" s="305"/>
      <c r="CWG29" s="305"/>
      <c r="CWH29" s="305"/>
      <c r="CWI29" s="305"/>
      <c r="CWJ29" s="305"/>
      <c r="CWK29" s="305"/>
      <c r="CWL29" s="305"/>
      <c r="CWM29" s="305"/>
      <c r="CWN29" s="305"/>
      <c r="CWO29" s="305"/>
      <c r="CWP29" s="305"/>
      <c r="CWQ29" s="305"/>
      <c r="CWR29" s="305"/>
      <c r="CWS29" s="305"/>
      <c r="CWT29" s="305"/>
      <c r="CWU29" s="305"/>
      <c r="CWV29" s="305"/>
      <c r="CWW29" s="305"/>
      <c r="CWX29" s="305"/>
      <c r="CWY29" s="305"/>
      <c r="CWZ29" s="305"/>
      <c r="CXA29" s="305"/>
      <c r="CXB29" s="305"/>
      <c r="CXC29" s="305"/>
      <c r="CXD29" s="305"/>
      <c r="CXE29" s="305"/>
      <c r="CXF29" s="305"/>
      <c r="CXG29" s="305"/>
      <c r="CXH29" s="305"/>
      <c r="CXI29" s="305"/>
      <c r="CXJ29" s="305"/>
      <c r="CXK29" s="305"/>
      <c r="CXL29" s="305"/>
      <c r="CXM29" s="305"/>
      <c r="CXN29" s="305"/>
      <c r="CXO29" s="305"/>
      <c r="CXP29" s="305"/>
      <c r="CXQ29" s="305"/>
      <c r="CXR29" s="305"/>
      <c r="CXS29" s="305"/>
      <c r="CXT29" s="305"/>
      <c r="CXU29" s="305"/>
      <c r="CXV29" s="305"/>
      <c r="CXW29" s="305"/>
      <c r="CXX29" s="305"/>
      <c r="CXY29" s="305"/>
      <c r="CXZ29" s="305"/>
      <c r="CYA29" s="305"/>
      <c r="CYB29" s="305"/>
      <c r="CYC29" s="305"/>
      <c r="CYD29" s="305"/>
      <c r="CYE29" s="305"/>
      <c r="CYF29" s="305"/>
      <c r="CYG29" s="305"/>
      <c r="CYH29" s="305"/>
      <c r="CYI29" s="305"/>
      <c r="CYJ29" s="305"/>
      <c r="CYK29" s="305"/>
      <c r="CYL29" s="305"/>
      <c r="CYM29" s="305"/>
      <c r="CYN29" s="305"/>
      <c r="CYO29" s="305"/>
      <c r="CYP29" s="305"/>
      <c r="CYQ29" s="305"/>
      <c r="CYR29" s="305"/>
      <c r="CYS29" s="305"/>
      <c r="CYT29" s="305"/>
      <c r="CYU29" s="305"/>
      <c r="CYV29" s="305"/>
      <c r="CYW29" s="305"/>
      <c r="CYX29" s="305"/>
      <c r="CYY29" s="305"/>
      <c r="CYZ29" s="305"/>
      <c r="CZA29" s="305"/>
      <c r="CZB29" s="305"/>
      <c r="CZC29" s="305"/>
      <c r="CZD29" s="305"/>
      <c r="CZE29" s="305"/>
      <c r="CZF29" s="305"/>
      <c r="CZG29" s="305"/>
      <c r="CZH29" s="305"/>
      <c r="CZI29" s="305"/>
      <c r="CZJ29" s="305"/>
      <c r="CZK29" s="305"/>
      <c r="CZL29" s="305"/>
      <c r="CZM29" s="305"/>
      <c r="CZN29" s="305"/>
      <c r="CZO29" s="305"/>
      <c r="CZP29" s="305"/>
      <c r="CZQ29" s="305"/>
      <c r="CZR29" s="305"/>
      <c r="CZS29" s="305"/>
      <c r="CZT29" s="305"/>
      <c r="CZU29" s="305"/>
      <c r="CZV29" s="305"/>
      <c r="CZW29" s="305"/>
      <c r="CZX29" s="305"/>
      <c r="CZY29" s="305"/>
      <c r="CZZ29" s="305"/>
      <c r="DAA29" s="305"/>
      <c r="DAB29" s="305"/>
      <c r="DAC29" s="305"/>
      <c r="DAD29" s="305"/>
      <c r="DAE29" s="305"/>
      <c r="DAF29" s="305"/>
      <c r="DAG29" s="305"/>
      <c r="DAH29" s="305"/>
      <c r="DAI29" s="305"/>
      <c r="DAJ29" s="305"/>
      <c r="DAK29" s="305"/>
      <c r="DAL29" s="305"/>
      <c r="DAM29" s="305"/>
      <c r="DAN29" s="305"/>
      <c r="DAO29" s="305"/>
      <c r="DAP29" s="305"/>
      <c r="DAQ29" s="305"/>
      <c r="DAR29" s="305"/>
      <c r="DAS29" s="305"/>
      <c r="DAT29" s="305"/>
      <c r="DAU29" s="305"/>
      <c r="DAV29" s="305"/>
      <c r="DAW29" s="305"/>
      <c r="DAX29" s="305"/>
      <c r="DAY29" s="305"/>
      <c r="DAZ29" s="305"/>
      <c r="DBA29" s="305"/>
      <c r="DBB29" s="305"/>
      <c r="DBC29" s="305"/>
      <c r="DBD29" s="305"/>
      <c r="DBE29" s="305"/>
      <c r="DBF29" s="305"/>
      <c r="DBG29" s="305"/>
      <c r="DBH29" s="305"/>
      <c r="DBI29" s="305"/>
      <c r="DBJ29" s="305"/>
      <c r="DBK29" s="305"/>
      <c r="DBL29" s="305"/>
      <c r="DBM29" s="305"/>
      <c r="DBN29" s="305"/>
      <c r="DBO29" s="305"/>
      <c r="DBP29" s="305"/>
      <c r="DBQ29" s="305"/>
      <c r="DBR29" s="305"/>
      <c r="DBS29" s="305"/>
      <c r="DBT29" s="305"/>
      <c r="DBU29" s="305"/>
      <c r="DBV29" s="305"/>
      <c r="DBW29" s="305"/>
      <c r="DBX29" s="305"/>
      <c r="DBY29" s="305"/>
      <c r="DBZ29" s="305"/>
      <c r="DCA29" s="305"/>
      <c r="DCB29" s="305"/>
      <c r="DCC29" s="305"/>
      <c r="DCD29" s="305"/>
      <c r="DCE29" s="305"/>
      <c r="DCF29" s="305"/>
      <c r="DCG29" s="305"/>
      <c r="DCH29" s="305"/>
      <c r="DCI29" s="305"/>
      <c r="DCJ29" s="305"/>
      <c r="DCK29" s="305"/>
      <c r="DCL29" s="305"/>
      <c r="DCM29" s="305"/>
      <c r="DCN29" s="305"/>
      <c r="DCO29" s="305"/>
      <c r="DCP29" s="305"/>
      <c r="DCQ29" s="305"/>
      <c r="DCR29" s="305"/>
      <c r="DCS29" s="305"/>
      <c r="DCT29" s="305"/>
      <c r="DCU29" s="305"/>
      <c r="DCV29" s="305"/>
      <c r="DCW29" s="305"/>
      <c r="DCX29" s="305"/>
      <c r="DCY29" s="305"/>
      <c r="DCZ29" s="305"/>
      <c r="DDA29" s="305"/>
      <c r="DDB29" s="305"/>
      <c r="DDC29" s="305"/>
      <c r="DDD29" s="305"/>
      <c r="DDE29" s="305"/>
      <c r="DDF29" s="305"/>
      <c r="DDG29" s="305"/>
      <c r="DDH29" s="305"/>
      <c r="DDI29" s="305"/>
      <c r="DDJ29" s="305"/>
      <c r="DDK29" s="305"/>
      <c r="DDL29" s="305"/>
      <c r="DDM29" s="305"/>
      <c r="DDN29" s="305"/>
      <c r="DDO29" s="305"/>
      <c r="DDP29" s="305"/>
      <c r="DDQ29" s="305"/>
      <c r="DDR29" s="305"/>
      <c r="DDS29" s="305"/>
      <c r="DDT29" s="305"/>
      <c r="DDU29" s="305"/>
      <c r="DDV29" s="305"/>
      <c r="DDW29" s="305"/>
      <c r="DDX29" s="305"/>
      <c r="DDY29" s="305"/>
      <c r="DDZ29" s="305"/>
      <c r="DEA29" s="305"/>
      <c r="DEB29" s="305"/>
      <c r="DEC29" s="305"/>
      <c r="DED29" s="305"/>
      <c r="DEE29" s="305"/>
      <c r="DEF29" s="305"/>
      <c r="DEG29" s="305"/>
      <c r="DEH29" s="305"/>
      <c r="DEI29" s="305"/>
      <c r="DEJ29" s="305"/>
      <c r="DEK29" s="305"/>
      <c r="DEL29" s="305"/>
      <c r="DEM29" s="305"/>
      <c r="DEN29" s="305"/>
      <c r="DEO29" s="305"/>
      <c r="DEP29" s="305"/>
      <c r="DEQ29" s="305"/>
      <c r="DER29" s="305"/>
      <c r="DES29" s="305"/>
      <c r="DET29" s="305"/>
      <c r="DEU29" s="305"/>
      <c r="DEV29" s="305"/>
      <c r="DEW29" s="305"/>
      <c r="DEX29" s="305"/>
      <c r="DEY29" s="305"/>
      <c r="DEZ29" s="305"/>
      <c r="DFA29" s="305"/>
      <c r="DFB29" s="305"/>
      <c r="DFC29" s="305"/>
      <c r="DFD29" s="305"/>
      <c r="DFE29" s="305"/>
      <c r="DFF29" s="305"/>
      <c r="DFG29" s="305"/>
      <c r="DFH29" s="305"/>
      <c r="DFI29" s="305"/>
      <c r="DFJ29" s="305"/>
      <c r="DFK29" s="305"/>
      <c r="DFL29" s="305"/>
      <c r="DFM29" s="305"/>
      <c r="DFN29" s="305"/>
      <c r="DFO29" s="305"/>
      <c r="DFP29" s="305"/>
      <c r="DFQ29" s="305"/>
      <c r="DFR29" s="305"/>
      <c r="DFS29" s="305"/>
      <c r="DFT29" s="305"/>
      <c r="DFU29" s="305"/>
      <c r="DFV29" s="305"/>
      <c r="DFW29" s="305"/>
      <c r="DFX29" s="305"/>
      <c r="DFY29" s="305"/>
      <c r="DFZ29" s="305"/>
      <c r="DGA29" s="305"/>
      <c r="DGB29" s="305"/>
      <c r="DGC29" s="305"/>
      <c r="DGD29" s="305"/>
      <c r="DGE29" s="305"/>
      <c r="DGF29" s="305"/>
      <c r="DGG29" s="305"/>
      <c r="DGH29" s="305"/>
      <c r="DGI29" s="305"/>
      <c r="DGJ29" s="305"/>
      <c r="DGK29" s="305"/>
      <c r="DGL29" s="305"/>
      <c r="DGM29" s="305"/>
      <c r="DGN29" s="305"/>
      <c r="DGO29" s="305"/>
      <c r="DGP29" s="305"/>
      <c r="DGQ29" s="305"/>
      <c r="DGR29" s="305"/>
      <c r="DGS29" s="305"/>
      <c r="DGT29" s="305"/>
      <c r="DGU29" s="305"/>
      <c r="DGV29" s="305"/>
      <c r="DGW29" s="305"/>
      <c r="DGX29" s="305"/>
      <c r="DGY29" s="305"/>
      <c r="DGZ29" s="305"/>
      <c r="DHA29" s="305"/>
      <c r="DHB29" s="305"/>
      <c r="DHC29" s="305"/>
      <c r="DHD29" s="305"/>
      <c r="DHE29" s="305"/>
      <c r="DHF29" s="305"/>
      <c r="DHG29" s="305"/>
      <c r="DHH29" s="305"/>
      <c r="DHI29" s="305"/>
      <c r="DHJ29" s="305"/>
      <c r="DHK29" s="305"/>
      <c r="DHL29" s="305"/>
      <c r="DHM29" s="305"/>
      <c r="DHN29" s="305"/>
      <c r="DHO29" s="305"/>
      <c r="DHP29" s="305"/>
      <c r="DHQ29" s="305"/>
      <c r="DHR29" s="305"/>
      <c r="DHS29" s="305"/>
      <c r="DHT29" s="305"/>
      <c r="DHU29" s="305"/>
      <c r="DHV29" s="305"/>
      <c r="DHW29" s="305"/>
      <c r="DHX29" s="305"/>
      <c r="DHY29" s="305"/>
      <c r="DHZ29" s="305"/>
      <c r="DIA29" s="305"/>
      <c r="DIB29" s="305"/>
      <c r="DIC29" s="305"/>
      <c r="DID29" s="305"/>
      <c r="DIE29" s="305"/>
      <c r="DIF29" s="305"/>
      <c r="DIG29" s="305"/>
      <c r="DIH29" s="305"/>
      <c r="DII29" s="305"/>
      <c r="DIJ29" s="305"/>
      <c r="DIK29" s="305"/>
      <c r="DIL29" s="305"/>
      <c r="DIM29" s="305"/>
      <c r="DIN29" s="305"/>
      <c r="DIO29" s="305"/>
      <c r="DIP29" s="305"/>
      <c r="DIQ29" s="305"/>
      <c r="DIR29" s="305"/>
      <c r="DIS29" s="305"/>
      <c r="DIT29" s="305"/>
      <c r="DIU29" s="305"/>
      <c r="DIV29" s="305"/>
      <c r="DIW29" s="305"/>
      <c r="DIX29" s="305"/>
      <c r="DIY29" s="305"/>
      <c r="DIZ29" s="305"/>
      <c r="DJA29" s="305"/>
      <c r="DJB29" s="305"/>
      <c r="DJC29" s="305"/>
      <c r="DJD29" s="305"/>
      <c r="DJE29" s="305"/>
      <c r="DJF29" s="305"/>
      <c r="DJG29" s="305"/>
      <c r="DJH29" s="305"/>
      <c r="DJI29" s="305"/>
      <c r="DJJ29" s="305"/>
      <c r="DJK29" s="305"/>
      <c r="DJL29" s="305"/>
      <c r="DJM29" s="305"/>
      <c r="DJN29" s="305"/>
      <c r="DJO29" s="305"/>
      <c r="DJP29" s="305"/>
      <c r="DJQ29" s="305"/>
      <c r="DJR29" s="305"/>
      <c r="DJS29" s="305"/>
      <c r="DJT29" s="305"/>
      <c r="DJU29" s="305"/>
      <c r="DJV29" s="305"/>
      <c r="DJW29" s="305"/>
      <c r="DJX29" s="305"/>
      <c r="DJY29" s="305"/>
      <c r="DJZ29" s="305"/>
      <c r="DKA29" s="305"/>
      <c r="DKB29" s="305"/>
      <c r="DKC29" s="305"/>
      <c r="DKD29" s="305"/>
      <c r="DKE29" s="305"/>
      <c r="DKF29" s="305"/>
      <c r="DKG29" s="305"/>
      <c r="DKH29" s="305"/>
      <c r="DKI29" s="305"/>
      <c r="DKJ29" s="305"/>
      <c r="DKK29" s="305"/>
      <c r="DKL29" s="305"/>
      <c r="DKM29" s="305"/>
      <c r="DKN29" s="305"/>
      <c r="DKO29" s="305"/>
      <c r="DKP29" s="305"/>
      <c r="DKQ29" s="305"/>
      <c r="DKR29" s="305"/>
      <c r="DKS29" s="305"/>
      <c r="DKT29" s="305"/>
      <c r="DKU29" s="305"/>
      <c r="DKV29" s="305"/>
      <c r="DKW29" s="305"/>
      <c r="DKX29" s="305"/>
      <c r="DKY29" s="305"/>
      <c r="DKZ29" s="305"/>
      <c r="DLA29" s="305"/>
      <c r="DLB29" s="305"/>
      <c r="DLC29" s="305"/>
      <c r="DLD29" s="305"/>
      <c r="DLE29" s="305"/>
      <c r="DLF29" s="305"/>
      <c r="DLG29" s="305"/>
      <c r="DLH29" s="305"/>
      <c r="DLI29" s="305"/>
      <c r="DLJ29" s="305"/>
      <c r="DLK29" s="305"/>
      <c r="DLL29" s="305"/>
      <c r="DLM29" s="305"/>
      <c r="DLN29" s="305"/>
      <c r="DLO29" s="305"/>
      <c r="DLP29" s="305"/>
      <c r="DLQ29" s="305"/>
      <c r="DLR29" s="305"/>
      <c r="DLS29" s="305"/>
      <c r="DLT29" s="305"/>
      <c r="DLU29" s="305"/>
      <c r="DLV29" s="305"/>
      <c r="DLW29" s="305"/>
      <c r="DLX29" s="305"/>
      <c r="DLY29" s="305"/>
      <c r="DLZ29" s="305"/>
      <c r="DMA29" s="305"/>
      <c r="DMB29" s="305"/>
      <c r="DMC29" s="305"/>
      <c r="DMD29" s="305"/>
      <c r="DME29" s="305"/>
      <c r="DMF29" s="305"/>
      <c r="DMG29" s="305"/>
      <c r="DMH29" s="305"/>
      <c r="DMI29" s="305"/>
      <c r="DMJ29" s="305"/>
      <c r="DMK29" s="305"/>
      <c r="DML29" s="305"/>
      <c r="DMM29" s="305"/>
      <c r="DMN29" s="305"/>
      <c r="DMO29" s="305"/>
      <c r="DMP29" s="305"/>
      <c r="DMQ29" s="305"/>
      <c r="DMR29" s="305"/>
      <c r="DMS29" s="305"/>
      <c r="DMT29" s="305"/>
      <c r="DMU29" s="305"/>
      <c r="DMV29" s="305"/>
      <c r="DMW29" s="305"/>
      <c r="DMX29" s="305"/>
      <c r="DMY29" s="305"/>
      <c r="DMZ29" s="305"/>
      <c r="DNA29" s="305"/>
      <c r="DNB29" s="305"/>
      <c r="DNC29" s="305"/>
      <c r="DND29" s="305"/>
      <c r="DNE29" s="305"/>
      <c r="DNF29" s="305"/>
      <c r="DNG29" s="305"/>
      <c r="DNH29" s="305"/>
      <c r="DNI29" s="305"/>
      <c r="DNJ29" s="305"/>
      <c r="DNK29" s="305"/>
      <c r="DNL29" s="305"/>
      <c r="DNM29" s="305"/>
      <c r="DNN29" s="305"/>
      <c r="DNO29" s="305"/>
      <c r="DNP29" s="305"/>
      <c r="DNQ29" s="305"/>
      <c r="DNR29" s="305"/>
      <c r="DNS29" s="305"/>
      <c r="DNT29" s="305"/>
      <c r="DNU29" s="305"/>
      <c r="DNV29" s="305"/>
      <c r="DNW29" s="305"/>
      <c r="DNX29" s="305"/>
      <c r="DNY29" s="305"/>
      <c r="DNZ29" s="305"/>
      <c r="DOA29" s="305"/>
      <c r="DOB29" s="305"/>
      <c r="DOC29" s="305"/>
      <c r="DOD29" s="305"/>
      <c r="DOE29" s="305"/>
      <c r="DOF29" s="305"/>
      <c r="DOG29" s="305"/>
      <c r="DOH29" s="305"/>
      <c r="DOI29" s="305"/>
      <c r="DOJ29" s="305"/>
      <c r="DOK29" s="305"/>
      <c r="DOL29" s="305"/>
      <c r="DOM29" s="305"/>
      <c r="DON29" s="305"/>
      <c r="DOO29" s="305"/>
      <c r="DOP29" s="305"/>
      <c r="DOQ29" s="305"/>
      <c r="DOR29" s="305"/>
      <c r="DOS29" s="305"/>
      <c r="DOT29" s="305"/>
      <c r="DOU29" s="305"/>
      <c r="DOV29" s="305"/>
      <c r="DOW29" s="305"/>
      <c r="DOX29" s="305"/>
      <c r="DOY29" s="305"/>
      <c r="DOZ29" s="305"/>
      <c r="DPA29" s="305"/>
      <c r="DPB29" s="305"/>
      <c r="DPC29" s="305"/>
      <c r="DPD29" s="305"/>
      <c r="DPE29" s="305"/>
      <c r="DPF29" s="305"/>
      <c r="DPG29" s="305"/>
      <c r="DPH29" s="305"/>
      <c r="DPI29" s="305"/>
      <c r="DPJ29" s="305"/>
      <c r="DPK29" s="305"/>
      <c r="DPL29" s="305"/>
      <c r="DPM29" s="305"/>
      <c r="DPN29" s="305"/>
      <c r="DPO29" s="305"/>
      <c r="DPP29" s="305"/>
      <c r="DPQ29" s="305"/>
      <c r="DPR29" s="305"/>
      <c r="DPS29" s="305"/>
      <c r="DPT29" s="305"/>
      <c r="DPU29" s="305"/>
      <c r="DPV29" s="305"/>
      <c r="DPW29" s="305"/>
      <c r="DPX29" s="305"/>
      <c r="DPY29" s="305"/>
      <c r="DPZ29" s="305"/>
      <c r="DQA29" s="305"/>
      <c r="DQB29" s="305"/>
      <c r="DQC29" s="305"/>
      <c r="DQD29" s="305"/>
      <c r="DQE29" s="305"/>
      <c r="DQF29" s="305"/>
      <c r="DQG29" s="305"/>
      <c r="DQH29" s="305"/>
      <c r="DQI29" s="305"/>
      <c r="DQJ29" s="305"/>
      <c r="DQK29" s="305"/>
      <c r="DQL29" s="305"/>
      <c r="DQM29" s="305"/>
      <c r="DQN29" s="305"/>
      <c r="DQO29" s="305"/>
      <c r="DQP29" s="305"/>
      <c r="DQQ29" s="305"/>
      <c r="DQR29" s="305"/>
      <c r="DQS29" s="305"/>
      <c r="DQT29" s="305"/>
      <c r="DQU29" s="305"/>
      <c r="DQV29" s="305"/>
      <c r="DQW29" s="305"/>
      <c r="DQX29" s="305"/>
      <c r="DQY29" s="305"/>
      <c r="DQZ29" s="305"/>
      <c r="DRA29" s="305"/>
      <c r="DRB29" s="305"/>
      <c r="DRC29" s="305"/>
      <c r="DRD29" s="305"/>
      <c r="DRE29" s="305"/>
      <c r="DRF29" s="305"/>
      <c r="DRG29" s="305"/>
      <c r="DRH29" s="305"/>
      <c r="DRI29" s="305"/>
      <c r="DRJ29" s="305"/>
      <c r="DRK29" s="305"/>
      <c r="DRL29" s="305"/>
      <c r="DRM29" s="305"/>
      <c r="DRN29" s="305"/>
      <c r="DRO29" s="305"/>
      <c r="DRP29" s="305"/>
      <c r="DRQ29" s="305"/>
      <c r="DRR29" s="305"/>
      <c r="DRS29" s="305"/>
      <c r="DRT29" s="305"/>
      <c r="DRU29" s="305"/>
      <c r="DRV29" s="305"/>
      <c r="DRW29" s="305"/>
      <c r="DRX29" s="305"/>
      <c r="DRY29" s="305"/>
      <c r="DRZ29" s="305"/>
      <c r="DSA29" s="305"/>
      <c r="DSB29" s="305"/>
      <c r="DSC29" s="305"/>
      <c r="DSD29" s="305"/>
      <c r="DSE29" s="305"/>
      <c r="DSF29" s="305"/>
      <c r="DSG29" s="305"/>
      <c r="DSH29" s="305"/>
      <c r="DSI29" s="305"/>
      <c r="DSJ29" s="305"/>
      <c r="DSK29" s="305"/>
      <c r="DSL29" s="305"/>
      <c r="DSM29" s="305"/>
      <c r="DSN29" s="305"/>
      <c r="DSO29" s="305"/>
      <c r="DSP29" s="305"/>
      <c r="DSQ29" s="305"/>
      <c r="DSR29" s="305"/>
      <c r="DSS29" s="305"/>
      <c r="DST29" s="305"/>
      <c r="DSU29" s="305"/>
      <c r="DSV29" s="305"/>
      <c r="DSW29" s="305"/>
      <c r="DSX29" s="305"/>
      <c r="DSY29" s="305"/>
      <c r="DSZ29" s="305"/>
      <c r="DTA29" s="305"/>
      <c r="DTB29" s="305"/>
      <c r="DTC29" s="305"/>
      <c r="DTD29" s="305"/>
      <c r="DTE29" s="305"/>
      <c r="DTF29" s="305"/>
      <c r="DTG29" s="305"/>
      <c r="DTH29" s="305"/>
      <c r="DTI29" s="305"/>
      <c r="DTJ29" s="305"/>
      <c r="DTK29" s="305"/>
      <c r="DTL29" s="305"/>
      <c r="DTM29" s="305"/>
      <c r="DTN29" s="305"/>
      <c r="DTO29" s="305"/>
      <c r="DTP29" s="305"/>
      <c r="DTQ29" s="305"/>
      <c r="DTR29" s="305"/>
      <c r="DTS29" s="305"/>
      <c r="DTT29" s="305"/>
      <c r="DTU29" s="305"/>
      <c r="DTV29" s="305"/>
      <c r="DTW29" s="305"/>
      <c r="DTX29" s="305"/>
      <c r="DTY29" s="305"/>
      <c r="DTZ29" s="305"/>
      <c r="DUA29" s="305"/>
      <c r="DUB29" s="305"/>
      <c r="DUC29" s="305"/>
      <c r="DUD29" s="305"/>
      <c r="DUE29" s="305"/>
      <c r="DUF29" s="305"/>
      <c r="DUG29" s="305"/>
      <c r="DUH29" s="305"/>
      <c r="DUI29" s="305"/>
      <c r="DUJ29" s="305"/>
      <c r="DUK29" s="305"/>
      <c r="DUL29" s="305"/>
      <c r="DUM29" s="305"/>
      <c r="DUN29" s="305"/>
      <c r="DUO29" s="305"/>
      <c r="DUP29" s="305"/>
      <c r="DUQ29" s="305"/>
      <c r="DUR29" s="305"/>
      <c r="DUS29" s="305"/>
      <c r="DUT29" s="305"/>
      <c r="DUU29" s="305"/>
      <c r="DUV29" s="305"/>
      <c r="DUW29" s="305"/>
      <c r="DUX29" s="305"/>
      <c r="DUY29" s="305"/>
      <c r="DUZ29" s="305"/>
      <c r="DVA29" s="305"/>
      <c r="DVB29" s="305"/>
      <c r="DVC29" s="305"/>
      <c r="DVD29" s="305"/>
      <c r="DVE29" s="305"/>
      <c r="DVF29" s="305"/>
      <c r="DVG29" s="305"/>
      <c r="DVH29" s="305"/>
      <c r="DVI29" s="305"/>
      <c r="DVJ29" s="305"/>
      <c r="DVK29" s="305"/>
      <c r="DVL29" s="305"/>
      <c r="DVM29" s="305"/>
      <c r="DVN29" s="305"/>
      <c r="DVO29" s="305"/>
      <c r="DVP29" s="305"/>
      <c r="DVQ29" s="305"/>
      <c r="DVR29" s="305"/>
      <c r="DVS29" s="305"/>
      <c r="DVT29" s="305"/>
      <c r="DVU29" s="305"/>
      <c r="DVV29" s="305"/>
      <c r="DVW29" s="305"/>
      <c r="DVX29" s="305"/>
      <c r="DVY29" s="305"/>
      <c r="DVZ29" s="305"/>
      <c r="DWA29" s="305"/>
      <c r="DWB29" s="305"/>
      <c r="DWC29" s="305"/>
      <c r="DWD29" s="305"/>
      <c r="DWE29" s="305"/>
      <c r="DWF29" s="305"/>
      <c r="DWG29" s="305"/>
      <c r="DWH29" s="305"/>
      <c r="DWI29" s="305"/>
      <c r="DWJ29" s="305"/>
      <c r="DWK29" s="305"/>
      <c r="DWL29" s="305"/>
      <c r="DWM29" s="305"/>
      <c r="DWN29" s="305"/>
      <c r="DWO29" s="305"/>
      <c r="DWP29" s="305"/>
      <c r="DWQ29" s="305"/>
      <c r="DWR29" s="305"/>
      <c r="DWS29" s="305"/>
      <c r="DWT29" s="305"/>
      <c r="DWU29" s="305"/>
      <c r="DWV29" s="305"/>
      <c r="DWW29" s="305"/>
      <c r="DWX29" s="305"/>
      <c r="DWY29" s="305"/>
      <c r="DWZ29" s="305"/>
      <c r="DXA29" s="305"/>
      <c r="DXB29" s="305"/>
      <c r="DXC29" s="305"/>
      <c r="DXD29" s="305"/>
      <c r="DXE29" s="305"/>
      <c r="DXF29" s="305"/>
      <c r="DXG29" s="305"/>
      <c r="DXH29" s="305"/>
      <c r="DXI29" s="305"/>
      <c r="DXJ29" s="305"/>
      <c r="DXK29" s="305"/>
      <c r="DXL29" s="305"/>
      <c r="DXM29" s="305"/>
      <c r="DXN29" s="305"/>
      <c r="DXO29" s="305"/>
      <c r="DXP29" s="305"/>
      <c r="DXQ29" s="305"/>
      <c r="DXR29" s="305"/>
      <c r="DXS29" s="305"/>
      <c r="DXT29" s="305"/>
      <c r="DXU29" s="305"/>
      <c r="DXV29" s="305"/>
      <c r="DXW29" s="305"/>
      <c r="DXX29" s="305"/>
      <c r="DXY29" s="305"/>
      <c r="DXZ29" s="305"/>
      <c r="DYA29" s="305"/>
      <c r="DYB29" s="305"/>
      <c r="DYC29" s="305"/>
      <c r="DYD29" s="305"/>
      <c r="DYE29" s="305"/>
      <c r="DYF29" s="305"/>
      <c r="DYG29" s="305"/>
      <c r="DYH29" s="305"/>
      <c r="DYI29" s="305"/>
      <c r="DYJ29" s="305"/>
      <c r="DYK29" s="305"/>
      <c r="DYL29" s="305"/>
      <c r="DYM29" s="305"/>
      <c r="DYN29" s="305"/>
      <c r="DYO29" s="305"/>
      <c r="DYP29" s="305"/>
      <c r="DYQ29" s="305"/>
      <c r="DYR29" s="305"/>
      <c r="DYS29" s="305"/>
      <c r="DYT29" s="305"/>
      <c r="DYU29" s="305"/>
      <c r="DYV29" s="305"/>
      <c r="DYW29" s="305"/>
      <c r="DYX29" s="305"/>
      <c r="DYY29" s="305"/>
      <c r="DYZ29" s="305"/>
      <c r="DZA29" s="305"/>
      <c r="DZB29" s="305"/>
      <c r="DZC29" s="305"/>
      <c r="DZD29" s="305"/>
      <c r="DZE29" s="305"/>
      <c r="DZF29" s="305"/>
      <c r="DZG29" s="305"/>
      <c r="DZH29" s="305"/>
      <c r="DZI29" s="305"/>
      <c r="DZJ29" s="305"/>
      <c r="DZK29" s="305"/>
      <c r="DZL29" s="305"/>
      <c r="DZM29" s="305"/>
      <c r="DZN29" s="305"/>
      <c r="DZO29" s="305"/>
      <c r="DZP29" s="305"/>
      <c r="DZQ29" s="305"/>
      <c r="DZR29" s="305"/>
      <c r="DZS29" s="305"/>
      <c r="DZT29" s="305"/>
      <c r="DZU29" s="305"/>
      <c r="DZV29" s="305"/>
      <c r="DZW29" s="305"/>
      <c r="DZX29" s="305"/>
      <c r="DZY29" s="305"/>
      <c r="DZZ29" s="305"/>
      <c r="EAA29" s="305"/>
      <c r="EAB29" s="305"/>
      <c r="EAC29" s="305"/>
      <c r="EAD29" s="305"/>
      <c r="EAE29" s="305"/>
      <c r="EAF29" s="305"/>
      <c r="EAG29" s="305"/>
      <c r="EAH29" s="305"/>
      <c r="EAI29" s="305"/>
      <c r="EAJ29" s="305"/>
      <c r="EAK29" s="305"/>
      <c r="EAL29" s="305"/>
      <c r="EAM29" s="305"/>
      <c r="EAN29" s="305"/>
      <c r="EAO29" s="305"/>
      <c r="EAP29" s="305"/>
      <c r="EAQ29" s="305"/>
      <c r="EAR29" s="305"/>
      <c r="EAS29" s="305"/>
      <c r="EAT29" s="305"/>
      <c r="EAU29" s="305"/>
      <c r="EAV29" s="305"/>
      <c r="EAW29" s="305"/>
      <c r="EAX29" s="305"/>
      <c r="EAY29" s="305"/>
      <c r="EAZ29" s="305"/>
      <c r="EBA29" s="305"/>
      <c r="EBB29" s="305"/>
      <c r="EBC29" s="305"/>
      <c r="EBD29" s="305"/>
      <c r="EBE29" s="305"/>
      <c r="EBF29" s="305"/>
      <c r="EBG29" s="305"/>
      <c r="EBH29" s="305"/>
      <c r="EBI29" s="305"/>
      <c r="EBJ29" s="305"/>
      <c r="EBK29" s="305"/>
      <c r="EBL29" s="305"/>
      <c r="EBM29" s="305"/>
      <c r="EBN29" s="305"/>
      <c r="EBO29" s="305"/>
      <c r="EBP29" s="305"/>
      <c r="EBQ29" s="305"/>
      <c r="EBR29" s="305"/>
      <c r="EBS29" s="305"/>
      <c r="EBT29" s="305"/>
      <c r="EBU29" s="305"/>
      <c r="EBV29" s="305"/>
      <c r="EBW29" s="305"/>
      <c r="EBX29" s="305"/>
      <c r="EBY29" s="305"/>
      <c r="EBZ29" s="305"/>
      <c r="ECA29" s="305"/>
      <c r="ECB29" s="305"/>
      <c r="ECC29" s="305"/>
      <c r="ECD29" s="305"/>
      <c r="ECE29" s="305"/>
      <c r="ECF29" s="305"/>
      <c r="ECG29" s="305"/>
      <c r="ECH29" s="305"/>
      <c r="ECI29" s="305"/>
      <c r="ECJ29" s="305"/>
      <c r="ECK29" s="305"/>
      <c r="ECL29" s="305"/>
      <c r="ECM29" s="305"/>
      <c r="ECN29" s="305"/>
      <c r="ECO29" s="305"/>
      <c r="ECP29" s="305"/>
      <c r="ECQ29" s="305"/>
      <c r="ECR29" s="305"/>
      <c r="ECS29" s="305"/>
      <c r="ECT29" s="305"/>
      <c r="ECU29" s="305"/>
      <c r="ECV29" s="305"/>
      <c r="ECW29" s="305"/>
      <c r="ECX29" s="305"/>
      <c r="ECY29" s="305"/>
      <c r="ECZ29" s="305"/>
      <c r="EDA29" s="305"/>
      <c r="EDB29" s="305"/>
      <c r="EDC29" s="305"/>
      <c r="EDD29" s="305"/>
      <c r="EDE29" s="305"/>
      <c r="EDF29" s="305"/>
      <c r="EDG29" s="305"/>
      <c r="EDH29" s="305"/>
      <c r="EDI29" s="305"/>
      <c r="EDJ29" s="305"/>
      <c r="EDK29" s="305"/>
      <c r="EDL29" s="305"/>
      <c r="EDM29" s="305"/>
      <c r="EDN29" s="305"/>
      <c r="EDO29" s="305"/>
      <c r="EDP29" s="305"/>
      <c r="EDQ29" s="305"/>
      <c r="EDR29" s="305"/>
      <c r="EDS29" s="305"/>
      <c r="EDT29" s="305"/>
      <c r="EDU29" s="305"/>
      <c r="EDV29" s="305"/>
      <c r="EDW29" s="305"/>
      <c r="EDX29" s="305"/>
      <c r="EDY29" s="305"/>
      <c r="EDZ29" s="305"/>
      <c r="EEA29" s="305"/>
      <c r="EEB29" s="305"/>
      <c r="EEC29" s="305"/>
      <c r="EED29" s="305"/>
      <c r="EEE29" s="305"/>
      <c r="EEF29" s="305"/>
      <c r="EEG29" s="305"/>
      <c r="EEH29" s="305"/>
      <c r="EEI29" s="305"/>
      <c r="EEJ29" s="305"/>
      <c r="EEK29" s="305"/>
      <c r="EEL29" s="305"/>
      <c r="EEM29" s="305"/>
      <c r="EEN29" s="305"/>
      <c r="EEO29" s="305"/>
      <c r="EEP29" s="305"/>
      <c r="EEQ29" s="305"/>
      <c r="EER29" s="305"/>
      <c r="EES29" s="305"/>
      <c r="EET29" s="305"/>
      <c r="EEU29" s="305"/>
      <c r="EEV29" s="305"/>
      <c r="EEW29" s="305"/>
      <c r="EEX29" s="305"/>
      <c r="EEY29" s="305"/>
      <c r="EEZ29" s="305"/>
      <c r="EFA29" s="305"/>
      <c r="EFB29" s="305"/>
      <c r="EFC29" s="305"/>
      <c r="EFD29" s="305"/>
      <c r="EFE29" s="305"/>
      <c r="EFF29" s="305"/>
      <c r="EFG29" s="305"/>
      <c r="EFH29" s="305"/>
      <c r="EFI29" s="305"/>
      <c r="EFJ29" s="305"/>
      <c r="EFK29" s="305"/>
      <c r="EFL29" s="305"/>
      <c r="EFM29" s="305"/>
      <c r="EFN29" s="305"/>
      <c r="EFO29" s="305"/>
      <c r="EFP29" s="305"/>
      <c r="EFQ29" s="305"/>
      <c r="EFR29" s="305"/>
      <c r="EFS29" s="305"/>
      <c r="EFT29" s="305"/>
      <c r="EFU29" s="305"/>
      <c r="EFV29" s="305"/>
      <c r="EFW29" s="305"/>
      <c r="EFX29" s="305"/>
      <c r="EFY29" s="305"/>
      <c r="EFZ29" s="305"/>
      <c r="EGA29" s="305"/>
      <c r="EGB29" s="305"/>
      <c r="EGC29" s="305"/>
      <c r="EGD29" s="305"/>
      <c r="EGE29" s="305"/>
      <c r="EGF29" s="305"/>
      <c r="EGG29" s="305"/>
      <c r="EGH29" s="305"/>
      <c r="EGI29" s="305"/>
      <c r="EGJ29" s="305"/>
      <c r="EGK29" s="305"/>
      <c r="EGL29" s="305"/>
      <c r="EGM29" s="305"/>
      <c r="EGN29" s="305"/>
      <c r="EGO29" s="305"/>
      <c r="EGP29" s="305"/>
      <c r="EGQ29" s="305"/>
      <c r="EGR29" s="305"/>
      <c r="EGS29" s="305"/>
      <c r="EGT29" s="305"/>
      <c r="EGU29" s="305"/>
      <c r="EGV29" s="305"/>
      <c r="EGW29" s="305"/>
      <c r="EGX29" s="305"/>
      <c r="EGY29" s="305"/>
      <c r="EGZ29" s="305"/>
      <c r="EHA29" s="305"/>
      <c r="EHB29" s="305"/>
      <c r="EHC29" s="305"/>
      <c r="EHD29" s="305"/>
      <c r="EHE29" s="305"/>
      <c r="EHF29" s="305"/>
      <c r="EHG29" s="305"/>
      <c r="EHH29" s="305"/>
      <c r="EHI29" s="305"/>
      <c r="EHJ29" s="305"/>
      <c r="EHK29" s="305"/>
      <c r="EHL29" s="305"/>
      <c r="EHM29" s="305"/>
      <c r="EHN29" s="305"/>
      <c r="EHO29" s="305"/>
      <c r="EHP29" s="305"/>
      <c r="EHQ29" s="305"/>
      <c r="EHR29" s="305"/>
      <c r="EHS29" s="305"/>
      <c r="EHT29" s="305"/>
      <c r="EHU29" s="305"/>
      <c r="EHV29" s="305"/>
      <c r="EHW29" s="305"/>
      <c r="EHX29" s="305"/>
      <c r="EHY29" s="305"/>
      <c r="EHZ29" s="305"/>
      <c r="EIA29" s="305"/>
      <c r="EIB29" s="305"/>
      <c r="EIC29" s="305"/>
      <c r="EID29" s="305"/>
      <c r="EIE29" s="305"/>
      <c r="EIF29" s="305"/>
      <c r="EIG29" s="305"/>
      <c r="EIH29" s="305"/>
      <c r="EII29" s="305"/>
      <c r="EIJ29" s="305"/>
      <c r="EIK29" s="305"/>
      <c r="EIL29" s="305"/>
      <c r="EIM29" s="305"/>
      <c r="EIN29" s="305"/>
      <c r="EIO29" s="305"/>
      <c r="EIP29" s="305"/>
      <c r="EIQ29" s="305"/>
      <c r="EIR29" s="305"/>
      <c r="EIS29" s="305"/>
      <c r="EIT29" s="305"/>
      <c r="EIU29" s="305"/>
      <c r="EIV29" s="305"/>
      <c r="EIW29" s="305"/>
      <c r="EIX29" s="305"/>
      <c r="EIY29" s="305"/>
      <c r="EIZ29" s="305"/>
      <c r="EJA29" s="305"/>
      <c r="EJB29" s="305"/>
      <c r="EJC29" s="305"/>
      <c r="EJD29" s="305"/>
      <c r="EJE29" s="305"/>
      <c r="EJF29" s="305"/>
      <c r="EJG29" s="305"/>
      <c r="EJH29" s="305"/>
      <c r="EJI29" s="305"/>
      <c r="EJJ29" s="305"/>
      <c r="EJK29" s="305"/>
      <c r="EJL29" s="305"/>
      <c r="EJM29" s="305"/>
      <c r="EJN29" s="305"/>
      <c r="EJO29" s="305"/>
      <c r="EJP29" s="305"/>
      <c r="EJQ29" s="305"/>
      <c r="EJR29" s="305"/>
      <c r="EJS29" s="305"/>
      <c r="EJT29" s="305"/>
      <c r="EJU29" s="305"/>
      <c r="EJV29" s="305"/>
      <c r="EJW29" s="305"/>
      <c r="EJX29" s="305"/>
      <c r="EJY29" s="305"/>
      <c r="EJZ29" s="305"/>
      <c r="EKA29" s="305"/>
      <c r="EKB29" s="305"/>
      <c r="EKC29" s="305"/>
      <c r="EKD29" s="305"/>
      <c r="EKE29" s="305"/>
      <c r="EKF29" s="305"/>
      <c r="EKG29" s="305"/>
      <c r="EKH29" s="305"/>
      <c r="EKI29" s="305"/>
      <c r="EKJ29" s="305"/>
      <c r="EKK29" s="305"/>
      <c r="EKL29" s="305"/>
      <c r="EKM29" s="305"/>
      <c r="EKN29" s="305"/>
      <c r="EKO29" s="305"/>
      <c r="EKP29" s="305"/>
      <c r="EKQ29" s="305"/>
      <c r="EKR29" s="305"/>
      <c r="EKS29" s="305"/>
      <c r="EKT29" s="305"/>
      <c r="EKU29" s="305"/>
      <c r="EKV29" s="305"/>
      <c r="EKW29" s="305"/>
      <c r="EKX29" s="305"/>
      <c r="EKY29" s="305"/>
      <c r="EKZ29" s="305"/>
      <c r="ELA29" s="305"/>
      <c r="ELB29" s="305"/>
      <c r="ELC29" s="305"/>
      <c r="ELD29" s="305"/>
      <c r="ELE29" s="305"/>
      <c r="ELF29" s="305"/>
      <c r="ELG29" s="305"/>
      <c r="ELH29" s="305"/>
      <c r="ELI29" s="305"/>
      <c r="ELJ29" s="305"/>
      <c r="ELK29" s="305"/>
      <c r="ELL29" s="305"/>
      <c r="ELM29" s="305"/>
      <c r="ELN29" s="305"/>
      <c r="ELO29" s="305"/>
      <c r="ELP29" s="305"/>
      <c r="ELQ29" s="305"/>
      <c r="ELR29" s="305"/>
      <c r="ELS29" s="305"/>
      <c r="ELT29" s="305"/>
      <c r="ELU29" s="305"/>
      <c r="ELV29" s="305"/>
      <c r="ELW29" s="305"/>
      <c r="ELX29" s="305"/>
      <c r="ELY29" s="305"/>
      <c r="ELZ29" s="305"/>
      <c r="EMA29" s="305"/>
      <c r="EMB29" s="305"/>
      <c r="EMC29" s="305"/>
      <c r="EMD29" s="305"/>
      <c r="EME29" s="305"/>
      <c r="EMF29" s="305"/>
      <c r="EMG29" s="305"/>
      <c r="EMH29" s="305"/>
      <c r="EMI29" s="305"/>
      <c r="EMJ29" s="305"/>
      <c r="EMK29" s="305"/>
      <c r="EML29" s="305"/>
      <c r="EMM29" s="305"/>
      <c r="EMN29" s="305"/>
      <c r="EMO29" s="305"/>
      <c r="EMP29" s="305"/>
      <c r="EMQ29" s="305"/>
      <c r="EMR29" s="305"/>
      <c r="EMS29" s="305"/>
      <c r="EMT29" s="305"/>
      <c r="EMU29" s="305"/>
      <c r="EMV29" s="305"/>
      <c r="EMW29" s="305"/>
      <c r="EMX29" s="305"/>
      <c r="EMY29" s="305"/>
      <c r="EMZ29" s="305"/>
      <c r="ENA29" s="305"/>
      <c r="ENB29" s="305"/>
      <c r="ENC29" s="305"/>
      <c r="END29" s="305"/>
      <c r="ENE29" s="305"/>
      <c r="ENF29" s="305"/>
      <c r="ENG29" s="305"/>
      <c r="ENH29" s="305"/>
      <c r="ENI29" s="305"/>
      <c r="ENJ29" s="305"/>
      <c r="ENK29" s="305"/>
      <c r="ENL29" s="305"/>
      <c r="ENM29" s="305"/>
      <c r="ENN29" s="305"/>
      <c r="ENO29" s="305"/>
      <c r="ENP29" s="305"/>
      <c r="ENQ29" s="305"/>
      <c r="ENR29" s="305"/>
      <c r="ENS29" s="305"/>
      <c r="ENT29" s="305"/>
      <c r="ENU29" s="305"/>
      <c r="ENV29" s="305"/>
      <c r="ENW29" s="305"/>
      <c r="ENX29" s="305"/>
      <c r="ENY29" s="305"/>
      <c r="ENZ29" s="305"/>
      <c r="EOA29" s="305"/>
      <c r="EOB29" s="305"/>
      <c r="EOC29" s="305"/>
      <c r="EOD29" s="305"/>
      <c r="EOE29" s="305"/>
      <c r="EOF29" s="305"/>
      <c r="EOG29" s="305"/>
      <c r="EOH29" s="305"/>
      <c r="EOI29" s="305"/>
      <c r="EOJ29" s="305"/>
      <c r="EOK29" s="305"/>
      <c r="EOL29" s="305"/>
      <c r="EOM29" s="305"/>
      <c r="EON29" s="305"/>
      <c r="EOO29" s="305"/>
      <c r="EOP29" s="305"/>
      <c r="EOQ29" s="305"/>
      <c r="EOR29" s="305"/>
      <c r="EOS29" s="305"/>
      <c r="EOT29" s="305"/>
      <c r="EOU29" s="305"/>
      <c r="EOV29" s="305"/>
      <c r="EOW29" s="305"/>
      <c r="EOX29" s="305"/>
      <c r="EOY29" s="305"/>
      <c r="EOZ29" s="305"/>
      <c r="EPA29" s="305"/>
      <c r="EPB29" s="305"/>
      <c r="EPC29" s="305"/>
      <c r="EPD29" s="305"/>
      <c r="EPE29" s="305"/>
      <c r="EPF29" s="305"/>
      <c r="EPG29" s="305"/>
      <c r="EPH29" s="305"/>
      <c r="EPI29" s="305"/>
      <c r="EPJ29" s="305"/>
      <c r="EPK29" s="305"/>
      <c r="EPL29" s="305"/>
      <c r="EPM29" s="305"/>
      <c r="EPN29" s="305"/>
      <c r="EPO29" s="305"/>
      <c r="EPP29" s="305"/>
      <c r="EPQ29" s="305"/>
      <c r="EPR29" s="305"/>
      <c r="EPS29" s="305"/>
      <c r="EPT29" s="305"/>
      <c r="EPU29" s="305"/>
      <c r="EPV29" s="305"/>
      <c r="EPW29" s="305"/>
      <c r="EPX29" s="305"/>
      <c r="EPY29" s="305"/>
      <c r="EPZ29" s="305"/>
      <c r="EQA29" s="305"/>
      <c r="EQB29" s="305"/>
      <c r="EQC29" s="305"/>
      <c r="EQD29" s="305"/>
      <c r="EQE29" s="305"/>
      <c r="EQF29" s="305"/>
      <c r="EQG29" s="305"/>
      <c r="EQH29" s="305"/>
      <c r="EQI29" s="305"/>
      <c r="EQJ29" s="305"/>
      <c r="EQK29" s="305"/>
      <c r="EQL29" s="305"/>
      <c r="EQM29" s="305"/>
      <c r="EQN29" s="305"/>
      <c r="EQO29" s="305"/>
      <c r="EQP29" s="305"/>
      <c r="EQQ29" s="305"/>
      <c r="EQR29" s="305"/>
      <c r="EQS29" s="305"/>
      <c r="EQT29" s="305"/>
      <c r="EQU29" s="305"/>
      <c r="EQV29" s="305"/>
      <c r="EQW29" s="305"/>
      <c r="EQX29" s="305"/>
      <c r="EQY29" s="305"/>
      <c r="EQZ29" s="305"/>
      <c r="ERA29" s="305"/>
      <c r="ERB29" s="305"/>
      <c r="ERC29" s="305"/>
      <c r="ERD29" s="305"/>
      <c r="ERE29" s="305"/>
      <c r="ERF29" s="305"/>
      <c r="ERG29" s="305"/>
      <c r="ERH29" s="305"/>
      <c r="ERI29" s="305"/>
      <c r="ERJ29" s="305"/>
      <c r="ERK29" s="305"/>
      <c r="ERL29" s="305"/>
      <c r="ERM29" s="305"/>
      <c r="ERN29" s="305"/>
      <c r="ERO29" s="305"/>
      <c r="ERP29" s="305"/>
      <c r="ERQ29" s="305"/>
      <c r="ERR29" s="305"/>
      <c r="ERS29" s="305"/>
      <c r="ERT29" s="305"/>
      <c r="ERU29" s="305"/>
      <c r="ERV29" s="305"/>
      <c r="ERW29" s="305"/>
      <c r="ERX29" s="305"/>
      <c r="ERY29" s="305"/>
      <c r="ERZ29" s="305"/>
      <c r="ESA29" s="305"/>
      <c r="ESB29" s="305"/>
      <c r="ESC29" s="305"/>
      <c r="ESD29" s="305"/>
      <c r="ESE29" s="305"/>
      <c r="ESF29" s="305"/>
      <c r="ESG29" s="305"/>
      <c r="ESH29" s="305"/>
      <c r="ESI29" s="305"/>
      <c r="ESJ29" s="305"/>
      <c r="ESK29" s="305"/>
      <c r="ESL29" s="305"/>
      <c r="ESM29" s="305"/>
      <c r="ESN29" s="305"/>
      <c r="ESO29" s="305"/>
      <c r="ESP29" s="305"/>
      <c r="ESQ29" s="305"/>
      <c r="ESR29" s="305"/>
      <c r="ESS29" s="305"/>
      <c r="EST29" s="305"/>
      <c r="ESU29" s="305"/>
      <c r="ESV29" s="305"/>
      <c r="ESW29" s="305"/>
      <c r="ESX29" s="305"/>
      <c r="ESY29" s="305"/>
      <c r="ESZ29" s="305"/>
      <c r="ETA29" s="305"/>
      <c r="ETB29" s="305"/>
      <c r="ETC29" s="305"/>
      <c r="ETD29" s="305"/>
      <c r="ETE29" s="305"/>
      <c r="ETF29" s="305"/>
      <c r="ETG29" s="305"/>
      <c r="ETH29" s="305"/>
      <c r="ETI29" s="305"/>
      <c r="ETJ29" s="305"/>
      <c r="ETK29" s="305"/>
      <c r="ETL29" s="305"/>
      <c r="ETM29" s="305"/>
      <c r="ETN29" s="305"/>
      <c r="ETO29" s="305"/>
      <c r="ETP29" s="305"/>
      <c r="ETQ29" s="305"/>
      <c r="ETR29" s="305"/>
      <c r="ETS29" s="305"/>
      <c r="ETT29" s="305"/>
      <c r="ETU29" s="305"/>
      <c r="ETV29" s="305"/>
      <c r="ETW29" s="305"/>
      <c r="ETX29" s="305"/>
      <c r="ETY29" s="305"/>
      <c r="ETZ29" s="305"/>
      <c r="EUA29" s="305"/>
      <c r="EUB29" s="305"/>
      <c r="EUC29" s="305"/>
      <c r="EUD29" s="305"/>
      <c r="EUE29" s="305"/>
      <c r="EUF29" s="305"/>
      <c r="EUG29" s="305"/>
      <c r="EUH29" s="305"/>
      <c r="EUI29" s="305"/>
      <c r="EUJ29" s="305"/>
      <c r="EUK29" s="305"/>
      <c r="EUL29" s="305"/>
      <c r="EUM29" s="305"/>
      <c r="EUN29" s="305"/>
      <c r="EUO29" s="305"/>
      <c r="EUP29" s="305"/>
      <c r="EUQ29" s="305"/>
      <c r="EUR29" s="305"/>
      <c r="EUS29" s="305"/>
      <c r="EUT29" s="305"/>
      <c r="EUU29" s="305"/>
      <c r="EUV29" s="305"/>
      <c r="EUW29" s="305"/>
      <c r="EUX29" s="305"/>
      <c r="EUY29" s="305"/>
      <c r="EUZ29" s="305"/>
      <c r="EVA29" s="305"/>
      <c r="EVB29" s="305"/>
      <c r="EVC29" s="305"/>
      <c r="EVD29" s="305"/>
      <c r="EVE29" s="305"/>
      <c r="EVF29" s="305"/>
      <c r="EVG29" s="305"/>
      <c r="EVH29" s="305"/>
      <c r="EVI29" s="305"/>
      <c r="EVJ29" s="305"/>
      <c r="EVK29" s="305"/>
      <c r="EVL29" s="305"/>
      <c r="EVM29" s="305"/>
      <c r="EVN29" s="305"/>
      <c r="EVO29" s="305"/>
      <c r="EVP29" s="305"/>
      <c r="EVQ29" s="305"/>
      <c r="EVR29" s="305"/>
      <c r="EVS29" s="305"/>
      <c r="EVT29" s="305"/>
      <c r="EVU29" s="305"/>
      <c r="EVV29" s="305"/>
      <c r="EVW29" s="305"/>
      <c r="EVX29" s="305"/>
      <c r="EVY29" s="305"/>
      <c r="EVZ29" s="305"/>
      <c r="EWA29" s="305"/>
      <c r="EWB29" s="305"/>
      <c r="EWC29" s="305"/>
      <c r="EWD29" s="305"/>
      <c r="EWE29" s="305"/>
      <c r="EWF29" s="305"/>
      <c r="EWG29" s="305"/>
      <c r="EWH29" s="305"/>
      <c r="EWI29" s="305"/>
      <c r="EWJ29" s="305"/>
      <c r="EWK29" s="305"/>
      <c r="EWL29" s="305"/>
      <c r="EWM29" s="305"/>
      <c r="EWN29" s="305"/>
      <c r="EWO29" s="305"/>
      <c r="EWP29" s="305"/>
      <c r="EWQ29" s="305"/>
      <c r="EWR29" s="305"/>
      <c r="EWS29" s="305"/>
      <c r="EWT29" s="305"/>
      <c r="EWU29" s="305"/>
      <c r="EWV29" s="305"/>
      <c r="EWW29" s="305"/>
      <c r="EWX29" s="305"/>
      <c r="EWY29" s="305"/>
      <c r="EWZ29" s="305"/>
      <c r="EXA29" s="305"/>
      <c r="EXB29" s="305"/>
      <c r="EXC29" s="305"/>
      <c r="EXD29" s="305"/>
      <c r="EXE29" s="305"/>
      <c r="EXF29" s="305"/>
      <c r="EXG29" s="305"/>
      <c r="EXH29" s="305"/>
      <c r="EXI29" s="305"/>
      <c r="EXJ29" s="305"/>
      <c r="EXK29" s="305"/>
      <c r="EXL29" s="305"/>
      <c r="EXM29" s="305"/>
      <c r="EXN29" s="305"/>
      <c r="EXO29" s="305"/>
      <c r="EXP29" s="305"/>
      <c r="EXQ29" s="305"/>
      <c r="EXR29" s="305"/>
      <c r="EXS29" s="305"/>
      <c r="EXT29" s="305"/>
      <c r="EXU29" s="305"/>
      <c r="EXV29" s="305"/>
      <c r="EXW29" s="305"/>
      <c r="EXX29" s="305"/>
      <c r="EXY29" s="305"/>
      <c r="EXZ29" s="305"/>
      <c r="EYA29" s="305"/>
      <c r="EYB29" s="305"/>
      <c r="EYC29" s="305"/>
      <c r="EYD29" s="305"/>
      <c r="EYE29" s="305"/>
      <c r="EYF29" s="305"/>
      <c r="EYG29" s="305"/>
      <c r="EYH29" s="305"/>
      <c r="EYI29" s="305"/>
      <c r="EYJ29" s="305"/>
      <c r="EYK29" s="305"/>
      <c r="EYL29" s="305"/>
      <c r="EYM29" s="305"/>
      <c r="EYN29" s="305"/>
      <c r="EYO29" s="305"/>
      <c r="EYP29" s="305"/>
      <c r="EYQ29" s="305"/>
      <c r="EYR29" s="305"/>
      <c r="EYS29" s="305"/>
      <c r="EYT29" s="305"/>
      <c r="EYU29" s="305"/>
      <c r="EYV29" s="305"/>
      <c r="EYW29" s="305"/>
      <c r="EYX29" s="305"/>
      <c r="EYY29" s="305"/>
      <c r="EYZ29" s="305"/>
      <c r="EZA29" s="305"/>
      <c r="EZB29" s="305"/>
      <c r="EZC29" s="305"/>
      <c r="EZD29" s="305"/>
      <c r="EZE29" s="305"/>
      <c r="EZF29" s="305"/>
      <c r="EZG29" s="305"/>
      <c r="EZH29" s="305"/>
      <c r="EZI29" s="305"/>
      <c r="EZJ29" s="305"/>
      <c r="EZK29" s="305"/>
      <c r="EZL29" s="305"/>
      <c r="EZM29" s="305"/>
      <c r="EZN29" s="305"/>
      <c r="EZO29" s="305"/>
      <c r="EZP29" s="305"/>
      <c r="EZQ29" s="305"/>
      <c r="EZR29" s="305"/>
      <c r="EZS29" s="305"/>
      <c r="EZT29" s="305"/>
      <c r="EZU29" s="305"/>
      <c r="EZV29" s="305"/>
      <c r="EZW29" s="305"/>
      <c r="EZX29" s="305"/>
      <c r="EZY29" s="305"/>
      <c r="EZZ29" s="305"/>
      <c r="FAA29" s="305"/>
      <c r="FAB29" s="305"/>
      <c r="FAC29" s="305"/>
      <c r="FAD29" s="305"/>
      <c r="FAE29" s="305"/>
      <c r="FAF29" s="305"/>
      <c r="FAG29" s="305"/>
      <c r="FAH29" s="305"/>
      <c r="FAI29" s="305"/>
      <c r="FAJ29" s="305"/>
      <c r="FAK29" s="305"/>
      <c r="FAL29" s="305"/>
      <c r="FAM29" s="305"/>
      <c r="FAN29" s="305"/>
      <c r="FAO29" s="305"/>
      <c r="FAP29" s="305"/>
      <c r="FAQ29" s="305"/>
      <c r="FAR29" s="305"/>
      <c r="FAS29" s="305"/>
      <c r="FAT29" s="305"/>
      <c r="FAU29" s="305"/>
      <c r="FAV29" s="305"/>
      <c r="FAW29" s="305"/>
      <c r="FAX29" s="305"/>
      <c r="FAY29" s="305"/>
      <c r="FAZ29" s="305"/>
      <c r="FBA29" s="305"/>
      <c r="FBB29" s="305"/>
      <c r="FBC29" s="305"/>
      <c r="FBD29" s="305"/>
      <c r="FBE29" s="305"/>
      <c r="FBF29" s="305"/>
      <c r="FBG29" s="305"/>
      <c r="FBH29" s="305"/>
      <c r="FBI29" s="305"/>
      <c r="FBJ29" s="305"/>
      <c r="FBK29" s="305"/>
      <c r="FBL29" s="305"/>
      <c r="FBM29" s="305"/>
      <c r="FBN29" s="305"/>
      <c r="FBO29" s="305"/>
      <c r="FBP29" s="305"/>
      <c r="FBQ29" s="305"/>
      <c r="FBR29" s="305"/>
      <c r="FBS29" s="305"/>
      <c r="FBT29" s="305"/>
      <c r="FBU29" s="305"/>
      <c r="FBV29" s="305"/>
      <c r="FBW29" s="305"/>
      <c r="FBX29" s="305"/>
      <c r="FBY29" s="305"/>
      <c r="FBZ29" s="305"/>
      <c r="FCA29" s="305"/>
      <c r="FCB29" s="305"/>
      <c r="FCC29" s="305"/>
      <c r="FCD29" s="305"/>
      <c r="FCE29" s="305"/>
      <c r="FCF29" s="305"/>
      <c r="FCG29" s="305"/>
      <c r="FCH29" s="305"/>
      <c r="FCI29" s="305"/>
      <c r="FCJ29" s="305"/>
      <c r="FCK29" s="305"/>
      <c r="FCL29" s="305"/>
      <c r="FCM29" s="305"/>
      <c r="FCN29" s="305"/>
      <c r="FCO29" s="305"/>
      <c r="FCP29" s="305"/>
      <c r="FCQ29" s="305"/>
      <c r="FCR29" s="305"/>
      <c r="FCS29" s="305"/>
      <c r="FCT29" s="305"/>
      <c r="FCU29" s="305"/>
      <c r="FCV29" s="305"/>
      <c r="FCW29" s="305"/>
      <c r="FCX29" s="305"/>
      <c r="FCY29" s="305"/>
      <c r="FCZ29" s="305"/>
      <c r="FDA29" s="305"/>
      <c r="FDB29" s="305"/>
      <c r="FDC29" s="305"/>
      <c r="FDD29" s="305"/>
      <c r="FDE29" s="305"/>
      <c r="FDF29" s="305"/>
      <c r="FDG29" s="305"/>
      <c r="FDH29" s="305"/>
      <c r="FDI29" s="305"/>
      <c r="FDJ29" s="305"/>
      <c r="FDK29" s="305"/>
      <c r="FDL29" s="305"/>
      <c r="FDM29" s="305"/>
      <c r="FDN29" s="305"/>
      <c r="FDO29" s="305"/>
      <c r="FDP29" s="305"/>
      <c r="FDQ29" s="305"/>
      <c r="FDR29" s="305"/>
      <c r="FDS29" s="305"/>
      <c r="FDT29" s="305"/>
      <c r="FDU29" s="305"/>
      <c r="FDV29" s="305"/>
      <c r="FDW29" s="305"/>
      <c r="FDX29" s="305"/>
      <c r="FDY29" s="305"/>
      <c r="FDZ29" s="305"/>
      <c r="FEA29" s="305"/>
      <c r="FEB29" s="305"/>
      <c r="FEC29" s="305"/>
      <c r="FED29" s="305"/>
      <c r="FEE29" s="305"/>
      <c r="FEF29" s="305"/>
      <c r="FEG29" s="305"/>
      <c r="FEH29" s="305"/>
      <c r="FEI29" s="305"/>
      <c r="FEJ29" s="305"/>
      <c r="FEK29" s="305"/>
      <c r="FEL29" s="305"/>
      <c r="FEM29" s="305"/>
      <c r="FEN29" s="305"/>
      <c r="FEO29" s="305"/>
      <c r="FEP29" s="305"/>
      <c r="FEQ29" s="305"/>
      <c r="FER29" s="305"/>
      <c r="FES29" s="305"/>
      <c r="FET29" s="305"/>
      <c r="FEU29" s="305"/>
      <c r="FEV29" s="305"/>
      <c r="FEW29" s="305"/>
      <c r="FEX29" s="305"/>
      <c r="FEY29" s="305"/>
      <c r="FEZ29" s="305"/>
      <c r="FFA29" s="305"/>
      <c r="FFB29" s="305"/>
      <c r="FFC29" s="305"/>
      <c r="FFD29" s="305"/>
      <c r="FFE29" s="305"/>
      <c r="FFF29" s="305"/>
      <c r="FFG29" s="305"/>
      <c r="FFH29" s="305"/>
      <c r="FFI29" s="305"/>
      <c r="FFJ29" s="305"/>
      <c r="FFK29" s="305"/>
      <c r="FFL29" s="305"/>
      <c r="FFM29" s="305"/>
      <c r="FFN29" s="305"/>
      <c r="FFO29" s="305"/>
      <c r="FFP29" s="305"/>
      <c r="FFQ29" s="305"/>
      <c r="FFR29" s="305"/>
      <c r="FFS29" s="305"/>
      <c r="FFT29" s="305"/>
      <c r="FFU29" s="305"/>
      <c r="FFV29" s="305"/>
      <c r="FFW29" s="305"/>
      <c r="FFX29" s="305"/>
      <c r="FFY29" s="305"/>
      <c r="FFZ29" s="305"/>
      <c r="FGA29" s="305"/>
      <c r="FGB29" s="305"/>
      <c r="FGC29" s="305"/>
      <c r="FGD29" s="305"/>
      <c r="FGE29" s="305"/>
      <c r="FGF29" s="305"/>
      <c r="FGG29" s="305"/>
      <c r="FGH29" s="305"/>
      <c r="FGI29" s="305"/>
      <c r="FGJ29" s="305"/>
      <c r="FGK29" s="305"/>
      <c r="FGL29" s="305"/>
      <c r="FGM29" s="305"/>
      <c r="FGN29" s="305"/>
      <c r="FGO29" s="305"/>
      <c r="FGP29" s="305"/>
      <c r="FGQ29" s="305"/>
      <c r="FGR29" s="305"/>
      <c r="FGS29" s="305"/>
      <c r="FGT29" s="305"/>
      <c r="FGU29" s="305"/>
      <c r="FGV29" s="305"/>
      <c r="FGW29" s="305"/>
      <c r="FGX29" s="305"/>
      <c r="FGY29" s="305"/>
      <c r="FGZ29" s="305"/>
      <c r="FHA29" s="305"/>
      <c r="FHB29" s="305"/>
      <c r="FHC29" s="305"/>
      <c r="FHD29" s="305"/>
      <c r="FHE29" s="305"/>
      <c r="FHF29" s="305"/>
      <c r="FHG29" s="305"/>
      <c r="FHH29" s="305"/>
      <c r="FHI29" s="305"/>
      <c r="FHJ29" s="305"/>
      <c r="FHK29" s="305"/>
      <c r="FHL29" s="305"/>
      <c r="FHM29" s="305"/>
      <c r="FHN29" s="305"/>
      <c r="FHO29" s="305"/>
      <c r="FHP29" s="305"/>
      <c r="FHQ29" s="305"/>
      <c r="FHR29" s="305"/>
      <c r="FHS29" s="305"/>
      <c r="FHT29" s="305"/>
      <c r="FHU29" s="305"/>
      <c r="FHV29" s="305"/>
      <c r="FHW29" s="305"/>
      <c r="FHX29" s="305"/>
      <c r="FHY29" s="305"/>
      <c r="FHZ29" s="305"/>
      <c r="FIA29" s="305"/>
      <c r="FIB29" s="305"/>
      <c r="FIC29" s="305"/>
      <c r="FID29" s="305"/>
      <c r="FIE29" s="305"/>
      <c r="FIF29" s="305"/>
      <c r="FIG29" s="305"/>
      <c r="FIH29" s="305"/>
      <c r="FII29" s="305"/>
      <c r="FIJ29" s="305"/>
      <c r="FIK29" s="305"/>
      <c r="FIL29" s="305"/>
      <c r="FIM29" s="305"/>
      <c r="FIN29" s="305"/>
      <c r="FIO29" s="305"/>
      <c r="FIP29" s="305"/>
      <c r="FIQ29" s="305"/>
      <c r="FIR29" s="305"/>
      <c r="FIS29" s="305"/>
      <c r="FIT29" s="305"/>
      <c r="FIU29" s="305"/>
      <c r="FIV29" s="305"/>
      <c r="FIW29" s="305"/>
      <c r="FIX29" s="305"/>
      <c r="FIY29" s="305"/>
      <c r="FIZ29" s="305"/>
      <c r="FJA29" s="305"/>
      <c r="FJB29" s="305"/>
      <c r="FJC29" s="305"/>
      <c r="FJD29" s="305"/>
      <c r="FJE29" s="305"/>
      <c r="FJF29" s="305"/>
      <c r="FJG29" s="305"/>
      <c r="FJH29" s="305"/>
      <c r="FJI29" s="305"/>
      <c r="FJJ29" s="305"/>
      <c r="FJK29" s="305"/>
      <c r="FJL29" s="305"/>
      <c r="FJM29" s="305"/>
      <c r="FJN29" s="305"/>
      <c r="FJO29" s="305"/>
      <c r="FJP29" s="305"/>
      <c r="FJQ29" s="305"/>
      <c r="FJR29" s="305"/>
      <c r="FJS29" s="305"/>
      <c r="FJT29" s="305"/>
      <c r="FJU29" s="305"/>
      <c r="FJV29" s="305"/>
      <c r="FJW29" s="305"/>
      <c r="FJX29" s="305"/>
      <c r="FJY29" s="305"/>
      <c r="FJZ29" s="305"/>
      <c r="FKA29" s="305"/>
      <c r="FKB29" s="305"/>
      <c r="FKC29" s="305"/>
      <c r="FKD29" s="305"/>
      <c r="FKE29" s="305"/>
      <c r="FKF29" s="305"/>
      <c r="FKG29" s="305"/>
      <c r="FKH29" s="305"/>
      <c r="FKI29" s="305"/>
      <c r="FKJ29" s="305"/>
      <c r="FKK29" s="305"/>
      <c r="FKL29" s="305"/>
      <c r="FKM29" s="305"/>
      <c r="FKN29" s="305"/>
      <c r="FKO29" s="305"/>
      <c r="FKP29" s="305"/>
      <c r="FKQ29" s="305"/>
      <c r="FKR29" s="305"/>
      <c r="FKS29" s="305"/>
      <c r="FKT29" s="305"/>
      <c r="FKU29" s="305"/>
      <c r="FKV29" s="305"/>
      <c r="FKW29" s="305"/>
      <c r="FKX29" s="305"/>
      <c r="FKY29" s="305"/>
      <c r="FKZ29" s="305"/>
      <c r="FLA29" s="305"/>
      <c r="FLB29" s="305"/>
      <c r="FLC29" s="305"/>
      <c r="FLD29" s="305"/>
      <c r="FLE29" s="305"/>
      <c r="FLF29" s="305"/>
      <c r="FLG29" s="305"/>
      <c r="FLH29" s="305"/>
      <c r="FLI29" s="305"/>
      <c r="FLJ29" s="305"/>
      <c r="FLK29" s="305"/>
      <c r="FLL29" s="305"/>
      <c r="FLM29" s="305"/>
      <c r="FLN29" s="305"/>
      <c r="FLO29" s="305"/>
      <c r="FLP29" s="305"/>
      <c r="FLQ29" s="305"/>
      <c r="FLR29" s="305"/>
      <c r="FLS29" s="305"/>
      <c r="FLT29" s="305"/>
      <c r="FLU29" s="305"/>
      <c r="FLV29" s="305"/>
      <c r="FLW29" s="305"/>
      <c r="FLX29" s="305"/>
      <c r="FLY29" s="305"/>
      <c r="FLZ29" s="305"/>
      <c r="FMA29" s="305"/>
      <c r="FMB29" s="305"/>
      <c r="FMC29" s="305"/>
      <c r="FMD29" s="305"/>
      <c r="FME29" s="305"/>
      <c r="FMF29" s="305"/>
      <c r="FMG29" s="305"/>
      <c r="FMH29" s="305"/>
      <c r="FMI29" s="305"/>
      <c r="FMJ29" s="305"/>
      <c r="FMK29" s="305"/>
      <c r="FML29" s="305"/>
      <c r="FMM29" s="305"/>
      <c r="FMN29" s="305"/>
      <c r="FMO29" s="305"/>
      <c r="FMP29" s="305"/>
      <c r="FMQ29" s="305"/>
      <c r="FMR29" s="305"/>
      <c r="FMS29" s="305"/>
      <c r="FMT29" s="305"/>
      <c r="FMU29" s="305"/>
      <c r="FMV29" s="305"/>
      <c r="FMW29" s="305"/>
      <c r="FMX29" s="305"/>
      <c r="FMY29" s="305"/>
      <c r="FMZ29" s="305"/>
      <c r="FNA29" s="305"/>
      <c r="FNB29" s="305"/>
      <c r="FNC29" s="305"/>
      <c r="FND29" s="305"/>
      <c r="FNE29" s="305"/>
      <c r="FNF29" s="305"/>
      <c r="FNG29" s="305"/>
      <c r="FNH29" s="305"/>
      <c r="FNI29" s="305"/>
      <c r="FNJ29" s="305"/>
      <c r="FNK29" s="305"/>
      <c r="FNL29" s="305"/>
      <c r="FNM29" s="305"/>
      <c r="FNN29" s="305"/>
      <c r="FNO29" s="305"/>
      <c r="FNP29" s="305"/>
      <c r="FNQ29" s="305"/>
      <c r="FNR29" s="305"/>
      <c r="FNS29" s="305"/>
      <c r="FNT29" s="305"/>
      <c r="FNU29" s="305"/>
      <c r="FNV29" s="305"/>
      <c r="FNW29" s="305"/>
      <c r="FNX29" s="305"/>
      <c r="FNY29" s="305"/>
      <c r="FNZ29" s="305"/>
      <c r="FOA29" s="305"/>
      <c r="FOB29" s="305"/>
      <c r="FOC29" s="305"/>
      <c r="FOD29" s="305"/>
      <c r="FOE29" s="305"/>
      <c r="FOF29" s="305"/>
      <c r="FOG29" s="305"/>
      <c r="FOH29" s="305"/>
      <c r="FOI29" s="305"/>
      <c r="FOJ29" s="305"/>
      <c r="FOK29" s="305"/>
      <c r="FOL29" s="305"/>
      <c r="FOM29" s="305"/>
      <c r="FON29" s="305"/>
      <c r="FOO29" s="305"/>
      <c r="FOP29" s="305"/>
      <c r="FOQ29" s="305"/>
      <c r="FOR29" s="305"/>
      <c r="FOS29" s="305"/>
      <c r="FOT29" s="305"/>
      <c r="FOU29" s="305"/>
      <c r="FOV29" s="305"/>
      <c r="FOW29" s="305"/>
      <c r="FOX29" s="305"/>
      <c r="FOY29" s="305"/>
      <c r="FOZ29" s="305"/>
      <c r="FPA29" s="305"/>
      <c r="FPB29" s="305"/>
      <c r="FPC29" s="305"/>
      <c r="FPD29" s="305"/>
      <c r="FPE29" s="305"/>
      <c r="FPF29" s="305"/>
      <c r="FPG29" s="305"/>
      <c r="FPH29" s="305"/>
      <c r="FPI29" s="305"/>
      <c r="FPJ29" s="305"/>
      <c r="FPK29" s="305"/>
      <c r="FPL29" s="305"/>
      <c r="FPM29" s="305"/>
      <c r="FPN29" s="305"/>
      <c r="FPO29" s="305"/>
      <c r="FPP29" s="305"/>
      <c r="FPQ29" s="305"/>
      <c r="FPR29" s="305"/>
      <c r="FPS29" s="305"/>
      <c r="FPT29" s="305"/>
      <c r="FPU29" s="305"/>
      <c r="FPV29" s="305"/>
      <c r="FPW29" s="305"/>
      <c r="FPX29" s="305"/>
      <c r="FPY29" s="305"/>
      <c r="FPZ29" s="305"/>
      <c r="FQA29" s="305"/>
      <c r="FQB29" s="305"/>
      <c r="FQC29" s="305"/>
      <c r="FQD29" s="305"/>
      <c r="FQE29" s="305"/>
      <c r="FQF29" s="305"/>
      <c r="FQG29" s="305"/>
      <c r="FQH29" s="305"/>
      <c r="FQI29" s="305"/>
      <c r="FQJ29" s="305"/>
      <c r="FQK29" s="305"/>
      <c r="FQL29" s="305"/>
      <c r="FQM29" s="305"/>
      <c r="FQN29" s="305"/>
      <c r="FQO29" s="305"/>
      <c r="FQP29" s="305"/>
      <c r="FQQ29" s="305"/>
      <c r="FQR29" s="305"/>
      <c r="FQS29" s="305"/>
      <c r="FQT29" s="305"/>
      <c r="FQU29" s="305"/>
      <c r="FQV29" s="305"/>
      <c r="FQW29" s="305"/>
      <c r="FQX29" s="305"/>
      <c r="FQY29" s="305"/>
      <c r="FQZ29" s="305"/>
      <c r="FRA29" s="305"/>
      <c r="FRB29" s="305"/>
      <c r="FRC29" s="305"/>
      <c r="FRD29" s="305"/>
      <c r="FRE29" s="305"/>
      <c r="FRF29" s="305"/>
      <c r="FRG29" s="305"/>
      <c r="FRH29" s="305"/>
      <c r="FRI29" s="305"/>
      <c r="FRJ29" s="305"/>
      <c r="FRK29" s="305"/>
      <c r="FRL29" s="305"/>
      <c r="FRM29" s="305"/>
      <c r="FRN29" s="305"/>
      <c r="FRO29" s="305"/>
      <c r="FRP29" s="305"/>
      <c r="FRQ29" s="305"/>
      <c r="FRR29" s="305"/>
      <c r="FRS29" s="305"/>
      <c r="FRT29" s="305"/>
      <c r="FRU29" s="305"/>
      <c r="FRV29" s="305"/>
      <c r="FRW29" s="305"/>
      <c r="FRX29" s="305"/>
      <c r="FRY29" s="305"/>
      <c r="FRZ29" s="305"/>
      <c r="FSA29" s="305"/>
      <c r="FSB29" s="305"/>
      <c r="FSC29" s="305"/>
      <c r="FSD29" s="305"/>
      <c r="FSE29" s="305"/>
      <c r="FSF29" s="305"/>
      <c r="FSG29" s="305"/>
      <c r="FSH29" s="305"/>
      <c r="FSI29" s="305"/>
      <c r="FSJ29" s="305"/>
      <c r="FSK29" s="305"/>
      <c r="FSL29" s="305"/>
      <c r="FSM29" s="305"/>
      <c r="FSN29" s="305"/>
      <c r="FSO29" s="305"/>
      <c r="FSP29" s="305"/>
      <c r="FSQ29" s="305"/>
      <c r="FSR29" s="305"/>
      <c r="FSS29" s="305"/>
      <c r="FST29" s="305"/>
      <c r="FSU29" s="305"/>
      <c r="FSV29" s="305"/>
      <c r="FSW29" s="305"/>
      <c r="FSX29" s="305"/>
      <c r="FSY29" s="305"/>
      <c r="FSZ29" s="305"/>
      <c r="FTA29" s="305"/>
      <c r="FTB29" s="305"/>
      <c r="FTC29" s="305"/>
      <c r="FTD29" s="305"/>
      <c r="FTE29" s="305"/>
      <c r="FTF29" s="305"/>
      <c r="FTG29" s="305"/>
      <c r="FTH29" s="305"/>
      <c r="FTI29" s="305"/>
      <c r="FTJ29" s="305"/>
      <c r="FTK29" s="305"/>
      <c r="FTL29" s="305"/>
      <c r="FTM29" s="305"/>
      <c r="FTN29" s="305"/>
      <c r="FTO29" s="305"/>
      <c r="FTP29" s="305"/>
      <c r="FTQ29" s="305"/>
      <c r="FTR29" s="305"/>
      <c r="FTS29" s="305"/>
      <c r="FTT29" s="305"/>
      <c r="FTU29" s="305"/>
      <c r="FTV29" s="305"/>
      <c r="FTW29" s="305"/>
      <c r="FTX29" s="305"/>
      <c r="FTY29" s="305"/>
      <c r="FTZ29" s="305"/>
      <c r="FUA29" s="305"/>
      <c r="FUB29" s="305"/>
      <c r="FUC29" s="305"/>
      <c r="FUD29" s="305"/>
      <c r="FUE29" s="305"/>
      <c r="FUF29" s="305"/>
      <c r="FUG29" s="305"/>
      <c r="FUH29" s="305"/>
      <c r="FUI29" s="305"/>
      <c r="FUJ29" s="305"/>
      <c r="FUK29" s="305"/>
      <c r="FUL29" s="305"/>
      <c r="FUM29" s="305"/>
      <c r="FUN29" s="305"/>
      <c r="FUO29" s="305"/>
      <c r="FUP29" s="305"/>
      <c r="FUQ29" s="305"/>
      <c r="FUR29" s="305"/>
      <c r="FUS29" s="305"/>
      <c r="FUT29" s="305"/>
      <c r="FUU29" s="305"/>
      <c r="FUV29" s="305"/>
      <c r="FUW29" s="305"/>
      <c r="FUX29" s="305"/>
      <c r="FUY29" s="305"/>
      <c r="FUZ29" s="305"/>
      <c r="FVA29" s="305"/>
      <c r="FVB29" s="305"/>
      <c r="FVC29" s="305"/>
      <c r="FVD29" s="305"/>
      <c r="FVE29" s="305"/>
      <c r="FVF29" s="305"/>
      <c r="FVG29" s="305"/>
      <c r="FVH29" s="305"/>
      <c r="FVI29" s="305"/>
      <c r="FVJ29" s="305"/>
      <c r="FVK29" s="305"/>
      <c r="FVL29" s="305"/>
      <c r="FVM29" s="305"/>
      <c r="FVN29" s="305"/>
      <c r="FVO29" s="305"/>
      <c r="FVP29" s="305"/>
      <c r="FVQ29" s="305"/>
      <c r="FVR29" s="305"/>
      <c r="FVS29" s="305"/>
      <c r="FVT29" s="305"/>
      <c r="FVU29" s="305"/>
      <c r="FVV29" s="305"/>
      <c r="FVW29" s="305"/>
      <c r="FVX29" s="305"/>
      <c r="FVY29" s="305"/>
      <c r="FVZ29" s="305"/>
      <c r="FWA29" s="305"/>
      <c r="FWB29" s="305"/>
      <c r="FWC29" s="305"/>
      <c r="FWD29" s="305"/>
      <c r="FWE29" s="305"/>
      <c r="FWF29" s="305"/>
      <c r="FWG29" s="305"/>
      <c r="FWH29" s="305"/>
      <c r="FWI29" s="305"/>
      <c r="FWJ29" s="305"/>
      <c r="FWK29" s="305"/>
      <c r="FWL29" s="305"/>
      <c r="FWM29" s="305"/>
      <c r="FWN29" s="305"/>
      <c r="FWO29" s="305"/>
      <c r="FWP29" s="305"/>
      <c r="FWQ29" s="305"/>
      <c r="FWR29" s="305"/>
      <c r="FWS29" s="305"/>
      <c r="FWT29" s="305"/>
      <c r="FWU29" s="305"/>
      <c r="FWV29" s="305"/>
      <c r="FWW29" s="305"/>
      <c r="FWX29" s="305"/>
      <c r="FWY29" s="305"/>
      <c r="FWZ29" s="305"/>
      <c r="FXA29" s="305"/>
      <c r="FXB29" s="305"/>
      <c r="FXC29" s="305"/>
      <c r="FXD29" s="305"/>
      <c r="FXE29" s="305"/>
      <c r="FXF29" s="305"/>
      <c r="FXG29" s="305"/>
      <c r="FXH29" s="305"/>
      <c r="FXI29" s="305"/>
      <c r="FXJ29" s="305"/>
      <c r="FXK29" s="305"/>
      <c r="FXL29" s="305"/>
      <c r="FXM29" s="305"/>
      <c r="FXN29" s="305"/>
      <c r="FXO29" s="305"/>
      <c r="FXP29" s="305"/>
      <c r="FXQ29" s="305"/>
      <c r="FXR29" s="305"/>
      <c r="FXS29" s="305"/>
      <c r="FXT29" s="305"/>
      <c r="FXU29" s="305"/>
      <c r="FXV29" s="305"/>
      <c r="FXW29" s="305"/>
      <c r="FXX29" s="305"/>
      <c r="FXY29" s="305"/>
      <c r="FXZ29" s="305"/>
      <c r="FYA29" s="305"/>
      <c r="FYB29" s="305"/>
      <c r="FYC29" s="305"/>
      <c r="FYD29" s="305"/>
      <c r="FYE29" s="305"/>
      <c r="FYF29" s="305"/>
      <c r="FYG29" s="305"/>
      <c r="FYH29" s="305"/>
      <c r="FYI29" s="305"/>
      <c r="FYJ29" s="305"/>
      <c r="FYK29" s="305"/>
      <c r="FYL29" s="305"/>
      <c r="FYM29" s="305"/>
      <c r="FYN29" s="305"/>
      <c r="FYO29" s="305"/>
      <c r="FYP29" s="305"/>
      <c r="FYQ29" s="305"/>
      <c r="FYR29" s="305"/>
      <c r="FYS29" s="305"/>
      <c r="FYT29" s="305"/>
      <c r="FYU29" s="305"/>
      <c r="FYV29" s="305"/>
      <c r="FYW29" s="305"/>
      <c r="FYX29" s="305"/>
      <c r="FYY29" s="305"/>
      <c r="FYZ29" s="305"/>
      <c r="FZA29" s="305"/>
      <c r="FZB29" s="305"/>
      <c r="FZC29" s="305"/>
      <c r="FZD29" s="305"/>
      <c r="FZE29" s="305"/>
      <c r="FZF29" s="305"/>
      <c r="FZG29" s="305"/>
      <c r="FZH29" s="305"/>
      <c r="FZI29" s="305"/>
      <c r="FZJ29" s="305"/>
      <c r="FZK29" s="305"/>
      <c r="FZL29" s="305"/>
      <c r="FZM29" s="305"/>
      <c r="FZN29" s="305"/>
      <c r="FZO29" s="305"/>
      <c r="FZP29" s="305"/>
      <c r="FZQ29" s="305"/>
      <c r="FZR29" s="305"/>
      <c r="FZS29" s="305"/>
      <c r="FZT29" s="305"/>
      <c r="FZU29" s="305"/>
      <c r="FZV29" s="305"/>
      <c r="FZW29" s="305"/>
      <c r="FZX29" s="305"/>
      <c r="FZY29" s="305"/>
      <c r="FZZ29" s="305"/>
      <c r="GAA29" s="305"/>
      <c r="GAB29" s="305"/>
      <c r="GAC29" s="305"/>
      <c r="GAD29" s="305"/>
      <c r="GAE29" s="305"/>
      <c r="GAF29" s="305"/>
      <c r="GAG29" s="305"/>
      <c r="GAH29" s="305"/>
      <c r="GAI29" s="305"/>
      <c r="GAJ29" s="305"/>
      <c r="GAK29" s="305"/>
      <c r="GAL29" s="305"/>
      <c r="GAM29" s="305"/>
      <c r="GAN29" s="305"/>
      <c r="GAO29" s="305"/>
      <c r="GAP29" s="305"/>
      <c r="GAQ29" s="305"/>
      <c r="GAR29" s="305"/>
      <c r="GAS29" s="305"/>
      <c r="GAT29" s="305"/>
      <c r="GAU29" s="305"/>
      <c r="GAV29" s="305"/>
      <c r="GAW29" s="305"/>
      <c r="GAX29" s="305"/>
      <c r="GAY29" s="305"/>
      <c r="GAZ29" s="305"/>
      <c r="GBA29" s="305"/>
      <c r="GBB29" s="305"/>
      <c r="GBC29" s="305"/>
      <c r="GBD29" s="305"/>
      <c r="GBE29" s="305"/>
      <c r="GBF29" s="305"/>
      <c r="GBG29" s="305"/>
      <c r="GBH29" s="305"/>
      <c r="GBI29" s="305"/>
      <c r="GBJ29" s="305"/>
      <c r="GBK29" s="305"/>
      <c r="GBL29" s="305"/>
      <c r="GBM29" s="305"/>
      <c r="GBN29" s="305"/>
      <c r="GBO29" s="305"/>
      <c r="GBP29" s="305"/>
      <c r="GBQ29" s="305"/>
      <c r="GBR29" s="305"/>
      <c r="GBS29" s="305"/>
      <c r="GBT29" s="305"/>
      <c r="GBU29" s="305"/>
      <c r="GBV29" s="305"/>
      <c r="GBW29" s="305"/>
      <c r="GBX29" s="305"/>
      <c r="GBY29" s="305"/>
      <c r="GBZ29" s="305"/>
      <c r="GCA29" s="305"/>
      <c r="GCB29" s="305"/>
      <c r="GCC29" s="305"/>
      <c r="GCD29" s="305"/>
      <c r="GCE29" s="305"/>
      <c r="GCF29" s="305"/>
      <c r="GCG29" s="305"/>
      <c r="GCH29" s="305"/>
      <c r="GCI29" s="305"/>
      <c r="GCJ29" s="305"/>
      <c r="GCK29" s="305"/>
      <c r="GCL29" s="305"/>
      <c r="GCM29" s="305"/>
      <c r="GCN29" s="305"/>
      <c r="GCO29" s="305"/>
      <c r="GCP29" s="305"/>
      <c r="GCQ29" s="305"/>
      <c r="GCR29" s="305"/>
      <c r="GCS29" s="305"/>
      <c r="GCT29" s="305"/>
      <c r="GCU29" s="305"/>
      <c r="GCV29" s="305"/>
      <c r="GCW29" s="305"/>
      <c r="GCX29" s="305"/>
      <c r="GCY29" s="305"/>
      <c r="GCZ29" s="305"/>
      <c r="GDA29" s="305"/>
      <c r="GDB29" s="305"/>
      <c r="GDC29" s="305"/>
      <c r="GDD29" s="305"/>
      <c r="GDE29" s="305"/>
      <c r="GDF29" s="305"/>
      <c r="GDG29" s="305"/>
      <c r="GDH29" s="305"/>
      <c r="GDI29" s="305"/>
      <c r="GDJ29" s="305"/>
      <c r="GDK29" s="305"/>
      <c r="GDL29" s="305"/>
      <c r="GDM29" s="305"/>
      <c r="GDN29" s="305"/>
      <c r="GDO29" s="305"/>
      <c r="GDP29" s="305"/>
      <c r="GDQ29" s="305"/>
      <c r="GDR29" s="305"/>
      <c r="GDS29" s="305"/>
      <c r="GDT29" s="305"/>
      <c r="GDU29" s="305"/>
      <c r="GDV29" s="305"/>
      <c r="GDW29" s="305"/>
      <c r="GDX29" s="305"/>
      <c r="GDY29" s="305"/>
      <c r="GDZ29" s="305"/>
      <c r="GEA29" s="305"/>
      <c r="GEB29" s="305"/>
      <c r="GEC29" s="305"/>
      <c r="GED29" s="305"/>
      <c r="GEE29" s="305"/>
      <c r="GEF29" s="305"/>
      <c r="GEG29" s="305"/>
      <c r="GEH29" s="305"/>
      <c r="GEI29" s="305"/>
      <c r="GEJ29" s="305"/>
      <c r="GEK29" s="305"/>
      <c r="GEL29" s="305"/>
      <c r="GEM29" s="305"/>
      <c r="GEN29" s="305"/>
      <c r="GEO29" s="305"/>
      <c r="GEP29" s="305"/>
      <c r="GEQ29" s="305"/>
      <c r="GER29" s="305"/>
      <c r="GES29" s="305"/>
      <c r="GET29" s="305"/>
      <c r="GEU29" s="305"/>
      <c r="GEV29" s="305"/>
      <c r="GEW29" s="305"/>
      <c r="GEX29" s="305"/>
      <c r="GEY29" s="305"/>
      <c r="GEZ29" s="305"/>
      <c r="GFA29" s="305"/>
      <c r="GFB29" s="305"/>
      <c r="GFC29" s="305"/>
      <c r="GFD29" s="305"/>
      <c r="GFE29" s="305"/>
      <c r="GFF29" s="305"/>
      <c r="GFG29" s="305"/>
      <c r="GFH29" s="305"/>
      <c r="GFI29" s="305"/>
      <c r="GFJ29" s="305"/>
      <c r="GFK29" s="305"/>
      <c r="GFL29" s="305"/>
      <c r="GFM29" s="305"/>
      <c r="GFN29" s="305"/>
      <c r="GFO29" s="305"/>
      <c r="GFP29" s="305"/>
      <c r="GFQ29" s="305"/>
      <c r="GFR29" s="305"/>
      <c r="GFS29" s="305"/>
      <c r="GFT29" s="305"/>
      <c r="GFU29" s="305"/>
      <c r="GFV29" s="305"/>
      <c r="GFW29" s="305"/>
      <c r="GFX29" s="305"/>
      <c r="GFY29" s="305"/>
      <c r="GFZ29" s="305"/>
      <c r="GGA29" s="305"/>
      <c r="GGB29" s="305"/>
      <c r="GGC29" s="305"/>
      <c r="GGD29" s="305"/>
      <c r="GGE29" s="305"/>
      <c r="GGF29" s="305"/>
      <c r="GGG29" s="305"/>
      <c r="GGH29" s="305"/>
      <c r="GGI29" s="305"/>
      <c r="GGJ29" s="305"/>
      <c r="GGK29" s="305"/>
      <c r="GGL29" s="305"/>
      <c r="GGM29" s="305"/>
      <c r="GGN29" s="305"/>
      <c r="GGO29" s="305"/>
      <c r="GGP29" s="305"/>
      <c r="GGQ29" s="305"/>
      <c r="GGR29" s="305"/>
      <c r="GGS29" s="305"/>
      <c r="GGT29" s="305"/>
      <c r="GGU29" s="305"/>
      <c r="GGV29" s="305"/>
      <c r="GGW29" s="305"/>
      <c r="GGX29" s="305"/>
      <c r="GGY29" s="305"/>
      <c r="GGZ29" s="305"/>
      <c r="GHA29" s="305"/>
      <c r="GHB29" s="305"/>
      <c r="GHC29" s="305"/>
      <c r="GHD29" s="305"/>
      <c r="GHE29" s="305"/>
      <c r="GHF29" s="305"/>
      <c r="GHG29" s="305"/>
      <c r="GHH29" s="305"/>
      <c r="GHI29" s="305"/>
      <c r="GHJ29" s="305"/>
      <c r="GHK29" s="305"/>
      <c r="GHL29" s="305"/>
      <c r="GHM29" s="305"/>
      <c r="GHN29" s="305"/>
      <c r="GHO29" s="305"/>
      <c r="GHP29" s="305"/>
      <c r="GHQ29" s="305"/>
      <c r="GHR29" s="305"/>
      <c r="GHS29" s="305"/>
      <c r="GHT29" s="305"/>
      <c r="GHU29" s="305"/>
      <c r="GHV29" s="305"/>
      <c r="GHW29" s="305"/>
      <c r="GHX29" s="305"/>
      <c r="GHY29" s="305"/>
      <c r="GHZ29" s="305"/>
      <c r="GIA29" s="305"/>
      <c r="GIB29" s="305"/>
      <c r="GIC29" s="305"/>
      <c r="GID29" s="305"/>
      <c r="GIE29" s="305"/>
      <c r="GIF29" s="305"/>
      <c r="GIG29" s="305"/>
      <c r="GIH29" s="305"/>
      <c r="GII29" s="305"/>
      <c r="GIJ29" s="305"/>
      <c r="GIK29" s="305"/>
      <c r="GIL29" s="305"/>
      <c r="GIM29" s="305"/>
      <c r="GIN29" s="305"/>
      <c r="GIO29" s="305"/>
      <c r="GIP29" s="305"/>
      <c r="GIQ29" s="305"/>
      <c r="GIR29" s="305"/>
      <c r="GIS29" s="305"/>
      <c r="GIT29" s="305"/>
      <c r="GIU29" s="305"/>
      <c r="GIV29" s="305"/>
      <c r="GIW29" s="305"/>
      <c r="GIX29" s="305"/>
      <c r="GIY29" s="305"/>
      <c r="GIZ29" s="305"/>
      <c r="GJA29" s="305"/>
      <c r="GJB29" s="305"/>
      <c r="GJC29" s="305"/>
      <c r="GJD29" s="305"/>
      <c r="GJE29" s="305"/>
      <c r="GJF29" s="305"/>
      <c r="GJG29" s="305"/>
      <c r="GJH29" s="305"/>
      <c r="GJI29" s="305"/>
      <c r="GJJ29" s="305"/>
      <c r="GJK29" s="305"/>
      <c r="GJL29" s="305"/>
      <c r="GJM29" s="305"/>
      <c r="GJN29" s="305"/>
      <c r="GJO29" s="305"/>
      <c r="GJP29" s="305"/>
      <c r="GJQ29" s="305"/>
      <c r="GJR29" s="305"/>
      <c r="GJS29" s="305"/>
      <c r="GJT29" s="305"/>
      <c r="GJU29" s="305"/>
      <c r="GJV29" s="305"/>
      <c r="GJW29" s="305"/>
      <c r="GJX29" s="305"/>
      <c r="GJY29" s="305"/>
      <c r="GJZ29" s="305"/>
      <c r="GKA29" s="305"/>
      <c r="GKB29" s="305"/>
      <c r="GKC29" s="305"/>
      <c r="GKD29" s="305"/>
      <c r="GKE29" s="305"/>
      <c r="GKF29" s="305"/>
      <c r="GKG29" s="305"/>
      <c r="GKH29" s="305"/>
      <c r="GKI29" s="305"/>
      <c r="GKJ29" s="305"/>
      <c r="GKK29" s="305"/>
      <c r="GKL29" s="305"/>
      <c r="GKM29" s="305"/>
      <c r="GKN29" s="305"/>
      <c r="GKO29" s="305"/>
      <c r="GKP29" s="305"/>
      <c r="GKQ29" s="305"/>
      <c r="GKR29" s="305"/>
      <c r="GKS29" s="305"/>
      <c r="GKT29" s="305"/>
      <c r="GKU29" s="305"/>
      <c r="GKV29" s="305"/>
      <c r="GKW29" s="305"/>
      <c r="GKX29" s="305"/>
      <c r="GKY29" s="305"/>
      <c r="GKZ29" s="305"/>
      <c r="GLA29" s="305"/>
      <c r="GLB29" s="305"/>
      <c r="GLC29" s="305"/>
      <c r="GLD29" s="305"/>
      <c r="GLE29" s="305"/>
      <c r="GLF29" s="305"/>
      <c r="GLG29" s="305"/>
      <c r="GLH29" s="305"/>
      <c r="GLI29" s="305"/>
      <c r="GLJ29" s="305"/>
      <c r="GLK29" s="305"/>
      <c r="GLL29" s="305"/>
      <c r="GLM29" s="305"/>
      <c r="GLN29" s="305"/>
      <c r="GLO29" s="305"/>
      <c r="GLP29" s="305"/>
      <c r="GLQ29" s="305"/>
      <c r="GLR29" s="305"/>
      <c r="GLS29" s="305"/>
      <c r="GLT29" s="305"/>
      <c r="GLU29" s="305"/>
      <c r="GLV29" s="305"/>
      <c r="GLW29" s="305"/>
      <c r="GLX29" s="305"/>
      <c r="GLY29" s="305"/>
      <c r="GLZ29" s="305"/>
      <c r="GMA29" s="305"/>
      <c r="GMB29" s="305"/>
      <c r="GMC29" s="305"/>
      <c r="GMD29" s="305"/>
      <c r="GME29" s="305"/>
      <c r="GMF29" s="305"/>
      <c r="GMG29" s="305"/>
      <c r="GMH29" s="305"/>
      <c r="GMI29" s="305"/>
      <c r="GMJ29" s="305"/>
      <c r="GMK29" s="305"/>
      <c r="GML29" s="305"/>
      <c r="GMM29" s="305"/>
      <c r="GMN29" s="305"/>
      <c r="GMO29" s="305"/>
      <c r="GMP29" s="305"/>
      <c r="GMQ29" s="305"/>
      <c r="GMR29" s="305"/>
      <c r="GMS29" s="305"/>
      <c r="GMT29" s="305"/>
      <c r="GMU29" s="305"/>
      <c r="GMV29" s="305"/>
      <c r="GMW29" s="305"/>
      <c r="GMX29" s="305"/>
      <c r="GMY29" s="305"/>
      <c r="GMZ29" s="305"/>
      <c r="GNA29" s="305"/>
      <c r="GNB29" s="305"/>
      <c r="GNC29" s="305"/>
      <c r="GND29" s="305"/>
      <c r="GNE29" s="305"/>
      <c r="GNF29" s="305"/>
      <c r="GNG29" s="305"/>
      <c r="GNH29" s="305"/>
      <c r="GNI29" s="305"/>
      <c r="GNJ29" s="305"/>
      <c r="GNK29" s="305"/>
      <c r="GNL29" s="305"/>
      <c r="GNM29" s="305"/>
      <c r="GNN29" s="305"/>
      <c r="GNO29" s="305"/>
      <c r="GNP29" s="305"/>
      <c r="GNQ29" s="305"/>
      <c r="GNR29" s="305"/>
      <c r="GNS29" s="305"/>
      <c r="GNT29" s="305"/>
      <c r="GNU29" s="305"/>
      <c r="GNV29" s="305"/>
      <c r="GNW29" s="305"/>
      <c r="GNX29" s="305"/>
      <c r="GNY29" s="305"/>
      <c r="GNZ29" s="305"/>
      <c r="GOA29" s="305"/>
      <c r="GOB29" s="305"/>
      <c r="GOC29" s="305"/>
      <c r="GOD29" s="305"/>
      <c r="GOE29" s="305"/>
      <c r="GOF29" s="305"/>
      <c r="GOG29" s="305"/>
      <c r="GOH29" s="305"/>
      <c r="GOI29" s="305"/>
      <c r="GOJ29" s="305"/>
      <c r="GOK29" s="305"/>
      <c r="GOL29" s="305"/>
      <c r="GOM29" s="305"/>
      <c r="GON29" s="305"/>
      <c r="GOO29" s="305"/>
      <c r="GOP29" s="305"/>
      <c r="GOQ29" s="305"/>
      <c r="GOR29" s="305"/>
      <c r="GOS29" s="305"/>
      <c r="GOT29" s="305"/>
      <c r="GOU29" s="305"/>
      <c r="GOV29" s="305"/>
      <c r="GOW29" s="305"/>
      <c r="GOX29" s="305"/>
      <c r="GOY29" s="305"/>
      <c r="GOZ29" s="305"/>
      <c r="GPA29" s="305"/>
      <c r="GPB29" s="305"/>
      <c r="GPC29" s="305"/>
      <c r="GPD29" s="305"/>
      <c r="GPE29" s="305"/>
      <c r="GPF29" s="305"/>
      <c r="GPG29" s="305"/>
      <c r="GPH29" s="305"/>
      <c r="GPI29" s="305"/>
      <c r="GPJ29" s="305"/>
      <c r="GPK29" s="305"/>
      <c r="GPL29" s="305"/>
      <c r="GPM29" s="305"/>
      <c r="GPN29" s="305"/>
      <c r="GPO29" s="305"/>
      <c r="GPP29" s="305"/>
      <c r="GPQ29" s="305"/>
      <c r="GPR29" s="305"/>
      <c r="GPS29" s="305"/>
      <c r="GPT29" s="305"/>
      <c r="GPU29" s="305"/>
      <c r="GPV29" s="305"/>
      <c r="GPW29" s="305"/>
      <c r="GPX29" s="305"/>
      <c r="GPY29" s="305"/>
      <c r="GPZ29" s="305"/>
      <c r="GQA29" s="305"/>
      <c r="GQB29" s="305"/>
      <c r="GQC29" s="305"/>
      <c r="GQD29" s="305"/>
      <c r="GQE29" s="305"/>
      <c r="GQF29" s="305"/>
      <c r="GQG29" s="305"/>
      <c r="GQH29" s="305"/>
      <c r="GQI29" s="305"/>
      <c r="GQJ29" s="305"/>
      <c r="GQK29" s="305"/>
      <c r="GQL29" s="305"/>
      <c r="GQM29" s="305"/>
      <c r="GQN29" s="305"/>
      <c r="GQO29" s="305"/>
      <c r="GQP29" s="305"/>
      <c r="GQQ29" s="305"/>
      <c r="GQR29" s="305"/>
      <c r="GQS29" s="305"/>
      <c r="GQT29" s="305"/>
      <c r="GQU29" s="305"/>
      <c r="GQV29" s="305"/>
      <c r="GQW29" s="305"/>
      <c r="GQX29" s="305"/>
      <c r="GQY29" s="305"/>
      <c r="GQZ29" s="305"/>
      <c r="GRA29" s="305"/>
      <c r="GRB29" s="305"/>
      <c r="GRC29" s="305"/>
      <c r="GRD29" s="305"/>
      <c r="GRE29" s="305"/>
      <c r="GRF29" s="305"/>
      <c r="GRG29" s="305"/>
      <c r="GRH29" s="305"/>
      <c r="GRI29" s="305"/>
      <c r="GRJ29" s="305"/>
      <c r="GRK29" s="305"/>
      <c r="GRL29" s="305"/>
      <c r="GRM29" s="305"/>
      <c r="GRN29" s="305"/>
      <c r="GRO29" s="305"/>
      <c r="GRP29" s="305"/>
      <c r="GRQ29" s="305"/>
      <c r="GRR29" s="305"/>
      <c r="GRS29" s="305"/>
      <c r="GRT29" s="305"/>
      <c r="GRU29" s="305"/>
      <c r="GRV29" s="305"/>
      <c r="GRW29" s="305"/>
      <c r="GRX29" s="305"/>
      <c r="GRY29" s="305"/>
      <c r="GRZ29" s="305"/>
      <c r="GSA29" s="305"/>
      <c r="GSB29" s="305"/>
      <c r="GSC29" s="305"/>
      <c r="GSD29" s="305"/>
      <c r="GSE29" s="305"/>
      <c r="GSF29" s="305"/>
      <c r="GSG29" s="305"/>
      <c r="GSH29" s="305"/>
      <c r="GSI29" s="305"/>
      <c r="GSJ29" s="305"/>
      <c r="GSK29" s="305"/>
      <c r="GSL29" s="305"/>
      <c r="GSM29" s="305"/>
      <c r="GSN29" s="305"/>
      <c r="GSO29" s="305"/>
      <c r="GSP29" s="305"/>
      <c r="GSQ29" s="305"/>
      <c r="GSR29" s="305"/>
      <c r="GSS29" s="305"/>
      <c r="GST29" s="305"/>
      <c r="GSU29" s="305"/>
      <c r="GSV29" s="305"/>
      <c r="GSW29" s="305"/>
      <c r="GSX29" s="305"/>
      <c r="GSY29" s="305"/>
      <c r="GSZ29" s="305"/>
      <c r="GTA29" s="305"/>
      <c r="GTB29" s="305"/>
      <c r="GTC29" s="305"/>
      <c r="GTD29" s="305"/>
      <c r="GTE29" s="305"/>
      <c r="GTF29" s="305"/>
      <c r="GTG29" s="305"/>
      <c r="GTH29" s="305"/>
      <c r="GTI29" s="305"/>
      <c r="GTJ29" s="305"/>
      <c r="GTK29" s="305"/>
      <c r="GTL29" s="305"/>
      <c r="GTM29" s="305"/>
      <c r="GTN29" s="305"/>
      <c r="GTO29" s="305"/>
      <c r="GTP29" s="305"/>
      <c r="GTQ29" s="305"/>
      <c r="GTR29" s="305"/>
      <c r="GTS29" s="305"/>
      <c r="GTT29" s="305"/>
      <c r="GTU29" s="305"/>
      <c r="GTV29" s="305"/>
      <c r="GTW29" s="305"/>
      <c r="GTX29" s="305"/>
      <c r="GTY29" s="305"/>
      <c r="GTZ29" s="305"/>
      <c r="GUA29" s="305"/>
      <c r="GUB29" s="305"/>
      <c r="GUC29" s="305"/>
      <c r="GUD29" s="305"/>
      <c r="GUE29" s="305"/>
      <c r="GUF29" s="305"/>
      <c r="GUG29" s="305"/>
      <c r="GUH29" s="305"/>
      <c r="GUI29" s="305"/>
      <c r="GUJ29" s="305"/>
      <c r="GUK29" s="305"/>
      <c r="GUL29" s="305"/>
      <c r="GUM29" s="305"/>
      <c r="GUN29" s="305"/>
      <c r="GUO29" s="305"/>
      <c r="GUP29" s="305"/>
      <c r="GUQ29" s="305"/>
      <c r="GUR29" s="305"/>
      <c r="GUS29" s="305"/>
      <c r="GUT29" s="305"/>
      <c r="GUU29" s="305"/>
      <c r="GUV29" s="305"/>
      <c r="GUW29" s="305"/>
      <c r="GUX29" s="305"/>
      <c r="GUY29" s="305"/>
      <c r="GUZ29" s="305"/>
      <c r="GVA29" s="305"/>
      <c r="GVB29" s="305"/>
      <c r="GVC29" s="305"/>
      <c r="GVD29" s="305"/>
      <c r="GVE29" s="305"/>
      <c r="GVF29" s="305"/>
      <c r="GVG29" s="305"/>
      <c r="GVH29" s="305"/>
      <c r="GVI29" s="305"/>
      <c r="GVJ29" s="305"/>
      <c r="GVK29" s="305"/>
      <c r="GVL29" s="305"/>
      <c r="GVM29" s="305"/>
      <c r="GVN29" s="305"/>
      <c r="GVO29" s="305"/>
      <c r="GVP29" s="305"/>
      <c r="GVQ29" s="305"/>
      <c r="GVR29" s="305"/>
      <c r="GVS29" s="305"/>
      <c r="GVT29" s="305"/>
      <c r="GVU29" s="305"/>
      <c r="GVV29" s="305"/>
      <c r="GVW29" s="305"/>
      <c r="GVX29" s="305"/>
      <c r="GVY29" s="305"/>
      <c r="GVZ29" s="305"/>
      <c r="GWA29" s="305"/>
      <c r="GWB29" s="305"/>
      <c r="GWC29" s="305"/>
      <c r="GWD29" s="305"/>
      <c r="GWE29" s="305"/>
      <c r="GWF29" s="305"/>
      <c r="GWG29" s="305"/>
      <c r="GWH29" s="305"/>
      <c r="GWI29" s="305"/>
      <c r="GWJ29" s="305"/>
      <c r="GWK29" s="305"/>
      <c r="GWL29" s="305"/>
      <c r="GWM29" s="305"/>
      <c r="GWN29" s="305"/>
      <c r="GWO29" s="305"/>
      <c r="GWP29" s="305"/>
      <c r="GWQ29" s="305"/>
      <c r="GWR29" s="305"/>
      <c r="GWS29" s="305"/>
      <c r="GWT29" s="305"/>
      <c r="GWU29" s="305"/>
      <c r="GWV29" s="305"/>
      <c r="GWW29" s="305"/>
      <c r="GWX29" s="305"/>
      <c r="GWY29" s="305"/>
      <c r="GWZ29" s="305"/>
      <c r="GXA29" s="305"/>
      <c r="GXB29" s="305"/>
      <c r="GXC29" s="305"/>
      <c r="GXD29" s="305"/>
      <c r="GXE29" s="305"/>
      <c r="GXF29" s="305"/>
      <c r="GXG29" s="305"/>
      <c r="GXH29" s="305"/>
      <c r="GXI29" s="305"/>
      <c r="GXJ29" s="305"/>
      <c r="GXK29" s="305"/>
      <c r="GXL29" s="305"/>
      <c r="GXM29" s="305"/>
      <c r="GXN29" s="305"/>
      <c r="GXO29" s="305"/>
      <c r="GXP29" s="305"/>
      <c r="GXQ29" s="305"/>
      <c r="GXR29" s="305"/>
      <c r="GXS29" s="305"/>
      <c r="GXT29" s="305"/>
      <c r="GXU29" s="305"/>
      <c r="GXV29" s="305"/>
      <c r="GXW29" s="305"/>
      <c r="GXX29" s="305"/>
      <c r="GXY29" s="305"/>
      <c r="GXZ29" s="305"/>
      <c r="GYA29" s="305"/>
      <c r="GYB29" s="305"/>
      <c r="GYC29" s="305"/>
      <c r="GYD29" s="305"/>
      <c r="GYE29" s="305"/>
      <c r="GYF29" s="305"/>
      <c r="GYG29" s="305"/>
      <c r="GYH29" s="305"/>
      <c r="GYI29" s="305"/>
      <c r="GYJ29" s="305"/>
      <c r="GYK29" s="305"/>
      <c r="GYL29" s="305"/>
      <c r="GYM29" s="305"/>
      <c r="GYN29" s="305"/>
      <c r="GYO29" s="305"/>
      <c r="GYP29" s="305"/>
      <c r="GYQ29" s="305"/>
      <c r="GYR29" s="305"/>
      <c r="GYS29" s="305"/>
      <c r="GYT29" s="305"/>
      <c r="GYU29" s="305"/>
      <c r="GYV29" s="305"/>
      <c r="GYW29" s="305"/>
      <c r="GYX29" s="305"/>
      <c r="GYY29" s="305"/>
      <c r="GYZ29" s="305"/>
      <c r="GZA29" s="305"/>
      <c r="GZB29" s="305"/>
      <c r="GZC29" s="305"/>
      <c r="GZD29" s="305"/>
      <c r="GZE29" s="305"/>
      <c r="GZF29" s="305"/>
      <c r="GZG29" s="305"/>
      <c r="GZH29" s="305"/>
      <c r="GZI29" s="305"/>
      <c r="GZJ29" s="305"/>
      <c r="GZK29" s="305"/>
      <c r="GZL29" s="305"/>
      <c r="GZM29" s="305"/>
      <c r="GZN29" s="305"/>
      <c r="GZO29" s="305"/>
      <c r="GZP29" s="305"/>
      <c r="GZQ29" s="305"/>
      <c r="GZR29" s="305"/>
      <c r="GZS29" s="305"/>
      <c r="GZT29" s="305"/>
      <c r="GZU29" s="305"/>
      <c r="GZV29" s="305"/>
      <c r="GZW29" s="305"/>
      <c r="GZX29" s="305"/>
      <c r="GZY29" s="305"/>
      <c r="GZZ29" s="305"/>
      <c r="HAA29" s="305"/>
      <c r="HAB29" s="305"/>
      <c r="HAC29" s="305"/>
      <c r="HAD29" s="305"/>
      <c r="HAE29" s="305"/>
      <c r="HAF29" s="305"/>
      <c r="HAG29" s="305"/>
      <c r="HAH29" s="305"/>
      <c r="HAI29" s="305"/>
      <c r="HAJ29" s="305"/>
      <c r="HAK29" s="305"/>
      <c r="HAL29" s="305"/>
      <c r="HAM29" s="305"/>
      <c r="HAN29" s="305"/>
      <c r="HAO29" s="305"/>
      <c r="HAP29" s="305"/>
      <c r="HAQ29" s="305"/>
      <c r="HAR29" s="305"/>
      <c r="HAS29" s="305"/>
      <c r="HAT29" s="305"/>
      <c r="HAU29" s="305"/>
      <c r="HAV29" s="305"/>
      <c r="HAW29" s="305"/>
      <c r="HAX29" s="305"/>
      <c r="HAY29" s="305"/>
      <c r="HAZ29" s="305"/>
      <c r="HBA29" s="305"/>
      <c r="HBB29" s="305"/>
      <c r="HBC29" s="305"/>
      <c r="HBD29" s="305"/>
      <c r="HBE29" s="305"/>
      <c r="HBF29" s="305"/>
      <c r="HBG29" s="305"/>
      <c r="HBH29" s="305"/>
      <c r="HBI29" s="305"/>
      <c r="HBJ29" s="305"/>
      <c r="HBK29" s="305"/>
      <c r="HBL29" s="305"/>
      <c r="HBM29" s="305"/>
      <c r="HBN29" s="305"/>
      <c r="HBO29" s="305"/>
      <c r="HBP29" s="305"/>
      <c r="HBQ29" s="305"/>
      <c r="HBR29" s="305"/>
      <c r="HBS29" s="305"/>
      <c r="HBT29" s="305"/>
      <c r="HBU29" s="305"/>
      <c r="HBV29" s="305"/>
      <c r="HBW29" s="305"/>
      <c r="HBX29" s="305"/>
      <c r="HBY29" s="305"/>
      <c r="HBZ29" s="305"/>
      <c r="HCA29" s="305"/>
      <c r="HCB29" s="305"/>
      <c r="HCC29" s="305"/>
      <c r="HCD29" s="305"/>
      <c r="HCE29" s="305"/>
      <c r="HCF29" s="305"/>
      <c r="HCG29" s="305"/>
      <c r="HCH29" s="305"/>
      <c r="HCI29" s="305"/>
      <c r="HCJ29" s="305"/>
      <c r="HCK29" s="305"/>
      <c r="HCL29" s="305"/>
      <c r="HCM29" s="305"/>
      <c r="HCN29" s="305"/>
      <c r="HCO29" s="305"/>
      <c r="HCP29" s="305"/>
      <c r="HCQ29" s="305"/>
      <c r="HCR29" s="305"/>
      <c r="HCS29" s="305"/>
      <c r="HCT29" s="305"/>
      <c r="HCU29" s="305"/>
      <c r="HCV29" s="305"/>
      <c r="HCW29" s="305"/>
      <c r="HCX29" s="305"/>
      <c r="HCY29" s="305"/>
      <c r="HCZ29" s="305"/>
      <c r="HDA29" s="305"/>
      <c r="HDB29" s="305"/>
      <c r="HDC29" s="305"/>
      <c r="HDD29" s="305"/>
      <c r="HDE29" s="305"/>
      <c r="HDF29" s="305"/>
      <c r="HDG29" s="305"/>
      <c r="HDH29" s="305"/>
      <c r="HDI29" s="305"/>
      <c r="HDJ29" s="305"/>
      <c r="HDK29" s="305"/>
      <c r="HDL29" s="305"/>
      <c r="HDM29" s="305"/>
      <c r="HDN29" s="305"/>
      <c r="HDO29" s="305"/>
      <c r="HDP29" s="305"/>
      <c r="HDQ29" s="305"/>
      <c r="HDR29" s="305"/>
      <c r="HDS29" s="305"/>
      <c r="HDT29" s="305"/>
      <c r="HDU29" s="305"/>
      <c r="HDV29" s="305"/>
      <c r="HDW29" s="305"/>
      <c r="HDX29" s="305"/>
      <c r="HDY29" s="305"/>
      <c r="HDZ29" s="305"/>
      <c r="HEA29" s="305"/>
      <c r="HEB29" s="305"/>
      <c r="HEC29" s="305"/>
      <c r="HED29" s="305"/>
      <c r="HEE29" s="305"/>
      <c r="HEF29" s="305"/>
      <c r="HEG29" s="305"/>
      <c r="HEH29" s="305"/>
      <c r="HEI29" s="305"/>
      <c r="HEJ29" s="305"/>
      <c r="HEK29" s="305"/>
      <c r="HEL29" s="305"/>
      <c r="HEM29" s="305"/>
      <c r="HEN29" s="305"/>
      <c r="HEO29" s="305"/>
      <c r="HEP29" s="305"/>
      <c r="HEQ29" s="305"/>
      <c r="HER29" s="305"/>
      <c r="HES29" s="305"/>
      <c r="HET29" s="305"/>
      <c r="HEU29" s="305"/>
      <c r="HEV29" s="305"/>
      <c r="HEW29" s="305"/>
      <c r="HEX29" s="305"/>
      <c r="HEY29" s="305"/>
      <c r="HEZ29" s="305"/>
      <c r="HFA29" s="305"/>
      <c r="HFB29" s="305"/>
      <c r="HFC29" s="305"/>
      <c r="HFD29" s="305"/>
      <c r="HFE29" s="305"/>
      <c r="HFF29" s="305"/>
      <c r="HFG29" s="305"/>
      <c r="HFH29" s="305"/>
      <c r="HFI29" s="305"/>
      <c r="HFJ29" s="305"/>
      <c r="HFK29" s="305"/>
      <c r="HFL29" s="305"/>
      <c r="HFM29" s="305"/>
      <c r="HFN29" s="305"/>
      <c r="HFO29" s="305"/>
      <c r="HFP29" s="305"/>
      <c r="HFQ29" s="305"/>
      <c r="HFR29" s="305"/>
      <c r="HFS29" s="305"/>
      <c r="HFT29" s="305"/>
      <c r="HFU29" s="305"/>
      <c r="HFV29" s="305"/>
      <c r="HFW29" s="305"/>
      <c r="HFX29" s="305"/>
      <c r="HFY29" s="305"/>
      <c r="HFZ29" s="305"/>
      <c r="HGA29" s="305"/>
      <c r="HGB29" s="305"/>
      <c r="HGC29" s="305"/>
      <c r="HGD29" s="305"/>
      <c r="HGE29" s="305"/>
      <c r="HGF29" s="305"/>
      <c r="HGG29" s="305"/>
      <c r="HGH29" s="305"/>
      <c r="HGI29" s="305"/>
      <c r="HGJ29" s="305"/>
      <c r="HGK29" s="305"/>
      <c r="HGL29" s="305"/>
      <c r="HGM29" s="305"/>
      <c r="HGN29" s="305"/>
      <c r="HGO29" s="305"/>
      <c r="HGP29" s="305"/>
      <c r="HGQ29" s="305"/>
      <c r="HGR29" s="305"/>
      <c r="HGS29" s="305"/>
      <c r="HGT29" s="305"/>
      <c r="HGU29" s="305"/>
      <c r="HGV29" s="305"/>
      <c r="HGW29" s="305"/>
      <c r="HGX29" s="305"/>
      <c r="HGY29" s="305"/>
      <c r="HGZ29" s="305"/>
      <c r="HHA29" s="305"/>
      <c r="HHB29" s="305"/>
      <c r="HHC29" s="305"/>
      <c r="HHD29" s="305"/>
      <c r="HHE29" s="305"/>
      <c r="HHF29" s="305"/>
      <c r="HHG29" s="305"/>
      <c r="HHH29" s="305"/>
      <c r="HHI29" s="305"/>
      <c r="HHJ29" s="305"/>
      <c r="HHK29" s="305"/>
      <c r="HHL29" s="305"/>
      <c r="HHM29" s="305"/>
      <c r="HHN29" s="305"/>
      <c r="HHO29" s="305"/>
      <c r="HHP29" s="305"/>
      <c r="HHQ29" s="305"/>
      <c r="HHR29" s="305"/>
      <c r="HHS29" s="305"/>
      <c r="HHT29" s="305"/>
      <c r="HHU29" s="305"/>
      <c r="HHV29" s="305"/>
      <c r="HHW29" s="305"/>
      <c r="HHX29" s="305"/>
      <c r="HHY29" s="305"/>
      <c r="HHZ29" s="305"/>
      <c r="HIA29" s="305"/>
      <c r="HIB29" s="305"/>
      <c r="HIC29" s="305"/>
      <c r="HID29" s="305"/>
      <c r="HIE29" s="305"/>
      <c r="HIF29" s="305"/>
      <c r="HIG29" s="305"/>
      <c r="HIH29" s="305"/>
      <c r="HII29" s="305"/>
      <c r="HIJ29" s="305"/>
      <c r="HIK29" s="305"/>
      <c r="HIL29" s="305"/>
      <c r="HIM29" s="305"/>
      <c r="HIN29" s="305"/>
      <c r="HIO29" s="305"/>
      <c r="HIP29" s="305"/>
      <c r="HIQ29" s="305"/>
      <c r="HIR29" s="305"/>
      <c r="HIS29" s="305"/>
      <c r="HIT29" s="305"/>
      <c r="HIU29" s="305"/>
      <c r="HIV29" s="305"/>
      <c r="HIW29" s="305"/>
      <c r="HIX29" s="305"/>
      <c r="HIY29" s="305"/>
      <c r="HIZ29" s="305"/>
      <c r="HJA29" s="305"/>
      <c r="HJB29" s="305"/>
      <c r="HJC29" s="305"/>
      <c r="HJD29" s="305"/>
      <c r="HJE29" s="305"/>
      <c r="HJF29" s="305"/>
      <c r="HJG29" s="305"/>
      <c r="HJH29" s="305"/>
      <c r="HJI29" s="305"/>
      <c r="HJJ29" s="305"/>
      <c r="HJK29" s="305"/>
      <c r="HJL29" s="305"/>
      <c r="HJM29" s="305"/>
      <c r="HJN29" s="305"/>
      <c r="HJO29" s="305"/>
      <c r="HJP29" s="305"/>
      <c r="HJQ29" s="305"/>
      <c r="HJR29" s="305"/>
      <c r="HJS29" s="305"/>
      <c r="HJT29" s="305"/>
      <c r="HJU29" s="305"/>
      <c r="HJV29" s="305"/>
      <c r="HJW29" s="305"/>
      <c r="HJX29" s="305"/>
      <c r="HJY29" s="305"/>
      <c r="HJZ29" s="305"/>
      <c r="HKA29" s="305"/>
      <c r="HKB29" s="305"/>
      <c r="HKC29" s="305"/>
      <c r="HKD29" s="305"/>
      <c r="HKE29" s="305"/>
      <c r="HKF29" s="305"/>
      <c r="HKG29" s="305"/>
      <c r="HKH29" s="305"/>
      <c r="HKI29" s="305"/>
      <c r="HKJ29" s="305"/>
      <c r="HKK29" s="305"/>
      <c r="HKL29" s="305"/>
      <c r="HKM29" s="305"/>
      <c r="HKN29" s="305"/>
      <c r="HKO29" s="305"/>
      <c r="HKP29" s="305"/>
      <c r="HKQ29" s="305"/>
      <c r="HKR29" s="305"/>
      <c r="HKS29" s="305"/>
      <c r="HKT29" s="305"/>
      <c r="HKU29" s="305"/>
      <c r="HKV29" s="305"/>
      <c r="HKW29" s="305"/>
      <c r="HKX29" s="305"/>
      <c r="HKY29" s="305"/>
      <c r="HKZ29" s="305"/>
      <c r="HLA29" s="305"/>
      <c r="HLB29" s="305"/>
      <c r="HLC29" s="305"/>
      <c r="HLD29" s="305"/>
      <c r="HLE29" s="305"/>
      <c r="HLF29" s="305"/>
      <c r="HLG29" s="305"/>
      <c r="HLH29" s="305"/>
      <c r="HLI29" s="305"/>
      <c r="HLJ29" s="305"/>
      <c r="HLK29" s="305"/>
      <c r="HLL29" s="305"/>
      <c r="HLM29" s="305"/>
      <c r="HLN29" s="305"/>
      <c r="HLO29" s="305"/>
      <c r="HLP29" s="305"/>
      <c r="HLQ29" s="305"/>
      <c r="HLR29" s="305"/>
      <c r="HLS29" s="305"/>
      <c r="HLT29" s="305"/>
      <c r="HLU29" s="305"/>
      <c r="HLV29" s="305"/>
      <c r="HLW29" s="305"/>
      <c r="HLX29" s="305"/>
      <c r="HLY29" s="305"/>
      <c r="HLZ29" s="305"/>
      <c r="HMA29" s="305"/>
      <c r="HMB29" s="305"/>
      <c r="HMC29" s="305"/>
      <c r="HMD29" s="305"/>
      <c r="HME29" s="305"/>
      <c r="HMF29" s="305"/>
      <c r="HMG29" s="305"/>
      <c r="HMH29" s="305"/>
      <c r="HMI29" s="305"/>
      <c r="HMJ29" s="305"/>
      <c r="HMK29" s="305"/>
      <c r="HML29" s="305"/>
      <c r="HMM29" s="305"/>
      <c r="HMN29" s="305"/>
      <c r="HMO29" s="305"/>
      <c r="HMP29" s="305"/>
      <c r="HMQ29" s="305"/>
      <c r="HMR29" s="305"/>
      <c r="HMS29" s="305"/>
      <c r="HMT29" s="305"/>
      <c r="HMU29" s="305"/>
      <c r="HMV29" s="305"/>
      <c r="HMW29" s="305"/>
      <c r="HMX29" s="305"/>
      <c r="HMY29" s="305"/>
      <c r="HMZ29" s="305"/>
      <c r="HNA29" s="305"/>
      <c r="HNB29" s="305"/>
      <c r="HNC29" s="305"/>
      <c r="HND29" s="305"/>
      <c r="HNE29" s="305"/>
      <c r="HNF29" s="305"/>
      <c r="HNG29" s="305"/>
      <c r="HNH29" s="305"/>
      <c r="HNI29" s="305"/>
      <c r="HNJ29" s="305"/>
      <c r="HNK29" s="305"/>
      <c r="HNL29" s="305"/>
      <c r="HNM29" s="305"/>
      <c r="HNN29" s="305"/>
      <c r="HNO29" s="305"/>
      <c r="HNP29" s="305"/>
      <c r="HNQ29" s="305"/>
      <c r="HNR29" s="305"/>
      <c r="HNS29" s="305"/>
      <c r="HNT29" s="305"/>
      <c r="HNU29" s="305"/>
      <c r="HNV29" s="305"/>
      <c r="HNW29" s="305"/>
      <c r="HNX29" s="305"/>
      <c r="HNY29" s="305"/>
      <c r="HNZ29" s="305"/>
      <c r="HOA29" s="305"/>
      <c r="HOB29" s="305"/>
      <c r="HOC29" s="305"/>
      <c r="HOD29" s="305"/>
      <c r="HOE29" s="305"/>
      <c r="HOF29" s="305"/>
      <c r="HOG29" s="305"/>
      <c r="HOH29" s="305"/>
      <c r="HOI29" s="305"/>
      <c r="HOJ29" s="305"/>
      <c r="HOK29" s="305"/>
      <c r="HOL29" s="305"/>
      <c r="HOM29" s="305"/>
      <c r="HON29" s="305"/>
      <c r="HOO29" s="305"/>
      <c r="HOP29" s="305"/>
      <c r="HOQ29" s="305"/>
      <c r="HOR29" s="305"/>
      <c r="HOS29" s="305"/>
      <c r="HOT29" s="305"/>
      <c r="HOU29" s="305"/>
      <c r="HOV29" s="305"/>
      <c r="HOW29" s="305"/>
      <c r="HOX29" s="305"/>
      <c r="HOY29" s="305"/>
      <c r="HOZ29" s="305"/>
      <c r="HPA29" s="305"/>
      <c r="HPB29" s="305"/>
      <c r="HPC29" s="305"/>
      <c r="HPD29" s="305"/>
      <c r="HPE29" s="305"/>
      <c r="HPF29" s="305"/>
      <c r="HPG29" s="305"/>
      <c r="HPH29" s="305"/>
      <c r="HPI29" s="305"/>
      <c r="HPJ29" s="305"/>
      <c r="HPK29" s="305"/>
      <c r="HPL29" s="305"/>
      <c r="HPM29" s="305"/>
      <c r="HPN29" s="305"/>
      <c r="HPO29" s="305"/>
      <c r="HPP29" s="305"/>
      <c r="HPQ29" s="305"/>
      <c r="HPR29" s="305"/>
      <c r="HPS29" s="305"/>
      <c r="HPT29" s="305"/>
      <c r="HPU29" s="305"/>
      <c r="HPV29" s="305"/>
      <c r="HPW29" s="305"/>
      <c r="HPX29" s="305"/>
      <c r="HPY29" s="305"/>
      <c r="HPZ29" s="305"/>
      <c r="HQA29" s="305"/>
      <c r="HQB29" s="305"/>
      <c r="HQC29" s="305"/>
      <c r="HQD29" s="305"/>
      <c r="HQE29" s="305"/>
      <c r="HQF29" s="305"/>
      <c r="HQG29" s="305"/>
      <c r="HQH29" s="305"/>
      <c r="HQI29" s="305"/>
      <c r="HQJ29" s="305"/>
      <c r="HQK29" s="305"/>
      <c r="HQL29" s="305"/>
      <c r="HQM29" s="305"/>
      <c r="HQN29" s="305"/>
      <c r="HQO29" s="305"/>
      <c r="HQP29" s="305"/>
      <c r="HQQ29" s="305"/>
      <c r="HQR29" s="305"/>
      <c r="HQS29" s="305"/>
      <c r="HQT29" s="305"/>
      <c r="HQU29" s="305"/>
      <c r="HQV29" s="305"/>
      <c r="HQW29" s="305"/>
      <c r="HQX29" s="305"/>
      <c r="HQY29" s="305"/>
      <c r="HQZ29" s="305"/>
      <c r="HRA29" s="305"/>
      <c r="HRB29" s="305"/>
      <c r="HRC29" s="305"/>
      <c r="HRD29" s="305"/>
      <c r="HRE29" s="305"/>
      <c r="HRF29" s="305"/>
      <c r="HRG29" s="305"/>
      <c r="HRH29" s="305"/>
      <c r="HRI29" s="305"/>
      <c r="HRJ29" s="305"/>
      <c r="HRK29" s="305"/>
      <c r="HRL29" s="305"/>
      <c r="HRM29" s="305"/>
      <c r="HRN29" s="305"/>
      <c r="HRO29" s="305"/>
      <c r="HRP29" s="305"/>
      <c r="HRQ29" s="305"/>
      <c r="HRR29" s="305"/>
      <c r="HRS29" s="305"/>
      <c r="HRT29" s="305"/>
      <c r="HRU29" s="305"/>
      <c r="HRV29" s="305"/>
      <c r="HRW29" s="305"/>
      <c r="HRX29" s="305"/>
      <c r="HRY29" s="305"/>
      <c r="HRZ29" s="305"/>
      <c r="HSA29" s="305"/>
      <c r="HSB29" s="305"/>
      <c r="HSC29" s="305"/>
      <c r="HSD29" s="305"/>
      <c r="HSE29" s="305"/>
      <c r="HSF29" s="305"/>
      <c r="HSG29" s="305"/>
      <c r="HSH29" s="305"/>
      <c r="HSI29" s="305"/>
      <c r="HSJ29" s="305"/>
      <c r="HSK29" s="305"/>
      <c r="HSL29" s="305"/>
      <c r="HSM29" s="305"/>
      <c r="HSN29" s="305"/>
      <c r="HSO29" s="305"/>
      <c r="HSP29" s="305"/>
      <c r="HSQ29" s="305"/>
      <c r="HSR29" s="305"/>
      <c r="HSS29" s="305"/>
      <c r="HST29" s="305"/>
      <c r="HSU29" s="305"/>
      <c r="HSV29" s="305"/>
      <c r="HSW29" s="305"/>
      <c r="HSX29" s="305"/>
      <c r="HSY29" s="305"/>
      <c r="HSZ29" s="305"/>
      <c r="HTA29" s="305"/>
      <c r="HTB29" s="305"/>
      <c r="HTC29" s="305"/>
      <c r="HTD29" s="305"/>
      <c r="HTE29" s="305"/>
      <c r="HTF29" s="305"/>
      <c r="HTG29" s="305"/>
      <c r="HTH29" s="305"/>
      <c r="HTI29" s="305"/>
      <c r="HTJ29" s="305"/>
      <c r="HTK29" s="305"/>
      <c r="HTL29" s="305"/>
      <c r="HTM29" s="305"/>
      <c r="HTN29" s="305"/>
      <c r="HTO29" s="305"/>
      <c r="HTP29" s="305"/>
      <c r="HTQ29" s="305"/>
      <c r="HTR29" s="305"/>
      <c r="HTS29" s="305"/>
      <c r="HTT29" s="305"/>
      <c r="HTU29" s="305"/>
      <c r="HTV29" s="305"/>
      <c r="HTW29" s="305"/>
      <c r="HTX29" s="305"/>
      <c r="HTY29" s="305"/>
      <c r="HTZ29" s="305"/>
      <c r="HUA29" s="305"/>
      <c r="HUB29" s="305"/>
      <c r="HUC29" s="305"/>
      <c r="HUD29" s="305"/>
      <c r="HUE29" s="305"/>
      <c r="HUF29" s="305"/>
      <c r="HUG29" s="305"/>
      <c r="HUH29" s="305"/>
      <c r="HUI29" s="305"/>
      <c r="HUJ29" s="305"/>
      <c r="HUK29" s="305"/>
      <c r="HUL29" s="305"/>
      <c r="HUM29" s="305"/>
      <c r="HUN29" s="305"/>
      <c r="HUO29" s="305"/>
      <c r="HUP29" s="305"/>
      <c r="HUQ29" s="305"/>
      <c r="HUR29" s="305"/>
      <c r="HUS29" s="305"/>
      <c r="HUT29" s="305"/>
      <c r="HUU29" s="305"/>
      <c r="HUV29" s="305"/>
      <c r="HUW29" s="305"/>
      <c r="HUX29" s="305"/>
      <c r="HUY29" s="305"/>
      <c r="HUZ29" s="305"/>
      <c r="HVA29" s="305"/>
      <c r="HVB29" s="305"/>
      <c r="HVC29" s="305"/>
      <c r="HVD29" s="305"/>
      <c r="HVE29" s="305"/>
      <c r="HVF29" s="305"/>
      <c r="HVG29" s="305"/>
      <c r="HVH29" s="305"/>
      <c r="HVI29" s="305"/>
      <c r="HVJ29" s="305"/>
      <c r="HVK29" s="305"/>
      <c r="HVL29" s="305"/>
      <c r="HVM29" s="305"/>
      <c r="HVN29" s="305"/>
      <c r="HVO29" s="305"/>
      <c r="HVP29" s="305"/>
      <c r="HVQ29" s="305"/>
      <c r="HVR29" s="305"/>
      <c r="HVS29" s="305"/>
      <c r="HVT29" s="305"/>
      <c r="HVU29" s="305"/>
      <c r="HVV29" s="305"/>
      <c r="HVW29" s="305"/>
      <c r="HVX29" s="305"/>
      <c r="HVY29" s="305"/>
      <c r="HVZ29" s="305"/>
      <c r="HWA29" s="305"/>
      <c r="HWB29" s="305"/>
      <c r="HWC29" s="305"/>
      <c r="HWD29" s="305"/>
      <c r="HWE29" s="305"/>
      <c r="HWF29" s="305"/>
      <c r="HWG29" s="305"/>
      <c r="HWH29" s="305"/>
      <c r="HWI29" s="305"/>
      <c r="HWJ29" s="305"/>
      <c r="HWK29" s="305"/>
      <c r="HWL29" s="305"/>
      <c r="HWM29" s="305"/>
      <c r="HWN29" s="305"/>
      <c r="HWO29" s="305"/>
      <c r="HWP29" s="305"/>
      <c r="HWQ29" s="305"/>
      <c r="HWR29" s="305"/>
      <c r="HWS29" s="305"/>
      <c r="HWT29" s="305"/>
      <c r="HWU29" s="305"/>
      <c r="HWV29" s="305"/>
      <c r="HWW29" s="305"/>
      <c r="HWX29" s="305"/>
      <c r="HWY29" s="305"/>
      <c r="HWZ29" s="305"/>
      <c r="HXA29" s="305"/>
      <c r="HXB29" s="305"/>
      <c r="HXC29" s="305"/>
      <c r="HXD29" s="305"/>
      <c r="HXE29" s="305"/>
      <c r="HXF29" s="305"/>
      <c r="HXG29" s="305"/>
      <c r="HXH29" s="305"/>
      <c r="HXI29" s="305"/>
      <c r="HXJ29" s="305"/>
      <c r="HXK29" s="305"/>
      <c r="HXL29" s="305"/>
      <c r="HXM29" s="305"/>
      <c r="HXN29" s="305"/>
      <c r="HXO29" s="305"/>
      <c r="HXP29" s="305"/>
      <c r="HXQ29" s="305"/>
      <c r="HXR29" s="305"/>
      <c r="HXS29" s="305"/>
      <c r="HXT29" s="305"/>
      <c r="HXU29" s="305"/>
      <c r="HXV29" s="305"/>
      <c r="HXW29" s="305"/>
      <c r="HXX29" s="305"/>
      <c r="HXY29" s="305"/>
      <c r="HXZ29" s="305"/>
      <c r="HYA29" s="305"/>
      <c r="HYB29" s="305"/>
      <c r="HYC29" s="305"/>
      <c r="HYD29" s="305"/>
      <c r="HYE29" s="305"/>
      <c r="HYF29" s="305"/>
      <c r="HYG29" s="305"/>
      <c r="HYH29" s="305"/>
      <c r="HYI29" s="305"/>
      <c r="HYJ29" s="305"/>
      <c r="HYK29" s="305"/>
      <c r="HYL29" s="305"/>
      <c r="HYM29" s="305"/>
      <c r="HYN29" s="305"/>
      <c r="HYO29" s="305"/>
      <c r="HYP29" s="305"/>
      <c r="HYQ29" s="305"/>
      <c r="HYR29" s="305"/>
      <c r="HYS29" s="305"/>
      <c r="HYT29" s="305"/>
      <c r="HYU29" s="305"/>
      <c r="HYV29" s="305"/>
      <c r="HYW29" s="305"/>
      <c r="HYX29" s="305"/>
      <c r="HYY29" s="305"/>
      <c r="HYZ29" s="305"/>
      <c r="HZA29" s="305"/>
      <c r="HZB29" s="305"/>
      <c r="HZC29" s="305"/>
      <c r="HZD29" s="305"/>
      <c r="HZE29" s="305"/>
      <c r="HZF29" s="305"/>
      <c r="HZG29" s="305"/>
      <c r="HZH29" s="305"/>
      <c r="HZI29" s="305"/>
      <c r="HZJ29" s="305"/>
      <c r="HZK29" s="305"/>
      <c r="HZL29" s="305"/>
      <c r="HZM29" s="305"/>
      <c r="HZN29" s="305"/>
      <c r="HZO29" s="305"/>
      <c r="HZP29" s="305"/>
      <c r="HZQ29" s="305"/>
      <c r="HZR29" s="305"/>
      <c r="HZS29" s="305"/>
      <c r="HZT29" s="305"/>
      <c r="HZU29" s="305"/>
      <c r="HZV29" s="305"/>
      <c r="HZW29" s="305"/>
      <c r="HZX29" s="305"/>
      <c r="HZY29" s="305"/>
      <c r="HZZ29" s="305"/>
      <c r="IAA29" s="305"/>
      <c r="IAB29" s="305"/>
      <c r="IAC29" s="305"/>
      <c r="IAD29" s="305"/>
      <c r="IAE29" s="305"/>
      <c r="IAF29" s="305"/>
      <c r="IAG29" s="305"/>
      <c r="IAH29" s="305"/>
      <c r="IAI29" s="305"/>
      <c r="IAJ29" s="305"/>
      <c r="IAK29" s="305"/>
      <c r="IAL29" s="305"/>
      <c r="IAM29" s="305"/>
      <c r="IAN29" s="305"/>
      <c r="IAO29" s="305"/>
      <c r="IAP29" s="305"/>
      <c r="IAQ29" s="305"/>
      <c r="IAR29" s="305"/>
      <c r="IAS29" s="305"/>
      <c r="IAT29" s="305"/>
      <c r="IAU29" s="305"/>
      <c r="IAV29" s="305"/>
      <c r="IAW29" s="305"/>
      <c r="IAX29" s="305"/>
      <c r="IAY29" s="305"/>
      <c r="IAZ29" s="305"/>
      <c r="IBA29" s="305"/>
      <c r="IBB29" s="305"/>
      <c r="IBC29" s="305"/>
      <c r="IBD29" s="305"/>
      <c r="IBE29" s="305"/>
      <c r="IBF29" s="305"/>
      <c r="IBG29" s="305"/>
      <c r="IBH29" s="305"/>
      <c r="IBI29" s="305"/>
      <c r="IBJ29" s="305"/>
      <c r="IBK29" s="305"/>
      <c r="IBL29" s="305"/>
      <c r="IBM29" s="305"/>
      <c r="IBN29" s="305"/>
      <c r="IBO29" s="305"/>
      <c r="IBP29" s="305"/>
      <c r="IBQ29" s="305"/>
      <c r="IBR29" s="305"/>
      <c r="IBS29" s="305"/>
      <c r="IBT29" s="305"/>
      <c r="IBU29" s="305"/>
      <c r="IBV29" s="305"/>
      <c r="IBW29" s="305"/>
      <c r="IBX29" s="305"/>
      <c r="IBY29" s="305"/>
      <c r="IBZ29" s="305"/>
      <c r="ICA29" s="305"/>
      <c r="ICB29" s="305"/>
      <c r="ICC29" s="305"/>
      <c r="ICD29" s="305"/>
      <c r="ICE29" s="305"/>
      <c r="ICF29" s="305"/>
      <c r="ICG29" s="305"/>
      <c r="ICH29" s="305"/>
      <c r="ICI29" s="305"/>
      <c r="ICJ29" s="305"/>
      <c r="ICK29" s="305"/>
      <c r="ICL29" s="305"/>
      <c r="ICM29" s="305"/>
      <c r="ICN29" s="305"/>
      <c r="ICO29" s="305"/>
      <c r="ICP29" s="305"/>
      <c r="ICQ29" s="305"/>
      <c r="ICR29" s="305"/>
      <c r="ICS29" s="305"/>
      <c r="ICT29" s="305"/>
      <c r="ICU29" s="305"/>
      <c r="ICV29" s="305"/>
      <c r="ICW29" s="305"/>
      <c r="ICX29" s="305"/>
      <c r="ICY29" s="305"/>
      <c r="ICZ29" s="305"/>
      <c r="IDA29" s="305"/>
      <c r="IDB29" s="305"/>
      <c r="IDC29" s="305"/>
      <c r="IDD29" s="305"/>
      <c r="IDE29" s="305"/>
      <c r="IDF29" s="305"/>
      <c r="IDG29" s="305"/>
      <c r="IDH29" s="305"/>
      <c r="IDI29" s="305"/>
      <c r="IDJ29" s="305"/>
      <c r="IDK29" s="305"/>
      <c r="IDL29" s="305"/>
      <c r="IDM29" s="305"/>
      <c r="IDN29" s="305"/>
      <c r="IDO29" s="305"/>
      <c r="IDP29" s="305"/>
      <c r="IDQ29" s="305"/>
      <c r="IDR29" s="305"/>
      <c r="IDS29" s="305"/>
      <c r="IDT29" s="305"/>
      <c r="IDU29" s="305"/>
      <c r="IDV29" s="305"/>
      <c r="IDW29" s="305"/>
      <c r="IDX29" s="305"/>
      <c r="IDY29" s="305"/>
      <c r="IDZ29" s="305"/>
      <c r="IEA29" s="305"/>
      <c r="IEB29" s="305"/>
      <c r="IEC29" s="305"/>
      <c r="IED29" s="305"/>
      <c r="IEE29" s="305"/>
      <c r="IEF29" s="305"/>
      <c r="IEG29" s="305"/>
      <c r="IEH29" s="305"/>
      <c r="IEI29" s="305"/>
      <c r="IEJ29" s="305"/>
      <c r="IEK29" s="305"/>
      <c r="IEL29" s="305"/>
      <c r="IEM29" s="305"/>
      <c r="IEN29" s="305"/>
      <c r="IEO29" s="305"/>
      <c r="IEP29" s="305"/>
      <c r="IEQ29" s="305"/>
      <c r="IER29" s="305"/>
      <c r="IES29" s="305"/>
      <c r="IET29" s="305"/>
      <c r="IEU29" s="305"/>
      <c r="IEV29" s="305"/>
      <c r="IEW29" s="305"/>
      <c r="IEX29" s="305"/>
      <c r="IEY29" s="305"/>
      <c r="IEZ29" s="305"/>
      <c r="IFA29" s="305"/>
      <c r="IFB29" s="305"/>
      <c r="IFC29" s="305"/>
      <c r="IFD29" s="305"/>
      <c r="IFE29" s="305"/>
      <c r="IFF29" s="305"/>
      <c r="IFG29" s="305"/>
      <c r="IFH29" s="305"/>
      <c r="IFI29" s="305"/>
      <c r="IFJ29" s="305"/>
      <c r="IFK29" s="305"/>
      <c r="IFL29" s="305"/>
      <c r="IFM29" s="305"/>
      <c r="IFN29" s="305"/>
      <c r="IFO29" s="305"/>
      <c r="IFP29" s="305"/>
      <c r="IFQ29" s="305"/>
      <c r="IFR29" s="305"/>
      <c r="IFS29" s="305"/>
      <c r="IFT29" s="305"/>
      <c r="IFU29" s="305"/>
      <c r="IFV29" s="305"/>
      <c r="IFW29" s="305"/>
      <c r="IFX29" s="305"/>
      <c r="IFY29" s="305"/>
      <c r="IFZ29" s="305"/>
      <c r="IGA29" s="305"/>
      <c r="IGB29" s="305"/>
      <c r="IGC29" s="305"/>
      <c r="IGD29" s="305"/>
      <c r="IGE29" s="305"/>
      <c r="IGF29" s="305"/>
      <c r="IGG29" s="305"/>
      <c r="IGH29" s="305"/>
      <c r="IGI29" s="305"/>
      <c r="IGJ29" s="305"/>
      <c r="IGK29" s="305"/>
      <c r="IGL29" s="305"/>
      <c r="IGM29" s="305"/>
      <c r="IGN29" s="305"/>
      <c r="IGO29" s="305"/>
      <c r="IGP29" s="305"/>
      <c r="IGQ29" s="305"/>
      <c r="IGR29" s="305"/>
      <c r="IGS29" s="305"/>
      <c r="IGT29" s="305"/>
      <c r="IGU29" s="305"/>
      <c r="IGV29" s="305"/>
      <c r="IGW29" s="305"/>
      <c r="IGX29" s="305"/>
      <c r="IGY29" s="305"/>
      <c r="IGZ29" s="305"/>
      <c r="IHA29" s="305"/>
      <c r="IHB29" s="305"/>
      <c r="IHC29" s="305"/>
      <c r="IHD29" s="305"/>
      <c r="IHE29" s="305"/>
      <c r="IHF29" s="305"/>
      <c r="IHG29" s="305"/>
      <c r="IHH29" s="305"/>
      <c r="IHI29" s="305"/>
      <c r="IHJ29" s="305"/>
      <c r="IHK29" s="305"/>
      <c r="IHL29" s="305"/>
      <c r="IHM29" s="305"/>
      <c r="IHN29" s="305"/>
      <c r="IHO29" s="305"/>
      <c r="IHP29" s="305"/>
      <c r="IHQ29" s="305"/>
      <c r="IHR29" s="305"/>
      <c r="IHS29" s="305"/>
      <c r="IHT29" s="305"/>
      <c r="IHU29" s="305"/>
      <c r="IHV29" s="305"/>
      <c r="IHW29" s="305"/>
      <c r="IHX29" s="305"/>
      <c r="IHY29" s="305"/>
      <c r="IHZ29" s="305"/>
      <c r="IIA29" s="305"/>
      <c r="IIB29" s="305"/>
      <c r="IIC29" s="305"/>
      <c r="IID29" s="305"/>
      <c r="IIE29" s="305"/>
      <c r="IIF29" s="305"/>
      <c r="IIG29" s="305"/>
      <c r="IIH29" s="305"/>
      <c r="III29" s="305"/>
      <c r="IIJ29" s="305"/>
      <c r="IIK29" s="305"/>
      <c r="IIL29" s="305"/>
      <c r="IIM29" s="305"/>
      <c r="IIN29" s="305"/>
      <c r="IIO29" s="305"/>
      <c r="IIP29" s="305"/>
      <c r="IIQ29" s="305"/>
      <c r="IIR29" s="305"/>
      <c r="IIS29" s="305"/>
      <c r="IIT29" s="305"/>
      <c r="IIU29" s="305"/>
      <c r="IIV29" s="305"/>
      <c r="IIW29" s="305"/>
      <c r="IIX29" s="305"/>
      <c r="IIY29" s="305"/>
      <c r="IIZ29" s="305"/>
      <c r="IJA29" s="305"/>
      <c r="IJB29" s="305"/>
      <c r="IJC29" s="305"/>
      <c r="IJD29" s="305"/>
      <c r="IJE29" s="305"/>
      <c r="IJF29" s="305"/>
      <c r="IJG29" s="305"/>
      <c r="IJH29" s="305"/>
      <c r="IJI29" s="305"/>
      <c r="IJJ29" s="305"/>
      <c r="IJK29" s="305"/>
      <c r="IJL29" s="305"/>
      <c r="IJM29" s="305"/>
      <c r="IJN29" s="305"/>
      <c r="IJO29" s="305"/>
      <c r="IJP29" s="305"/>
      <c r="IJQ29" s="305"/>
      <c r="IJR29" s="305"/>
      <c r="IJS29" s="305"/>
      <c r="IJT29" s="305"/>
      <c r="IJU29" s="305"/>
      <c r="IJV29" s="305"/>
      <c r="IJW29" s="305"/>
      <c r="IJX29" s="305"/>
      <c r="IJY29" s="305"/>
      <c r="IJZ29" s="305"/>
      <c r="IKA29" s="305"/>
      <c r="IKB29" s="305"/>
      <c r="IKC29" s="305"/>
      <c r="IKD29" s="305"/>
      <c r="IKE29" s="305"/>
      <c r="IKF29" s="305"/>
      <c r="IKG29" s="305"/>
      <c r="IKH29" s="305"/>
      <c r="IKI29" s="305"/>
      <c r="IKJ29" s="305"/>
      <c r="IKK29" s="305"/>
      <c r="IKL29" s="305"/>
      <c r="IKM29" s="305"/>
      <c r="IKN29" s="305"/>
      <c r="IKO29" s="305"/>
      <c r="IKP29" s="305"/>
      <c r="IKQ29" s="305"/>
      <c r="IKR29" s="305"/>
      <c r="IKS29" s="305"/>
      <c r="IKT29" s="305"/>
      <c r="IKU29" s="305"/>
      <c r="IKV29" s="305"/>
      <c r="IKW29" s="305"/>
      <c r="IKX29" s="305"/>
      <c r="IKY29" s="305"/>
      <c r="IKZ29" s="305"/>
      <c r="ILA29" s="305"/>
      <c r="ILB29" s="305"/>
      <c r="ILC29" s="305"/>
      <c r="ILD29" s="305"/>
      <c r="ILE29" s="305"/>
      <c r="ILF29" s="305"/>
      <c r="ILG29" s="305"/>
      <c r="ILH29" s="305"/>
      <c r="ILI29" s="305"/>
      <c r="ILJ29" s="305"/>
      <c r="ILK29" s="305"/>
      <c r="ILL29" s="305"/>
      <c r="ILM29" s="305"/>
      <c r="ILN29" s="305"/>
      <c r="ILO29" s="305"/>
      <c r="ILP29" s="305"/>
      <c r="ILQ29" s="305"/>
      <c r="ILR29" s="305"/>
      <c r="ILS29" s="305"/>
      <c r="ILT29" s="305"/>
      <c r="ILU29" s="305"/>
      <c r="ILV29" s="305"/>
      <c r="ILW29" s="305"/>
      <c r="ILX29" s="305"/>
      <c r="ILY29" s="305"/>
      <c r="ILZ29" s="305"/>
      <c r="IMA29" s="305"/>
      <c r="IMB29" s="305"/>
      <c r="IMC29" s="305"/>
      <c r="IMD29" s="305"/>
      <c r="IME29" s="305"/>
      <c r="IMF29" s="305"/>
      <c r="IMG29" s="305"/>
      <c r="IMH29" s="305"/>
      <c r="IMI29" s="305"/>
      <c r="IMJ29" s="305"/>
      <c r="IMK29" s="305"/>
      <c r="IML29" s="305"/>
      <c r="IMM29" s="305"/>
      <c r="IMN29" s="305"/>
      <c r="IMO29" s="305"/>
      <c r="IMP29" s="305"/>
      <c r="IMQ29" s="305"/>
      <c r="IMR29" s="305"/>
      <c r="IMS29" s="305"/>
      <c r="IMT29" s="305"/>
      <c r="IMU29" s="305"/>
      <c r="IMV29" s="305"/>
      <c r="IMW29" s="305"/>
      <c r="IMX29" s="305"/>
      <c r="IMY29" s="305"/>
      <c r="IMZ29" s="305"/>
      <c r="INA29" s="305"/>
      <c r="INB29" s="305"/>
      <c r="INC29" s="305"/>
      <c r="IND29" s="305"/>
      <c r="INE29" s="305"/>
      <c r="INF29" s="305"/>
      <c r="ING29" s="305"/>
      <c r="INH29" s="305"/>
      <c r="INI29" s="305"/>
      <c r="INJ29" s="305"/>
      <c r="INK29" s="305"/>
      <c r="INL29" s="305"/>
      <c r="INM29" s="305"/>
      <c r="INN29" s="305"/>
      <c r="INO29" s="305"/>
      <c r="INP29" s="305"/>
      <c r="INQ29" s="305"/>
      <c r="INR29" s="305"/>
      <c r="INS29" s="305"/>
      <c r="INT29" s="305"/>
      <c r="INU29" s="305"/>
      <c r="INV29" s="305"/>
      <c r="INW29" s="305"/>
      <c r="INX29" s="305"/>
      <c r="INY29" s="305"/>
      <c r="INZ29" s="305"/>
      <c r="IOA29" s="305"/>
      <c r="IOB29" s="305"/>
      <c r="IOC29" s="305"/>
      <c r="IOD29" s="305"/>
      <c r="IOE29" s="305"/>
      <c r="IOF29" s="305"/>
      <c r="IOG29" s="305"/>
      <c r="IOH29" s="305"/>
      <c r="IOI29" s="305"/>
      <c r="IOJ29" s="305"/>
      <c r="IOK29" s="305"/>
      <c r="IOL29" s="305"/>
      <c r="IOM29" s="305"/>
      <c r="ION29" s="305"/>
      <c r="IOO29" s="305"/>
      <c r="IOP29" s="305"/>
      <c r="IOQ29" s="305"/>
      <c r="IOR29" s="305"/>
      <c r="IOS29" s="305"/>
      <c r="IOT29" s="305"/>
      <c r="IOU29" s="305"/>
      <c r="IOV29" s="305"/>
      <c r="IOW29" s="305"/>
      <c r="IOX29" s="305"/>
      <c r="IOY29" s="305"/>
      <c r="IOZ29" s="305"/>
      <c r="IPA29" s="305"/>
      <c r="IPB29" s="305"/>
      <c r="IPC29" s="305"/>
      <c r="IPD29" s="305"/>
      <c r="IPE29" s="305"/>
      <c r="IPF29" s="305"/>
      <c r="IPG29" s="305"/>
      <c r="IPH29" s="305"/>
      <c r="IPI29" s="305"/>
      <c r="IPJ29" s="305"/>
      <c r="IPK29" s="305"/>
      <c r="IPL29" s="305"/>
      <c r="IPM29" s="305"/>
      <c r="IPN29" s="305"/>
      <c r="IPO29" s="305"/>
      <c r="IPP29" s="305"/>
      <c r="IPQ29" s="305"/>
      <c r="IPR29" s="305"/>
      <c r="IPS29" s="305"/>
      <c r="IPT29" s="305"/>
      <c r="IPU29" s="305"/>
      <c r="IPV29" s="305"/>
      <c r="IPW29" s="305"/>
      <c r="IPX29" s="305"/>
      <c r="IPY29" s="305"/>
      <c r="IPZ29" s="305"/>
      <c r="IQA29" s="305"/>
      <c r="IQB29" s="305"/>
      <c r="IQC29" s="305"/>
      <c r="IQD29" s="305"/>
      <c r="IQE29" s="305"/>
      <c r="IQF29" s="305"/>
      <c r="IQG29" s="305"/>
      <c r="IQH29" s="305"/>
      <c r="IQI29" s="305"/>
      <c r="IQJ29" s="305"/>
      <c r="IQK29" s="305"/>
      <c r="IQL29" s="305"/>
      <c r="IQM29" s="305"/>
      <c r="IQN29" s="305"/>
      <c r="IQO29" s="305"/>
      <c r="IQP29" s="305"/>
      <c r="IQQ29" s="305"/>
      <c r="IQR29" s="305"/>
      <c r="IQS29" s="305"/>
      <c r="IQT29" s="305"/>
      <c r="IQU29" s="305"/>
      <c r="IQV29" s="305"/>
      <c r="IQW29" s="305"/>
      <c r="IQX29" s="305"/>
      <c r="IQY29" s="305"/>
      <c r="IQZ29" s="305"/>
      <c r="IRA29" s="305"/>
      <c r="IRB29" s="305"/>
      <c r="IRC29" s="305"/>
      <c r="IRD29" s="305"/>
      <c r="IRE29" s="305"/>
      <c r="IRF29" s="305"/>
      <c r="IRG29" s="305"/>
      <c r="IRH29" s="305"/>
      <c r="IRI29" s="305"/>
      <c r="IRJ29" s="305"/>
      <c r="IRK29" s="305"/>
      <c r="IRL29" s="305"/>
      <c r="IRM29" s="305"/>
      <c r="IRN29" s="305"/>
      <c r="IRO29" s="305"/>
      <c r="IRP29" s="305"/>
      <c r="IRQ29" s="305"/>
      <c r="IRR29" s="305"/>
      <c r="IRS29" s="305"/>
      <c r="IRT29" s="305"/>
      <c r="IRU29" s="305"/>
      <c r="IRV29" s="305"/>
      <c r="IRW29" s="305"/>
      <c r="IRX29" s="305"/>
      <c r="IRY29" s="305"/>
      <c r="IRZ29" s="305"/>
      <c r="ISA29" s="305"/>
      <c r="ISB29" s="305"/>
      <c r="ISC29" s="305"/>
      <c r="ISD29" s="305"/>
      <c r="ISE29" s="305"/>
      <c r="ISF29" s="305"/>
      <c r="ISG29" s="305"/>
      <c r="ISH29" s="305"/>
      <c r="ISI29" s="305"/>
      <c r="ISJ29" s="305"/>
      <c r="ISK29" s="305"/>
      <c r="ISL29" s="305"/>
      <c r="ISM29" s="305"/>
      <c r="ISN29" s="305"/>
      <c r="ISO29" s="305"/>
      <c r="ISP29" s="305"/>
      <c r="ISQ29" s="305"/>
      <c r="ISR29" s="305"/>
      <c r="ISS29" s="305"/>
      <c r="IST29" s="305"/>
      <c r="ISU29" s="305"/>
      <c r="ISV29" s="305"/>
      <c r="ISW29" s="305"/>
      <c r="ISX29" s="305"/>
      <c r="ISY29" s="305"/>
      <c r="ISZ29" s="305"/>
      <c r="ITA29" s="305"/>
      <c r="ITB29" s="305"/>
      <c r="ITC29" s="305"/>
      <c r="ITD29" s="305"/>
      <c r="ITE29" s="305"/>
      <c r="ITF29" s="305"/>
      <c r="ITG29" s="305"/>
      <c r="ITH29" s="305"/>
      <c r="ITI29" s="305"/>
      <c r="ITJ29" s="305"/>
      <c r="ITK29" s="305"/>
      <c r="ITL29" s="305"/>
      <c r="ITM29" s="305"/>
      <c r="ITN29" s="305"/>
      <c r="ITO29" s="305"/>
      <c r="ITP29" s="305"/>
      <c r="ITQ29" s="305"/>
      <c r="ITR29" s="305"/>
      <c r="ITS29" s="305"/>
      <c r="ITT29" s="305"/>
      <c r="ITU29" s="305"/>
      <c r="ITV29" s="305"/>
      <c r="ITW29" s="305"/>
      <c r="ITX29" s="305"/>
      <c r="ITY29" s="305"/>
      <c r="ITZ29" s="305"/>
      <c r="IUA29" s="305"/>
      <c r="IUB29" s="305"/>
      <c r="IUC29" s="305"/>
      <c r="IUD29" s="305"/>
      <c r="IUE29" s="305"/>
      <c r="IUF29" s="305"/>
      <c r="IUG29" s="305"/>
      <c r="IUH29" s="305"/>
      <c r="IUI29" s="305"/>
      <c r="IUJ29" s="305"/>
      <c r="IUK29" s="305"/>
      <c r="IUL29" s="305"/>
      <c r="IUM29" s="305"/>
      <c r="IUN29" s="305"/>
      <c r="IUO29" s="305"/>
      <c r="IUP29" s="305"/>
      <c r="IUQ29" s="305"/>
      <c r="IUR29" s="305"/>
      <c r="IUS29" s="305"/>
      <c r="IUT29" s="305"/>
      <c r="IUU29" s="305"/>
      <c r="IUV29" s="305"/>
      <c r="IUW29" s="305"/>
      <c r="IUX29" s="305"/>
      <c r="IUY29" s="305"/>
      <c r="IUZ29" s="305"/>
      <c r="IVA29" s="305"/>
      <c r="IVB29" s="305"/>
      <c r="IVC29" s="305"/>
      <c r="IVD29" s="305"/>
      <c r="IVE29" s="305"/>
      <c r="IVF29" s="305"/>
      <c r="IVG29" s="305"/>
      <c r="IVH29" s="305"/>
      <c r="IVI29" s="305"/>
      <c r="IVJ29" s="305"/>
      <c r="IVK29" s="305"/>
      <c r="IVL29" s="305"/>
      <c r="IVM29" s="305"/>
      <c r="IVN29" s="305"/>
      <c r="IVO29" s="305"/>
      <c r="IVP29" s="305"/>
      <c r="IVQ29" s="305"/>
      <c r="IVR29" s="305"/>
      <c r="IVS29" s="305"/>
      <c r="IVT29" s="305"/>
      <c r="IVU29" s="305"/>
      <c r="IVV29" s="305"/>
      <c r="IVW29" s="305"/>
      <c r="IVX29" s="305"/>
      <c r="IVY29" s="305"/>
      <c r="IVZ29" s="305"/>
      <c r="IWA29" s="305"/>
      <c r="IWB29" s="305"/>
      <c r="IWC29" s="305"/>
      <c r="IWD29" s="305"/>
      <c r="IWE29" s="305"/>
      <c r="IWF29" s="305"/>
      <c r="IWG29" s="305"/>
      <c r="IWH29" s="305"/>
      <c r="IWI29" s="305"/>
      <c r="IWJ29" s="305"/>
      <c r="IWK29" s="305"/>
      <c r="IWL29" s="305"/>
      <c r="IWM29" s="305"/>
      <c r="IWN29" s="305"/>
      <c r="IWO29" s="305"/>
      <c r="IWP29" s="305"/>
      <c r="IWQ29" s="305"/>
      <c r="IWR29" s="305"/>
      <c r="IWS29" s="305"/>
      <c r="IWT29" s="305"/>
      <c r="IWU29" s="305"/>
      <c r="IWV29" s="305"/>
      <c r="IWW29" s="305"/>
      <c r="IWX29" s="305"/>
      <c r="IWY29" s="305"/>
      <c r="IWZ29" s="305"/>
      <c r="IXA29" s="305"/>
      <c r="IXB29" s="305"/>
      <c r="IXC29" s="305"/>
      <c r="IXD29" s="305"/>
      <c r="IXE29" s="305"/>
      <c r="IXF29" s="305"/>
      <c r="IXG29" s="305"/>
      <c r="IXH29" s="305"/>
      <c r="IXI29" s="305"/>
      <c r="IXJ29" s="305"/>
      <c r="IXK29" s="305"/>
      <c r="IXL29" s="305"/>
      <c r="IXM29" s="305"/>
      <c r="IXN29" s="305"/>
      <c r="IXO29" s="305"/>
      <c r="IXP29" s="305"/>
      <c r="IXQ29" s="305"/>
      <c r="IXR29" s="305"/>
      <c r="IXS29" s="305"/>
      <c r="IXT29" s="305"/>
      <c r="IXU29" s="305"/>
      <c r="IXV29" s="305"/>
      <c r="IXW29" s="305"/>
      <c r="IXX29" s="305"/>
      <c r="IXY29" s="305"/>
      <c r="IXZ29" s="305"/>
      <c r="IYA29" s="305"/>
      <c r="IYB29" s="305"/>
      <c r="IYC29" s="305"/>
      <c r="IYD29" s="305"/>
      <c r="IYE29" s="305"/>
      <c r="IYF29" s="305"/>
      <c r="IYG29" s="305"/>
      <c r="IYH29" s="305"/>
      <c r="IYI29" s="305"/>
      <c r="IYJ29" s="305"/>
      <c r="IYK29" s="305"/>
      <c r="IYL29" s="305"/>
      <c r="IYM29" s="305"/>
      <c r="IYN29" s="305"/>
      <c r="IYO29" s="305"/>
      <c r="IYP29" s="305"/>
      <c r="IYQ29" s="305"/>
      <c r="IYR29" s="305"/>
      <c r="IYS29" s="305"/>
      <c r="IYT29" s="305"/>
      <c r="IYU29" s="305"/>
      <c r="IYV29" s="305"/>
      <c r="IYW29" s="305"/>
      <c r="IYX29" s="305"/>
      <c r="IYY29" s="305"/>
      <c r="IYZ29" s="305"/>
      <c r="IZA29" s="305"/>
      <c r="IZB29" s="305"/>
      <c r="IZC29" s="305"/>
      <c r="IZD29" s="305"/>
      <c r="IZE29" s="305"/>
      <c r="IZF29" s="305"/>
      <c r="IZG29" s="305"/>
      <c r="IZH29" s="305"/>
      <c r="IZI29" s="305"/>
      <c r="IZJ29" s="305"/>
      <c r="IZK29" s="305"/>
      <c r="IZL29" s="305"/>
      <c r="IZM29" s="305"/>
      <c r="IZN29" s="305"/>
      <c r="IZO29" s="305"/>
      <c r="IZP29" s="305"/>
      <c r="IZQ29" s="305"/>
      <c r="IZR29" s="305"/>
      <c r="IZS29" s="305"/>
      <c r="IZT29" s="305"/>
      <c r="IZU29" s="305"/>
      <c r="IZV29" s="305"/>
      <c r="IZW29" s="305"/>
      <c r="IZX29" s="305"/>
      <c r="IZY29" s="305"/>
      <c r="IZZ29" s="305"/>
      <c r="JAA29" s="305"/>
      <c r="JAB29" s="305"/>
      <c r="JAC29" s="305"/>
      <c r="JAD29" s="305"/>
      <c r="JAE29" s="305"/>
      <c r="JAF29" s="305"/>
      <c r="JAG29" s="305"/>
      <c r="JAH29" s="305"/>
      <c r="JAI29" s="305"/>
      <c r="JAJ29" s="305"/>
      <c r="JAK29" s="305"/>
      <c r="JAL29" s="305"/>
      <c r="JAM29" s="305"/>
      <c r="JAN29" s="305"/>
      <c r="JAO29" s="305"/>
      <c r="JAP29" s="305"/>
      <c r="JAQ29" s="305"/>
      <c r="JAR29" s="305"/>
      <c r="JAS29" s="305"/>
      <c r="JAT29" s="305"/>
      <c r="JAU29" s="305"/>
      <c r="JAV29" s="305"/>
      <c r="JAW29" s="305"/>
      <c r="JAX29" s="305"/>
      <c r="JAY29" s="305"/>
      <c r="JAZ29" s="305"/>
      <c r="JBA29" s="305"/>
      <c r="JBB29" s="305"/>
      <c r="JBC29" s="305"/>
      <c r="JBD29" s="305"/>
      <c r="JBE29" s="305"/>
      <c r="JBF29" s="305"/>
      <c r="JBG29" s="305"/>
      <c r="JBH29" s="305"/>
      <c r="JBI29" s="305"/>
      <c r="JBJ29" s="305"/>
      <c r="JBK29" s="305"/>
      <c r="JBL29" s="305"/>
      <c r="JBM29" s="305"/>
      <c r="JBN29" s="305"/>
      <c r="JBO29" s="305"/>
      <c r="JBP29" s="305"/>
      <c r="JBQ29" s="305"/>
      <c r="JBR29" s="305"/>
      <c r="JBS29" s="305"/>
      <c r="JBT29" s="305"/>
      <c r="JBU29" s="305"/>
      <c r="JBV29" s="305"/>
      <c r="JBW29" s="305"/>
      <c r="JBX29" s="305"/>
      <c r="JBY29" s="305"/>
      <c r="JBZ29" s="305"/>
      <c r="JCA29" s="305"/>
      <c r="JCB29" s="305"/>
      <c r="JCC29" s="305"/>
      <c r="JCD29" s="305"/>
      <c r="JCE29" s="305"/>
      <c r="JCF29" s="305"/>
      <c r="JCG29" s="305"/>
      <c r="JCH29" s="305"/>
      <c r="JCI29" s="305"/>
      <c r="JCJ29" s="305"/>
      <c r="JCK29" s="305"/>
      <c r="JCL29" s="305"/>
      <c r="JCM29" s="305"/>
      <c r="JCN29" s="305"/>
      <c r="JCO29" s="305"/>
      <c r="JCP29" s="305"/>
      <c r="JCQ29" s="305"/>
      <c r="JCR29" s="305"/>
      <c r="JCS29" s="305"/>
      <c r="JCT29" s="305"/>
      <c r="JCU29" s="305"/>
      <c r="JCV29" s="305"/>
      <c r="JCW29" s="305"/>
      <c r="JCX29" s="305"/>
      <c r="JCY29" s="305"/>
      <c r="JCZ29" s="305"/>
      <c r="JDA29" s="305"/>
      <c r="JDB29" s="305"/>
      <c r="JDC29" s="305"/>
      <c r="JDD29" s="305"/>
      <c r="JDE29" s="305"/>
      <c r="JDF29" s="305"/>
      <c r="JDG29" s="305"/>
      <c r="JDH29" s="305"/>
      <c r="JDI29" s="305"/>
      <c r="JDJ29" s="305"/>
      <c r="JDK29" s="305"/>
      <c r="JDL29" s="305"/>
      <c r="JDM29" s="305"/>
      <c r="JDN29" s="305"/>
      <c r="JDO29" s="305"/>
      <c r="JDP29" s="305"/>
      <c r="JDQ29" s="305"/>
      <c r="JDR29" s="305"/>
      <c r="JDS29" s="305"/>
      <c r="JDT29" s="305"/>
      <c r="JDU29" s="305"/>
      <c r="JDV29" s="305"/>
      <c r="JDW29" s="305"/>
      <c r="JDX29" s="305"/>
      <c r="JDY29" s="305"/>
      <c r="JDZ29" s="305"/>
      <c r="JEA29" s="305"/>
      <c r="JEB29" s="305"/>
      <c r="JEC29" s="305"/>
      <c r="JED29" s="305"/>
      <c r="JEE29" s="305"/>
      <c r="JEF29" s="305"/>
      <c r="JEG29" s="305"/>
      <c r="JEH29" s="305"/>
      <c r="JEI29" s="305"/>
      <c r="JEJ29" s="305"/>
      <c r="JEK29" s="305"/>
      <c r="JEL29" s="305"/>
      <c r="JEM29" s="305"/>
      <c r="JEN29" s="305"/>
      <c r="JEO29" s="305"/>
      <c r="JEP29" s="305"/>
      <c r="JEQ29" s="305"/>
      <c r="JER29" s="305"/>
      <c r="JES29" s="305"/>
      <c r="JET29" s="305"/>
      <c r="JEU29" s="305"/>
      <c r="JEV29" s="305"/>
      <c r="JEW29" s="305"/>
      <c r="JEX29" s="305"/>
      <c r="JEY29" s="305"/>
      <c r="JEZ29" s="305"/>
      <c r="JFA29" s="305"/>
      <c r="JFB29" s="305"/>
      <c r="JFC29" s="305"/>
      <c r="JFD29" s="305"/>
      <c r="JFE29" s="305"/>
      <c r="JFF29" s="305"/>
      <c r="JFG29" s="305"/>
      <c r="JFH29" s="305"/>
      <c r="JFI29" s="305"/>
      <c r="JFJ29" s="305"/>
      <c r="JFK29" s="305"/>
      <c r="JFL29" s="305"/>
      <c r="JFM29" s="305"/>
      <c r="JFN29" s="305"/>
      <c r="JFO29" s="305"/>
      <c r="JFP29" s="305"/>
      <c r="JFQ29" s="305"/>
      <c r="JFR29" s="305"/>
      <c r="JFS29" s="305"/>
      <c r="JFT29" s="305"/>
      <c r="JFU29" s="305"/>
      <c r="JFV29" s="305"/>
      <c r="JFW29" s="305"/>
      <c r="JFX29" s="305"/>
      <c r="JFY29" s="305"/>
      <c r="JFZ29" s="305"/>
      <c r="JGA29" s="305"/>
      <c r="JGB29" s="305"/>
      <c r="JGC29" s="305"/>
      <c r="JGD29" s="305"/>
      <c r="JGE29" s="305"/>
      <c r="JGF29" s="305"/>
      <c r="JGG29" s="305"/>
      <c r="JGH29" s="305"/>
      <c r="JGI29" s="305"/>
      <c r="JGJ29" s="305"/>
      <c r="JGK29" s="305"/>
      <c r="JGL29" s="305"/>
      <c r="JGM29" s="305"/>
      <c r="JGN29" s="305"/>
      <c r="JGO29" s="305"/>
      <c r="JGP29" s="305"/>
      <c r="JGQ29" s="305"/>
      <c r="JGR29" s="305"/>
      <c r="JGS29" s="305"/>
      <c r="JGT29" s="305"/>
      <c r="JGU29" s="305"/>
      <c r="JGV29" s="305"/>
      <c r="JGW29" s="305"/>
      <c r="JGX29" s="305"/>
      <c r="JGY29" s="305"/>
      <c r="JGZ29" s="305"/>
      <c r="JHA29" s="305"/>
      <c r="JHB29" s="305"/>
      <c r="JHC29" s="305"/>
      <c r="JHD29" s="305"/>
      <c r="JHE29" s="305"/>
      <c r="JHF29" s="305"/>
      <c r="JHG29" s="305"/>
      <c r="JHH29" s="305"/>
      <c r="JHI29" s="305"/>
      <c r="JHJ29" s="305"/>
      <c r="JHK29" s="305"/>
      <c r="JHL29" s="305"/>
      <c r="JHM29" s="305"/>
      <c r="JHN29" s="305"/>
      <c r="JHO29" s="305"/>
      <c r="JHP29" s="305"/>
      <c r="JHQ29" s="305"/>
      <c r="JHR29" s="305"/>
      <c r="JHS29" s="305"/>
      <c r="JHT29" s="305"/>
      <c r="JHU29" s="305"/>
      <c r="JHV29" s="305"/>
      <c r="JHW29" s="305"/>
      <c r="JHX29" s="305"/>
      <c r="JHY29" s="305"/>
      <c r="JHZ29" s="305"/>
      <c r="JIA29" s="305"/>
      <c r="JIB29" s="305"/>
      <c r="JIC29" s="305"/>
      <c r="JID29" s="305"/>
      <c r="JIE29" s="305"/>
      <c r="JIF29" s="305"/>
      <c r="JIG29" s="305"/>
      <c r="JIH29" s="305"/>
      <c r="JII29" s="305"/>
      <c r="JIJ29" s="305"/>
      <c r="JIK29" s="305"/>
      <c r="JIL29" s="305"/>
      <c r="JIM29" s="305"/>
      <c r="JIN29" s="305"/>
      <c r="JIO29" s="305"/>
      <c r="JIP29" s="305"/>
      <c r="JIQ29" s="305"/>
      <c r="JIR29" s="305"/>
      <c r="JIS29" s="305"/>
      <c r="JIT29" s="305"/>
      <c r="JIU29" s="305"/>
      <c r="JIV29" s="305"/>
      <c r="JIW29" s="305"/>
      <c r="JIX29" s="305"/>
      <c r="JIY29" s="305"/>
      <c r="JIZ29" s="305"/>
      <c r="JJA29" s="305"/>
      <c r="JJB29" s="305"/>
      <c r="JJC29" s="305"/>
      <c r="JJD29" s="305"/>
      <c r="JJE29" s="305"/>
      <c r="JJF29" s="305"/>
      <c r="JJG29" s="305"/>
      <c r="JJH29" s="305"/>
      <c r="JJI29" s="305"/>
      <c r="JJJ29" s="305"/>
      <c r="JJK29" s="305"/>
      <c r="JJL29" s="305"/>
      <c r="JJM29" s="305"/>
      <c r="JJN29" s="305"/>
      <c r="JJO29" s="305"/>
      <c r="JJP29" s="305"/>
      <c r="JJQ29" s="305"/>
      <c r="JJR29" s="305"/>
      <c r="JJS29" s="305"/>
      <c r="JJT29" s="305"/>
      <c r="JJU29" s="305"/>
      <c r="JJV29" s="305"/>
      <c r="JJW29" s="305"/>
      <c r="JJX29" s="305"/>
      <c r="JJY29" s="305"/>
      <c r="JJZ29" s="305"/>
      <c r="JKA29" s="305"/>
      <c r="JKB29" s="305"/>
      <c r="JKC29" s="305"/>
      <c r="JKD29" s="305"/>
      <c r="JKE29" s="305"/>
      <c r="JKF29" s="305"/>
      <c r="JKG29" s="305"/>
      <c r="JKH29" s="305"/>
      <c r="JKI29" s="305"/>
      <c r="JKJ29" s="305"/>
      <c r="JKK29" s="305"/>
      <c r="JKL29" s="305"/>
      <c r="JKM29" s="305"/>
      <c r="JKN29" s="305"/>
      <c r="JKO29" s="305"/>
      <c r="JKP29" s="305"/>
      <c r="JKQ29" s="305"/>
      <c r="JKR29" s="305"/>
      <c r="JKS29" s="305"/>
      <c r="JKT29" s="305"/>
      <c r="JKU29" s="305"/>
      <c r="JKV29" s="305"/>
      <c r="JKW29" s="305"/>
      <c r="JKX29" s="305"/>
      <c r="JKY29" s="305"/>
      <c r="JKZ29" s="305"/>
      <c r="JLA29" s="305"/>
      <c r="JLB29" s="305"/>
      <c r="JLC29" s="305"/>
      <c r="JLD29" s="305"/>
      <c r="JLE29" s="305"/>
      <c r="JLF29" s="305"/>
      <c r="JLG29" s="305"/>
      <c r="JLH29" s="305"/>
      <c r="JLI29" s="305"/>
      <c r="JLJ29" s="305"/>
      <c r="JLK29" s="305"/>
      <c r="JLL29" s="305"/>
      <c r="JLM29" s="305"/>
      <c r="JLN29" s="305"/>
      <c r="JLO29" s="305"/>
      <c r="JLP29" s="305"/>
      <c r="JLQ29" s="305"/>
      <c r="JLR29" s="305"/>
      <c r="JLS29" s="305"/>
      <c r="JLT29" s="305"/>
      <c r="JLU29" s="305"/>
      <c r="JLV29" s="305"/>
      <c r="JLW29" s="305"/>
      <c r="JLX29" s="305"/>
      <c r="JLY29" s="305"/>
      <c r="JLZ29" s="305"/>
      <c r="JMA29" s="305"/>
      <c r="JMB29" s="305"/>
      <c r="JMC29" s="305"/>
      <c r="JMD29" s="305"/>
      <c r="JME29" s="305"/>
      <c r="JMF29" s="305"/>
      <c r="JMG29" s="305"/>
      <c r="JMH29" s="305"/>
      <c r="JMI29" s="305"/>
      <c r="JMJ29" s="305"/>
      <c r="JMK29" s="305"/>
      <c r="JML29" s="305"/>
      <c r="JMM29" s="305"/>
      <c r="JMN29" s="305"/>
      <c r="JMO29" s="305"/>
      <c r="JMP29" s="305"/>
      <c r="JMQ29" s="305"/>
      <c r="JMR29" s="305"/>
      <c r="JMS29" s="305"/>
      <c r="JMT29" s="305"/>
      <c r="JMU29" s="305"/>
      <c r="JMV29" s="305"/>
      <c r="JMW29" s="305"/>
      <c r="JMX29" s="305"/>
      <c r="JMY29" s="305"/>
      <c r="JMZ29" s="305"/>
      <c r="JNA29" s="305"/>
      <c r="JNB29" s="305"/>
      <c r="JNC29" s="305"/>
      <c r="JND29" s="305"/>
      <c r="JNE29" s="305"/>
      <c r="JNF29" s="305"/>
      <c r="JNG29" s="305"/>
      <c r="JNH29" s="305"/>
      <c r="JNI29" s="305"/>
      <c r="JNJ29" s="305"/>
      <c r="JNK29" s="305"/>
      <c r="JNL29" s="305"/>
      <c r="JNM29" s="305"/>
      <c r="JNN29" s="305"/>
      <c r="JNO29" s="305"/>
      <c r="JNP29" s="305"/>
      <c r="JNQ29" s="305"/>
      <c r="JNR29" s="305"/>
      <c r="JNS29" s="305"/>
      <c r="JNT29" s="305"/>
      <c r="JNU29" s="305"/>
      <c r="JNV29" s="305"/>
      <c r="JNW29" s="305"/>
      <c r="JNX29" s="305"/>
      <c r="JNY29" s="305"/>
      <c r="JNZ29" s="305"/>
      <c r="JOA29" s="305"/>
      <c r="JOB29" s="305"/>
      <c r="JOC29" s="305"/>
      <c r="JOD29" s="305"/>
      <c r="JOE29" s="305"/>
      <c r="JOF29" s="305"/>
      <c r="JOG29" s="305"/>
      <c r="JOH29" s="305"/>
      <c r="JOI29" s="305"/>
      <c r="JOJ29" s="305"/>
      <c r="JOK29" s="305"/>
      <c r="JOL29" s="305"/>
      <c r="JOM29" s="305"/>
      <c r="JON29" s="305"/>
      <c r="JOO29" s="305"/>
      <c r="JOP29" s="305"/>
      <c r="JOQ29" s="305"/>
      <c r="JOR29" s="305"/>
      <c r="JOS29" s="305"/>
      <c r="JOT29" s="305"/>
      <c r="JOU29" s="305"/>
      <c r="JOV29" s="305"/>
      <c r="JOW29" s="305"/>
      <c r="JOX29" s="305"/>
      <c r="JOY29" s="305"/>
      <c r="JOZ29" s="305"/>
      <c r="JPA29" s="305"/>
      <c r="JPB29" s="305"/>
      <c r="JPC29" s="305"/>
      <c r="JPD29" s="305"/>
      <c r="JPE29" s="305"/>
      <c r="JPF29" s="305"/>
      <c r="JPG29" s="305"/>
      <c r="JPH29" s="305"/>
      <c r="JPI29" s="305"/>
      <c r="JPJ29" s="305"/>
      <c r="JPK29" s="305"/>
      <c r="JPL29" s="305"/>
      <c r="JPM29" s="305"/>
      <c r="JPN29" s="305"/>
      <c r="JPO29" s="305"/>
      <c r="JPP29" s="305"/>
      <c r="JPQ29" s="305"/>
      <c r="JPR29" s="305"/>
      <c r="JPS29" s="305"/>
      <c r="JPT29" s="305"/>
      <c r="JPU29" s="305"/>
      <c r="JPV29" s="305"/>
      <c r="JPW29" s="305"/>
      <c r="JPX29" s="305"/>
      <c r="JPY29" s="305"/>
      <c r="JPZ29" s="305"/>
      <c r="JQA29" s="305"/>
      <c r="JQB29" s="305"/>
      <c r="JQC29" s="305"/>
      <c r="JQD29" s="305"/>
      <c r="JQE29" s="305"/>
      <c r="JQF29" s="305"/>
      <c r="JQG29" s="305"/>
      <c r="JQH29" s="305"/>
      <c r="JQI29" s="305"/>
      <c r="JQJ29" s="305"/>
      <c r="JQK29" s="305"/>
      <c r="JQL29" s="305"/>
      <c r="JQM29" s="305"/>
      <c r="JQN29" s="305"/>
      <c r="JQO29" s="305"/>
      <c r="JQP29" s="305"/>
      <c r="JQQ29" s="305"/>
      <c r="JQR29" s="305"/>
      <c r="JQS29" s="305"/>
      <c r="JQT29" s="305"/>
      <c r="JQU29" s="305"/>
      <c r="JQV29" s="305"/>
      <c r="JQW29" s="305"/>
      <c r="JQX29" s="305"/>
      <c r="JQY29" s="305"/>
      <c r="JQZ29" s="305"/>
      <c r="JRA29" s="305"/>
      <c r="JRB29" s="305"/>
      <c r="JRC29" s="305"/>
      <c r="JRD29" s="305"/>
      <c r="JRE29" s="305"/>
      <c r="JRF29" s="305"/>
      <c r="JRG29" s="305"/>
      <c r="JRH29" s="305"/>
      <c r="JRI29" s="305"/>
      <c r="JRJ29" s="305"/>
      <c r="JRK29" s="305"/>
      <c r="JRL29" s="305"/>
      <c r="JRM29" s="305"/>
      <c r="JRN29" s="305"/>
      <c r="JRO29" s="305"/>
      <c r="JRP29" s="305"/>
      <c r="JRQ29" s="305"/>
      <c r="JRR29" s="305"/>
      <c r="JRS29" s="305"/>
      <c r="JRT29" s="305"/>
      <c r="JRU29" s="305"/>
      <c r="JRV29" s="305"/>
      <c r="JRW29" s="305"/>
      <c r="JRX29" s="305"/>
      <c r="JRY29" s="305"/>
      <c r="JRZ29" s="305"/>
      <c r="JSA29" s="305"/>
      <c r="JSB29" s="305"/>
      <c r="JSC29" s="305"/>
      <c r="JSD29" s="305"/>
      <c r="JSE29" s="305"/>
      <c r="JSF29" s="305"/>
      <c r="JSG29" s="305"/>
      <c r="JSH29" s="305"/>
      <c r="JSI29" s="305"/>
      <c r="JSJ29" s="305"/>
      <c r="JSK29" s="305"/>
      <c r="JSL29" s="305"/>
      <c r="JSM29" s="305"/>
      <c r="JSN29" s="305"/>
      <c r="JSO29" s="305"/>
      <c r="JSP29" s="305"/>
      <c r="JSQ29" s="305"/>
      <c r="JSR29" s="305"/>
      <c r="JSS29" s="305"/>
      <c r="JST29" s="305"/>
      <c r="JSU29" s="305"/>
      <c r="JSV29" s="305"/>
      <c r="JSW29" s="305"/>
      <c r="JSX29" s="305"/>
      <c r="JSY29" s="305"/>
      <c r="JSZ29" s="305"/>
      <c r="JTA29" s="305"/>
      <c r="JTB29" s="305"/>
      <c r="JTC29" s="305"/>
      <c r="JTD29" s="305"/>
      <c r="JTE29" s="305"/>
      <c r="JTF29" s="305"/>
      <c r="JTG29" s="305"/>
      <c r="JTH29" s="305"/>
      <c r="JTI29" s="305"/>
      <c r="JTJ29" s="305"/>
      <c r="JTK29" s="305"/>
      <c r="JTL29" s="305"/>
      <c r="JTM29" s="305"/>
      <c r="JTN29" s="305"/>
      <c r="JTO29" s="305"/>
      <c r="JTP29" s="305"/>
      <c r="JTQ29" s="305"/>
      <c r="JTR29" s="305"/>
      <c r="JTS29" s="305"/>
      <c r="JTT29" s="305"/>
      <c r="JTU29" s="305"/>
      <c r="JTV29" s="305"/>
      <c r="JTW29" s="305"/>
      <c r="JTX29" s="305"/>
      <c r="JTY29" s="305"/>
      <c r="JTZ29" s="305"/>
      <c r="JUA29" s="305"/>
      <c r="JUB29" s="305"/>
      <c r="JUC29" s="305"/>
      <c r="JUD29" s="305"/>
      <c r="JUE29" s="305"/>
      <c r="JUF29" s="305"/>
      <c r="JUG29" s="305"/>
      <c r="JUH29" s="305"/>
      <c r="JUI29" s="305"/>
      <c r="JUJ29" s="305"/>
      <c r="JUK29" s="305"/>
      <c r="JUL29" s="305"/>
      <c r="JUM29" s="305"/>
      <c r="JUN29" s="305"/>
      <c r="JUO29" s="305"/>
      <c r="JUP29" s="305"/>
      <c r="JUQ29" s="305"/>
      <c r="JUR29" s="305"/>
      <c r="JUS29" s="305"/>
      <c r="JUT29" s="305"/>
      <c r="JUU29" s="305"/>
      <c r="JUV29" s="305"/>
      <c r="JUW29" s="305"/>
      <c r="JUX29" s="305"/>
      <c r="JUY29" s="305"/>
      <c r="JUZ29" s="305"/>
      <c r="JVA29" s="305"/>
      <c r="JVB29" s="305"/>
      <c r="JVC29" s="305"/>
      <c r="JVD29" s="305"/>
      <c r="JVE29" s="305"/>
      <c r="JVF29" s="305"/>
      <c r="JVG29" s="305"/>
      <c r="JVH29" s="305"/>
      <c r="JVI29" s="305"/>
      <c r="JVJ29" s="305"/>
      <c r="JVK29" s="305"/>
      <c r="JVL29" s="305"/>
      <c r="JVM29" s="305"/>
      <c r="JVN29" s="305"/>
      <c r="JVO29" s="305"/>
      <c r="JVP29" s="305"/>
      <c r="JVQ29" s="305"/>
      <c r="JVR29" s="305"/>
      <c r="JVS29" s="305"/>
      <c r="JVT29" s="305"/>
      <c r="JVU29" s="305"/>
      <c r="JVV29" s="305"/>
      <c r="JVW29" s="305"/>
      <c r="JVX29" s="305"/>
      <c r="JVY29" s="305"/>
      <c r="JVZ29" s="305"/>
      <c r="JWA29" s="305"/>
      <c r="JWB29" s="305"/>
      <c r="JWC29" s="305"/>
      <c r="JWD29" s="305"/>
      <c r="JWE29" s="305"/>
      <c r="JWF29" s="305"/>
      <c r="JWG29" s="305"/>
      <c r="JWH29" s="305"/>
      <c r="JWI29" s="305"/>
      <c r="JWJ29" s="305"/>
      <c r="JWK29" s="305"/>
      <c r="JWL29" s="305"/>
      <c r="JWM29" s="305"/>
      <c r="JWN29" s="305"/>
      <c r="JWO29" s="305"/>
      <c r="JWP29" s="305"/>
      <c r="JWQ29" s="305"/>
      <c r="JWR29" s="305"/>
      <c r="JWS29" s="305"/>
      <c r="JWT29" s="305"/>
      <c r="JWU29" s="305"/>
      <c r="JWV29" s="305"/>
      <c r="JWW29" s="305"/>
      <c r="JWX29" s="305"/>
      <c r="JWY29" s="305"/>
      <c r="JWZ29" s="305"/>
      <c r="JXA29" s="305"/>
      <c r="JXB29" s="305"/>
      <c r="JXC29" s="305"/>
      <c r="JXD29" s="305"/>
      <c r="JXE29" s="305"/>
      <c r="JXF29" s="305"/>
      <c r="JXG29" s="305"/>
      <c r="JXH29" s="305"/>
      <c r="JXI29" s="305"/>
      <c r="JXJ29" s="305"/>
      <c r="JXK29" s="305"/>
      <c r="JXL29" s="305"/>
      <c r="JXM29" s="305"/>
      <c r="JXN29" s="305"/>
      <c r="JXO29" s="305"/>
      <c r="JXP29" s="305"/>
      <c r="JXQ29" s="305"/>
      <c r="JXR29" s="305"/>
      <c r="JXS29" s="305"/>
      <c r="JXT29" s="305"/>
      <c r="JXU29" s="305"/>
      <c r="JXV29" s="305"/>
      <c r="JXW29" s="305"/>
      <c r="JXX29" s="305"/>
      <c r="JXY29" s="305"/>
      <c r="JXZ29" s="305"/>
      <c r="JYA29" s="305"/>
      <c r="JYB29" s="305"/>
      <c r="JYC29" s="305"/>
      <c r="JYD29" s="305"/>
      <c r="JYE29" s="305"/>
      <c r="JYF29" s="305"/>
      <c r="JYG29" s="305"/>
      <c r="JYH29" s="305"/>
      <c r="JYI29" s="305"/>
      <c r="JYJ29" s="305"/>
      <c r="JYK29" s="305"/>
      <c r="JYL29" s="305"/>
      <c r="JYM29" s="305"/>
      <c r="JYN29" s="305"/>
      <c r="JYO29" s="305"/>
      <c r="JYP29" s="305"/>
      <c r="JYQ29" s="305"/>
      <c r="JYR29" s="305"/>
      <c r="JYS29" s="305"/>
      <c r="JYT29" s="305"/>
      <c r="JYU29" s="305"/>
      <c r="JYV29" s="305"/>
      <c r="JYW29" s="305"/>
      <c r="JYX29" s="305"/>
      <c r="JYY29" s="305"/>
      <c r="JYZ29" s="305"/>
      <c r="JZA29" s="305"/>
      <c r="JZB29" s="305"/>
      <c r="JZC29" s="305"/>
      <c r="JZD29" s="305"/>
      <c r="JZE29" s="305"/>
      <c r="JZF29" s="305"/>
      <c r="JZG29" s="305"/>
      <c r="JZH29" s="305"/>
      <c r="JZI29" s="305"/>
      <c r="JZJ29" s="305"/>
      <c r="JZK29" s="305"/>
      <c r="JZL29" s="305"/>
      <c r="JZM29" s="305"/>
      <c r="JZN29" s="305"/>
      <c r="JZO29" s="305"/>
      <c r="JZP29" s="305"/>
      <c r="JZQ29" s="305"/>
      <c r="JZR29" s="305"/>
      <c r="JZS29" s="305"/>
      <c r="JZT29" s="305"/>
      <c r="JZU29" s="305"/>
      <c r="JZV29" s="305"/>
      <c r="JZW29" s="305"/>
      <c r="JZX29" s="305"/>
      <c r="JZY29" s="305"/>
      <c r="JZZ29" s="305"/>
      <c r="KAA29" s="305"/>
      <c r="KAB29" s="305"/>
      <c r="KAC29" s="305"/>
      <c r="KAD29" s="305"/>
      <c r="KAE29" s="305"/>
      <c r="KAF29" s="305"/>
      <c r="KAG29" s="305"/>
      <c r="KAH29" s="305"/>
      <c r="KAI29" s="305"/>
      <c r="KAJ29" s="305"/>
      <c r="KAK29" s="305"/>
      <c r="KAL29" s="305"/>
      <c r="KAM29" s="305"/>
      <c r="KAN29" s="305"/>
      <c r="KAO29" s="305"/>
      <c r="KAP29" s="305"/>
      <c r="KAQ29" s="305"/>
      <c r="KAR29" s="305"/>
      <c r="KAS29" s="305"/>
      <c r="KAT29" s="305"/>
      <c r="KAU29" s="305"/>
      <c r="KAV29" s="305"/>
      <c r="KAW29" s="305"/>
      <c r="KAX29" s="305"/>
      <c r="KAY29" s="305"/>
      <c r="KAZ29" s="305"/>
      <c r="KBA29" s="305"/>
      <c r="KBB29" s="305"/>
      <c r="KBC29" s="305"/>
      <c r="KBD29" s="305"/>
      <c r="KBE29" s="305"/>
      <c r="KBF29" s="305"/>
      <c r="KBG29" s="305"/>
      <c r="KBH29" s="305"/>
      <c r="KBI29" s="305"/>
      <c r="KBJ29" s="305"/>
      <c r="KBK29" s="305"/>
      <c r="KBL29" s="305"/>
      <c r="KBM29" s="305"/>
      <c r="KBN29" s="305"/>
      <c r="KBO29" s="305"/>
      <c r="KBP29" s="305"/>
      <c r="KBQ29" s="305"/>
      <c r="KBR29" s="305"/>
      <c r="KBS29" s="305"/>
      <c r="KBT29" s="305"/>
      <c r="KBU29" s="305"/>
      <c r="KBV29" s="305"/>
      <c r="KBW29" s="305"/>
      <c r="KBX29" s="305"/>
      <c r="KBY29" s="305"/>
      <c r="KBZ29" s="305"/>
      <c r="KCA29" s="305"/>
      <c r="KCB29" s="305"/>
      <c r="KCC29" s="305"/>
      <c r="KCD29" s="305"/>
      <c r="KCE29" s="305"/>
      <c r="KCF29" s="305"/>
      <c r="KCG29" s="305"/>
      <c r="KCH29" s="305"/>
      <c r="KCI29" s="305"/>
      <c r="KCJ29" s="305"/>
      <c r="KCK29" s="305"/>
      <c r="KCL29" s="305"/>
      <c r="KCM29" s="305"/>
      <c r="KCN29" s="305"/>
      <c r="KCO29" s="305"/>
      <c r="KCP29" s="305"/>
      <c r="KCQ29" s="305"/>
      <c r="KCR29" s="305"/>
      <c r="KCS29" s="305"/>
      <c r="KCT29" s="305"/>
      <c r="KCU29" s="305"/>
      <c r="KCV29" s="305"/>
      <c r="KCW29" s="305"/>
      <c r="KCX29" s="305"/>
      <c r="KCY29" s="305"/>
      <c r="KCZ29" s="305"/>
      <c r="KDA29" s="305"/>
      <c r="KDB29" s="305"/>
      <c r="KDC29" s="305"/>
      <c r="KDD29" s="305"/>
      <c r="KDE29" s="305"/>
      <c r="KDF29" s="305"/>
      <c r="KDG29" s="305"/>
      <c r="KDH29" s="305"/>
      <c r="KDI29" s="305"/>
      <c r="KDJ29" s="305"/>
      <c r="KDK29" s="305"/>
      <c r="KDL29" s="305"/>
      <c r="KDM29" s="305"/>
      <c r="KDN29" s="305"/>
      <c r="KDO29" s="305"/>
      <c r="KDP29" s="305"/>
      <c r="KDQ29" s="305"/>
      <c r="KDR29" s="305"/>
      <c r="KDS29" s="305"/>
      <c r="KDT29" s="305"/>
      <c r="KDU29" s="305"/>
      <c r="KDV29" s="305"/>
      <c r="KDW29" s="305"/>
      <c r="KDX29" s="305"/>
      <c r="KDY29" s="305"/>
      <c r="KDZ29" s="305"/>
      <c r="KEA29" s="305"/>
      <c r="KEB29" s="305"/>
      <c r="KEC29" s="305"/>
      <c r="KED29" s="305"/>
      <c r="KEE29" s="305"/>
      <c r="KEF29" s="305"/>
      <c r="KEG29" s="305"/>
      <c r="KEH29" s="305"/>
      <c r="KEI29" s="305"/>
      <c r="KEJ29" s="305"/>
      <c r="KEK29" s="305"/>
      <c r="KEL29" s="305"/>
      <c r="KEM29" s="305"/>
      <c r="KEN29" s="305"/>
      <c r="KEO29" s="305"/>
      <c r="KEP29" s="305"/>
      <c r="KEQ29" s="305"/>
      <c r="KER29" s="305"/>
      <c r="KES29" s="305"/>
      <c r="KET29" s="305"/>
      <c r="KEU29" s="305"/>
      <c r="KEV29" s="305"/>
      <c r="KEW29" s="305"/>
      <c r="KEX29" s="305"/>
      <c r="KEY29" s="305"/>
      <c r="KEZ29" s="305"/>
      <c r="KFA29" s="305"/>
      <c r="KFB29" s="305"/>
      <c r="KFC29" s="305"/>
      <c r="KFD29" s="305"/>
      <c r="KFE29" s="305"/>
      <c r="KFF29" s="305"/>
      <c r="KFG29" s="305"/>
      <c r="KFH29" s="305"/>
      <c r="KFI29" s="305"/>
      <c r="KFJ29" s="305"/>
      <c r="KFK29" s="305"/>
      <c r="KFL29" s="305"/>
      <c r="KFM29" s="305"/>
      <c r="KFN29" s="305"/>
      <c r="KFO29" s="305"/>
      <c r="KFP29" s="305"/>
      <c r="KFQ29" s="305"/>
      <c r="KFR29" s="305"/>
      <c r="KFS29" s="305"/>
      <c r="KFT29" s="305"/>
      <c r="KFU29" s="305"/>
      <c r="KFV29" s="305"/>
      <c r="KFW29" s="305"/>
      <c r="KFX29" s="305"/>
      <c r="KFY29" s="305"/>
      <c r="KFZ29" s="305"/>
      <c r="KGA29" s="305"/>
      <c r="KGB29" s="305"/>
      <c r="KGC29" s="305"/>
      <c r="KGD29" s="305"/>
      <c r="KGE29" s="305"/>
      <c r="KGF29" s="305"/>
      <c r="KGG29" s="305"/>
      <c r="KGH29" s="305"/>
      <c r="KGI29" s="305"/>
      <c r="KGJ29" s="305"/>
      <c r="KGK29" s="305"/>
      <c r="KGL29" s="305"/>
      <c r="KGM29" s="305"/>
      <c r="KGN29" s="305"/>
      <c r="KGO29" s="305"/>
      <c r="KGP29" s="305"/>
      <c r="KGQ29" s="305"/>
      <c r="KGR29" s="305"/>
      <c r="KGS29" s="305"/>
      <c r="KGT29" s="305"/>
      <c r="KGU29" s="305"/>
      <c r="KGV29" s="305"/>
      <c r="KGW29" s="305"/>
      <c r="KGX29" s="305"/>
      <c r="KGY29" s="305"/>
      <c r="KGZ29" s="305"/>
      <c r="KHA29" s="305"/>
      <c r="KHB29" s="305"/>
      <c r="KHC29" s="305"/>
      <c r="KHD29" s="305"/>
      <c r="KHE29" s="305"/>
      <c r="KHF29" s="305"/>
      <c r="KHG29" s="305"/>
      <c r="KHH29" s="305"/>
      <c r="KHI29" s="305"/>
      <c r="KHJ29" s="305"/>
      <c r="KHK29" s="305"/>
      <c r="KHL29" s="305"/>
      <c r="KHM29" s="305"/>
      <c r="KHN29" s="305"/>
      <c r="KHO29" s="305"/>
      <c r="KHP29" s="305"/>
      <c r="KHQ29" s="305"/>
      <c r="KHR29" s="305"/>
      <c r="KHS29" s="305"/>
      <c r="KHT29" s="305"/>
      <c r="KHU29" s="305"/>
      <c r="KHV29" s="305"/>
      <c r="KHW29" s="305"/>
      <c r="KHX29" s="305"/>
      <c r="KHY29" s="305"/>
      <c r="KHZ29" s="305"/>
      <c r="KIA29" s="305"/>
      <c r="KIB29" s="305"/>
      <c r="KIC29" s="305"/>
      <c r="KID29" s="305"/>
      <c r="KIE29" s="305"/>
      <c r="KIF29" s="305"/>
      <c r="KIG29" s="305"/>
      <c r="KIH29" s="305"/>
      <c r="KII29" s="305"/>
      <c r="KIJ29" s="305"/>
      <c r="KIK29" s="305"/>
      <c r="KIL29" s="305"/>
      <c r="KIM29" s="305"/>
      <c r="KIN29" s="305"/>
      <c r="KIO29" s="305"/>
      <c r="KIP29" s="305"/>
      <c r="KIQ29" s="305"/>
      <c r="KIR29" s="305"/>
      <c r="KIS29" s="305"/>
      <c r="KIT29" s="305"/>
      <c r="KIU29" s="305"/>
      <c r="KIV29" s="305"/>
      <c r="KIW29" s="305"/>
      <c r="KIX29" s="305"/>
      <c r="KIY29" s="305"/>
      <c r="KIZ29" s="305"/>
      <c r="KJA29" s="305"/>
      <c r="KJB29" s="305"/>
      <c r="KJC29" s="305"/>
      <c r="KJD29" s="305"/>
      <c r="KJE29" s="305"/>
      <c r="KJF29" s="305"/>
      <c r="KJG29" s="305"/>
      <c r="KJH29" s="305"/>
      <c r="KJI29" s="305"/>
      <c r="KJJ29" s="305"/>
      <c r="KJK29" s="305"/>
      <c r="KJL29" s="305"/>
      <c r="KJM29" s="305"/>
      <c r="KJN29" s="305"/>
      <c r="KJO29" s="305"/>
      <c r="KJP29" s="305"/>
      <c r="KJQ29" s="305"/>
      <c r="KJR29" s="305"/>
      <c r="KJS29" s="305"/>
      <c r="KJT29" s="305"/>
      <c r="KJU29" s="305"/>
      <c r="KJV29" s="305"/>
      <c r="KJW29" s="305"/>
      <c r="KJX29" s="305"/>
      <c r="KJY29" s="305"/>
      <c r="KJZ29" s="305"/>
      <c r="KKA29" s="305"/>
      <c r="KKB29" s="305"/>
      <c r="KKC29" s="305"/>
      <c r="KKD29" s="305"/>
      <c r="KKE29" s="305"/>
      <c r="KKF29" s="305"/>
      <c r="KKG29" s="305"/>
      <c r="KKH29" s="305"/>
      <c r="KKI29" s="305"/>
      <c r="KKJ29" s="305"/>
      <c r="KKK29" s="305"/>
      <c r="KKL29" s="305"/>
      <c r="KKM29" s="305"/>
      <c r="KKN29" s="305"/>
      <c r="KKO29" s="305"/>
      <c r="KKP29" s="305"/>
      <c r="KKQ29" s="305"/>
      <c r="KKR29" s="305"/>
      <c r="KKS29" s="305"/>
      <c r="KKT29" s="305"/>
      <c r="KKU29" s="305"/>
      <c r="KKV29" s="305"/>
      <c r="KKW29" s="305"/>
      <c r="KKX29" s="305"/>
      <c r="KKY29" s="305"/>
      <c r="KKZ29" s="305"/>
      <c r="KLA29" s="305"/>
      <c r="KLB29" s="305"/>
      <c r="KLC29" s="305"/>
      <c r="KLD29" s="305"/>
      <c r="KLE29" s="305"/>
      <c r="KLF29" s="305"/>
      <c r="KLG29" s="305"/>
      <c r="KLH29" s="305"/>
      <c r="KLI29" s="305"/>
      <c r="KLJ29" s="305"/>
      <c r="KLK29" s="305"/>
      <c r="KLL29" s="305"/>
      <c r="KLM29" s="305"/>
      <c r="KLN29" s="305"/>
      <c r="KLO29" s="305"/>
      <c r="KLP29" s="305"/>
      <c r="KLQ29" s="305"/>
      <c r="KLR29" s="305"/>
      <c r="KLS29" s="305"/>
      <c r="KLT29" s="305"/>
      <c r="KLU29" s="305"/>
      <c r="KLV29" s="305"/>
      <c r="KLW29" s="305"/>
      <c r="KLX29" s="305"/>
      <c r="KLY29" s="305"/>
      <c r="KLZ29" s="305"/>
      <c r="KMA29" s="305"/>
      <c r="KMB29" s="305"/>
      <c r="KMC29" s="305"/>
      <c r="KMD29" s="305"/>
      <c r="KME29" s="305"/>
      <c r="KMF29" s="305"/>
      <c r="KMG29" s="305"/>
      <c r="KMH29" s="305"/>
      <c r="KMI29" s="305"/>
      <c r="KMJ29" s="305"/>
      <c r="KMK29" s="305"/>
      <c r="KML29" s="305"/>
      <c r="KMM29" s="305"/>
      <c r="KMN29" s="305"/>
      <c r="KMO29" s="305"/>
      <c r="KMP29" s="305"/>
      <c r="KMQ29" s="305"/>
      <c r="KMR29" s="305"/>
      <c r="KMS29" s="305"/>
      <c r="KMT29" s="305"/>
      <c r="KMU29" s="305"/>
      <c r="KMV29" s="305"/>
      <c r="KMW29" s="305"/>
      <c r="KMX29" s="305"/>
      <c r="KMY29" s="305"/>
      <c r="KMZ29" s="305"/>
      <c r="KNA29" s="305"/>
      <c r="KNB29" s="305"/>
      <c r="KNC29" s="305"/>
      <c r="KND29" s="305"/>
      <c r="KNE29" s="305"/>
      <c r="KNF29" s="305"/>
      <c r="KNG29" s="305"/>
      <c r="KNH29" s="305"/>
      <c r="KNI29" s="305"/>
      <c r="KNJ29" s="305"/>
      <c r="KNK29" s="305"/>
      <c r="KNL29" s="305"/>
      <c r="KNM29" s="305"/>
      <c r="KNN29" s="305"/>
      <c r="KNO29" s="305"/>
      <c r="KNP29" s="305"/>
      <c r="KNQ29" s="305"/>
      <c r="KNR29" s="305"/>
      <c r="KNS29" s="305"/>
      <c r="KNT29" s="305"/>
      <c r="KNU29" s="305"/>
      <c r="KNV29" s="305"/>
      <c r="KNW29" s="305"/>
      <c r="KNX29" s="305"/>
      <c r="KNY29" s="305"/>
      <c r="KNZ29" s="305"/>
      <c r="KOA29" s="305"/>
      <c r="KOB29" s="305"/>
      <c r="KOC29" s="305"/>
      <c r="KOD29" s="305"/>
      <c r="KOE29" s="305"/>
      <c r="KOF29" s="305"/>
      <c r="KOG29" s="305"/>
      <c r="KOH29" s="305"/>
      <c r="KOI29" s="305"/>
      <c r="KOJ29" s="305"/>
      <c r="KOK29" s="305"/>
      <c r="KOL29" s="305"/>
      <c r="KOM29" s="305"/>
      <c r="KON29" s="305"/>
      <c r="KOO29" s="305"/>
      <c r="KOP29" s="305"/>
      <c r="KOQ29" s="305"/>
      <c r="KOR29" s="305"/>
      <c r="KOS29" s="305"/>
      <c r="KOT29" s="305"/>
      <c r="KOU29" s="305"/>
      <c r="KOV29" s="305"/>
      <c r="KOW29" s="305"/>
      <c r="KOX29" s="305"/>
      <c r="KOY29" s="305"/>
      <c r="KOZ29" s="305"/>
      <c r="KPA29" s="305"/>
      <c r="KPB29" s="305"/>
      <c r="KPC29" s="305"/>
      <c r="KPD29" s="305"/>
      <c r="KPE29" s="305"/>
      <c r="KPF29" s="305"/>
      <c r="KPG29" s="305"/>
      <c r="KPH29" s="305"/>
      <c r="KPI29" s="305"/>
      <c r="KPJ29" s="305"/>
      <c r="KPK29" s="305"/>
      <c r="KPL29" s="305"/>
      <c r="KPM29" s="305"/>
      <c r="KPN29" s="305"/>
      <c r="KPO29" s="305"/>
      <c r="KPP29" s="305"/>
      <c r="KPQ29" s="305"/>
      <c r="KPR29" s="305"/>
      <c r="KPS29" s="305"/>
      <c r="KPT29" s="305"/>
      <c r="KPU29" s="305"/>
      <c r="KPV29" s="305"/>
      <c r="KPW29" s="305"/>
      <c r="KPX29" s="305"/>
      <c r="KPY29" s="305"/>
      <c r="KPZ29" s="305"/>
      <c r="KQA29" s="305"/>
      <c r="KQB29" s="305"/>
      <c r="KQC29" s="305"/>
      <c r="KQD29" s="305"/>
      <c r="KQE29" s="305"/>
      <c r="KQF29" s="305"/>
      <c r="KQG29" s="305"/>
      <c r="KQH29" s="305"/>
      <c r="KQI29" s="305"/>
      <c r="KQJ29" s="305"/>
      <c r="KQK29" s="305"/>
      <c r="KQL29" s="305"/>
      <c r="KQM29" s="305"/>
      <c r="KQN29" s="305"/>
      <c r="KQO29" s="305"/>
      <c r="KQP29" s="305"/>
      <c r="KQQ29" s="305"/>
      <c r="KQR29" s="305"/>
      <c r="KQS29" s="305"/>
      <c r="KQT29" s="305"/>
      <c r="KQU29" s="305"/>
      <c r="KQV29" s="305"/>
      <c r="KQW29" s="305"/>
      <c r="KQX29" s="305"/>
      <c r="KQY29" s="305"/>
      <c r="KQZ29" s="305"/>
      <c r="KRA29" s="305"/>
      <c r="KRB29" s="305"/>
      <c r="KRC29" s="305"/>
      <c r="KRD29" s="305"/>
      <c r="KRE29" s="305"/>
      <c r="KRF29" s="305"/>
      <c r="KRG29" s="305"/>
      <c r="KRH29" s="305"/>
      <c r="KRI29" s="305"/>
      <c r="KRJ29" s="305"/>
      <c r="KRK29" s="305"/>
      <c r="KRL29" s="305"/>
      <c r="KRM29" s="305"/>
      <c r="KRN29" s="305"/>
      <c r="KRO29" s="305"/>
      <c r="KRP29" s="305"/>
      <c r="KRQ29" s="305"/>
      <c r="KRR29" s="305"/>
      <c r="KRS29" s="305"/>
      <c r="KRT29" s="305"/>
      <c r="KRU29" s="305"/>
      <c r="KRV29" s="305"/>
      <c r="KRW29" s="305"/>
      <c r="KRX29" s="305"/>
      <c r="KRY29" s="305"/>
      <c r="KRZ29" s="305"/>
      <c r="KSA29" s="305"/>
      <c r="KSB29" s="305"/>
      <c r="KSC29" s="305"/>
      <c r="KSD29" s="305"/>
      <c r="KSE29" s="305"/>
      <c r="KSF29" s="305"/>
      <c r="KSG29" s="305"/>
      <c r="KSH29" s="305"/>
      <c r="KSI29" s="305"/>
      <c r="KSJ29" s="305"/>
      <c r="KSK29" s="305"/>
      <c r="KSL29" s="305"/>
      <c r="KSM29" s="305"/>
      <c r="KSN29" s="305"/>
      <c r="KSO29" s="305"/>
      <c r="KSP29" s="305"/>
      <c r="KSQ29" s="305"/>
      <c r="KSR29" s="305"/>
      <c r="KSS29" s="305"/>
      <c r="KST29" s="305"/>
      <c r="KSU29" s="305"/>
      <c r="KSV29" s="305"/>
      <c r="KSW29" s="305"/>
      <c r="KSX29" s="305"/>
      <c r="KSY29" s="305"/>
      <c r="KSZ29" s="305"/>
      <c r="KTA29" s="305"/>
      <c r="KTB29" s="305"/>
      <c r="KTC29" s="305"/>
      <c r="KTD29" s="305"/>
      <c r="KTE29" s="305"/>
      <c r="KTF29" s="305"/>
      <c r="KTG29" s="305"/>
      <c r="KTH29" s="305"/>
      <c r="KTI29" s="305"/>
      <c r="KTJ29" s="305"/>
      <c r="KTK29" s="305"/>
      <c r="KTL29" s="305"/>
      <c r="KTM29" s="305"/>
      <c r="KTN29" s="305"/>
      <c r="KTO29" s="305"/>
      <c r="KTP29" s="305"/>
      <c r="KTQ29" s="305"/>
      <c r="KTR29" s="305"/>
      <c r="KTS29" s="305"/>
      <c r="KTT29" s="305"/>
      <c r="KTU29" s="305"/>
      <c r="KTV29" s="305"/>
      <c r="KTW29" s="305"/>
      <c r="KTX29" s="305"/>
      <c r="KTY29" s="305"/>
      <c r="KTZ29" s="305"/>
      <c r="KUA29" s="305"/>
      <c r="KUB29" s="305"/>
      <c r="KUC29" s="305"/>
      <c r="KUD29" s="305"/>
      <c r="KUE29" s="305"/>
      <c r="KUF29" s="305"/>
      <c r="KUG29" s="305"/>
      <c r="KUH29" s="305"/>
      <c r="KUI29" s="305"/>
      <c r="KUJ29" s="305"/>
      <c r="KUK29" s="305"/>
      <c r="KUL29" s="305"/>
      <c r="KUM29" s="305"/>
      <c r="KUN29" s="305"/>
      <c r="KUO29" s="305"/>
      <c r="KUP29" s="305"/>
      <c r="KUQ29" s="305"/>
      <c r="KUR29" s="305"/>
      <c r="KUS29" s="305"/>
      <c r="KUT29" s="305"/>
      <c r="KUU29" s="305"/>
      <c r="KUV29" s="305"/>
      <c r="KUW29" s="305"/>
      <c r="KUX29" s="305"/>
      <c r="KUY29" s="305"/>
      <c r="KUZ29" s="305"/>
      <c r="KVA29" s="305"/>
      <c r="KVB29" s="305"/>
      <c r="KVC29" s="305"/>
      <c r="KVD29" s="305"/>
      <c r="KVE29" s="305"/>
      <c r="KVF29" s="305"/>
      <c r="KVG29" s="305"/>
      <c r="KVH29" s="305"/>
      <c r="KVI29" s="305"/>
      <c r="KVJ29" s="305"/>
      <c r="KVK29" s="305"/>
      <c r="KVL29" s="305"/>
      <c r="KVM29" s="305"/>
      <c r="KVN29" s="305"/>
      <c r="KVO29" s="305"/>
      <c r="KVP29" s="305"/>
      <c r="KVQ29" s="305"/>
      <c r="KVR29" s="305"/>
      <c r="KVS29" s="305"/>
      <c r="KVT29" s="305"/>
      <c r="KVU29" s="305"/>
      <c r="KVV29" s="305"/>
      <c r="KVW29" s="305"/>
      <c r="KVX29" s="305"/>
      <c r="KVY29" s="305"/>
      <c r="KVZ29" s="305"/>
      <c r="KWA29" s="305"/>
      <c r="KWB29" s="305"/>
      <c r="KWC29" s="305"/>
      <c r="KWD29" s="305"/>
      <c r="KWE29" s="305"/>
      <c r="KWF29" s="305"/>
      <c r="KWG29" s="305"/>
      <c r="KWH29" s="305"/>
      <c r="KWI29" s="305"/>
      <c r="KWJ29" s="305"/>
      <c r="KWK29" s="305"/>
      <c r="KWL29" s="305"/>
      <c r="KWM29" s="305"/>
      <c r="KWN29" s="305"/>
      <c r="KWO29" s="305"/>
      <c r="KWP29" s="305"/>
      <c r="KWQ29" s="305"/>
      <c r="KWR29" s="305"/>
      <c r="KWS29" s="305"/>
      <c r="KWT29" s="305"/>
      <c r="KWU29" s="305"/>
      <c r="KWV29" s="305"/>
      <c r="KWW29" s="305"/>
      <c r="KWX29" s="305"/>
      <c r="KWY29" s="305"/>
      <c r="KWZ29" s="305"/>
      <c r="KXA29" s="305"/>
      <c r="KXB29" s="305"/>
      <c r="KXC29" s="305"/>
      <c r="KXD29" s="305"/>
      <c r="KXE29" s="305"/>
      <c r="KXF29" s="305"/>
      <c r="KXG29" s="305"/>
      <c r="KXH29" s="305"/>
      <c r="KXI29" s="305"/>
      <c r="KXJ29" s="305"/>
      <c r="KXK29" s="305"/>
      <c r="KXL29" s="305"/>
      <c r="KXM29" s="305"/>
      <c r="KXN29" s="305"/>
      <c r="KXO29" s="305"/>
      <c r="KXP29" s="305"/>
      <c r="KXQ29" s="305"/>
      <c r="KXR29" s="305"/>
      <c r="KXS29" s="305"/>
      <c r="KXT29" s="305"/>
      <c r="KXU29" s="305"/>
      <c r="KXV29" s="305"/>
      <c r="KXW29" s="305"/>
      <c r="KXX29" s="305"/>
      <c r="KXY29" s="305"/>
      <c r="KXZ29" s="305"/>
      <c r="KYA29" s="305"/>
      <c r="KYB29" s="305"/>
      <c r="KYC29" s="305"/>
      <c r="KYD29" s="305"/>
      <c r="KYE29" s="305"/>
      <c r="KYF29" s="305"/>
      <c r="KYG29" s="305"/>
      <c r="KYH29" s="305"/>
      <c r="KYI29" s="305"/>
      <c r="KYJ29" s="305"/>
      <c r="KYK29" s="305"/>
      <c r="KYL29" s="305"/>
      <c r="KYM29" s="305"/>
      <c r="KYN29" s="305"/>
      <c r="KYO29" s="305"/>
      <c r="KYP29" s="305"/>
      <c r="KYQ29" s="305"/>
      <c r="KYR29" s="305"/>
      <c r="KYS29" s="305"/>
      <c r="KYT29" s="305"/>
      <c r="KYU29" s="305"/>
      <c r="KYV29" s="305"/>
      <c r="KYW29" s="305"/>
      <c r="KYX29" s="305"/>
      <c r="KYY29" s="305"/>
      <c r="KYZ29" s="305"/>
      <c r="KZA29" s="305"/>
      <c r="KZB29" s="305"/>
      <c r="KZC29" s="305"/>
      <c r="KZD29" s="305"/>
      <c r="KZE29" s="305"/>
      <c r="KZF29" s="305"/>
      <c r="KZG29" s="305"/>
      <c r="KZH29" s="305"/>
      <c r="KZI29" s="305"/>
      <c r="KZJ29" s="305"/>
      <c r="KZK29" s="305"/>
      <c r="KZL29" s="305"/>
      <c r="KZM29" s="305"/>
      <c r="KZN29" s="305"/>
      <c r="KZO29" s="305"/>
      <c r="KZP29" s="305"/>
      <c r="KZQ29" s="305"/>
      <c r="KZR29" s="305"/>
      <c r="KZS29" s="305"/>
      <c r="KZT29" s="305"/>
      <c r="KZU29" s="305"/>
      <c r="KZV29" s="305"/>
      <c r="KZW29" s="305"/>
      <c r="KZX29" s="305"/>
      <c r="KZY29" s="305"/>
      <c r="KZZ29" s="305"/>
      <c r="LAA29" s="305"/>
      <c r="LAB29" s="305"/>
      <c r="LAC29" s="305"/>
      <c r="LAD29" s="305"/>
      <c r="LAE29" s="305"/>
      <c r="LAF29" s="305"/>
      <c r="LAG29" s="305"/>
      <c r="LAH29" s="305"/>
      <c r="LAI29" s="305"/>
      <c r="LAJ29" s="305"/>
      <c r="LAK29" s="305"/>
      <c r="LAL29" s="305"/>
      <c r="LAM29" s="305"/>
      <c r="LAN29" s="305"/>
      <c r="LAO29" s="305"/>
      <c r="LAP29" s="305"/>
      <c r="LAQ29" s="305"/>
      <c r="LAR29" s="305"/>
      <c r="LAS29" s="305"/>
      <c r="LAT29" s="305"/>
      <c r="LAU29" s="305"/>
      <c r="LAV29" s="305"/>
      <c r="LAW29" s="305"/>
      <c r="LAX29" s="305"/>
      <c r="LAY29" s="305"/>
      <c r="LAZ29" s="305"/>
      <c r="LBA29" s="305"/>
      <c r="LBB29" s="305"/>
      <c r="LBC29" s="305"/>
      <c r="LBD29" s="305"/>
      <c r="LBE29" s="305"/>
      <c r="LBF29" s="305"/>
      <c r="LBG29" s="305"/>
      <c r="LBH29" s="305"/>
      <c r="LBI29" s="305"/>
      <c r="LBJ29" s="305"/>
      <c r="LBK29" s="305"/>
      <c r="LBL29" s="305"/>
      <c r="LBM29" s="305"/>
      <c r="LBN29" s="305"/>
      <c r="LBO29" s="305"/>
      <c r="LBP29" s="305"/>
      <c r="LBQ29" s="305"/>
      <c r="LBR29" s="305"/>
      <c r="LBS29" s="305"/>
      <c r="LBT29" s="305"/>
      <c r="LBU29" s="305"/>
      <c r="LBV29" s="305"/>
      <c r="LBW29" s="305"/>
      <c r="LBX29" s="305"/>
      <c r="LBY29" s="305"/>
      <c r="LBZ29" s="305"/>
      <c r="LCA29" s="305"/>
      <c r="LCB29" s="305"/>
      <c r="LCC29" s="305"/>
      <c r="LCD29" s="305"/>
      <c r="LCE29" s="305"/>
      <c r="LCF29" s="305"/>
      <c r="LCG29" s="305"/>
      <c r="LCH29" s="305"/>
      <c r="LCI29" s="305"/>
      <c r="LCJ29" s="305"/>
      <c r="LCK29" s="305"/>
      <c r="LCL29" s="305"/>
      <c r="LCM29" s="305"/>
      <c r="LCN29" s="305"/>
      <c r="LCO29" s="305"/>
      <c r="LCP29" s="305"/>
      <c r="LCQ29" s="305"/>
      <c r="LCR29" s="305"/>
      <c r="LCS29" s="305"/>
      <c r="LCT29" s="305"/>
      <c r="LCU29" s="305"/>
      <c r="LCV29" s="305"/>
      <c r="LCW29" s="305"/>
      <c r="LCX29" s="305"/>
      <c r="LCY29" s="305"/>
      <c r="LCZ29" s="305"/>
      <c r="LDA29" s="305"/>
      <c r="LDB29" s="305"/>
      <c r="LDC29" s="305"/>
      <c r="LDD29" s="305"/>
      <c r="LDE29" s="305"/>
      <c r="LDF29" s="305"/>
      <c r="LDG29" s="305"/>
      <c r="LDH29" s="305"/>
      <c r="LDI29" s="305"/>
      <c r="LDJ29" s="305"/>
      <c r="LDK29" s="305"/>
      <c r="LDL29" s="305"/>
      <c r="LDM29" s="305"/>
      <c r="LDN29" s="305"/>
      <c r="LDO29" s="305"/>
      <c r="LDP29" s="305"/>
      <c r="LDQ29" s="305"/>
      <c r="LDR29" s="305"/>
      <c r="LDS29" s="305"/>
      <c r="LDT29" s="305"/>
      <c r="LDU29" s="305"/>
      <c r="LDV29" s="305"/>
      <c r="LDW29" s="305"/>
      <c r="LDX29" s="305"/>
      <c r="LDY29" s="305"/>
      <c r="LDZ29" s="305"/>
      <c r="LEA29" s="305"/>
      <c r="LEB29" s="305"/>
      <c r="LEC29" s="305"/>
      <c r="LED29" s="305"/>
      <c r="LEE29" s="305"/>
      <c r="LEF29" s="305"/>
      <c r="LEG29" s="305"/>
      <c r="LEH29" s="305"/>
      <c r="LEI29" s="305"/>
      <c r="LEJ29" s="305"/>
      <c r="LEK29" s="305"/>
      <c r="LEL29" s="305"/>
      <c r="LEM29" s="305"/>
      <c r="LEN29" s="305"/>
      <c r="LEO29" s="305"/>
      <c r="LEP29" s="305"/>
      <c r="LEQ29" s="305"/>
      <c r="LER29" s="305"/>
      <c r="LES29" s="305"/>
      <c r="LET29" s="305"/>
      <c r="LEU29" s="305"/>
      <c r="LEV29" s="305"/>
      <c r="LEW29" s="305"/>
      <c r="LEX29" s="305"/>
      <c r="LEY29" s="305"/>
      <c r="LEZ29" s="305"/>
      <c r="LFA29" s="305"/>
      <c r="LFB29" s="305"/>
      <c r="LFC29" s="305"/>
      <c r="LFD29" s="305"/>
      <c r="LFE29" s="305"/>
      <c r="LFF29" s="305"/>
      <c r="LFG29" s="305"/>
      <c r="LFH29" s="305"/>
      <c r="LFI29" s="305"/>
      <c r="LFJ29" s="305"/>
      <c r="LFK29" s="305"/>
      <c r="LFL29" s="305"/>
      <c r="LFM29" s="305"/>
      <c r="LFN29" s="305"/>
      <c r="LFO29" s="305"/>
      <c r="LFP29" s="305"/>
      <c r="LFQ29" s="305"/>
      <c r="LFR29" s="305"/>
      <c r="LFS29" s="305"/>
      <c r="LFT29" s="305"/>
      <c r="LFU29" s="305"/>
      <c r="LFV29" s="305"/>
      <c r="LFW29" s="305"/>
      <c r="LFX29" s="305"/>
      <c r="LFY29" s="305"/>
      <c r="LFZ29" s="305"/>
      <c r="LGA29" s="305"/>
      <c r="LGB29" s="305"/>
      <c r="LGC29" s="305"/>
      <c r="LGD29" s="305"/>
      <c r="LGE29" s="305"/>
      <c r="LGF29" s="305"/>
      <c r="LGG29" s="305"/>
      <c r="LGH29" s="305"/>
      <c r="LGI29" s="305"/>
      <c r="LGJ29" s="305"/>
      <c r="LGK29" s="305"/>
      <c r="LGL29" s="305"/>
      <c r="LGM29" s="305"/>
      <c r="LGN29" s="305"/>
      <c r="LGO29" s="305"/>
      <c r="LGP29" s="305"/>
      <c r="LGQ29" s="305"/>
      <c r="LGR29" s="305"/>
      <c r="LGS29" s="305"/>
      <c r="LGT29" s="305"/>
      <c r="LGU29" s="305"/>
      <c r="LGV29" s="305"/>
      <c r="LGW29" s="305"/>
      <c r="LGX29" s="305"/>
      <c r="LGY29" s="305"/>
      <c r="LGZ29" s="305"/>
      <c r="LHA29" s="305"/>
      <c r="LHB29" s="305"/>
      <c r="LHC29" s="305"/>
      <c r="LHD29" s="305"/>
      <c r="LHE29" s="305"/>
      <c r="LHF29" s="305"/>
      <c r="LHG29" s="305"/>
      <c r="LHH29" s="305"/>
      <c r="LHI29" s="305"/>
      <c r="LHJ29" s="305"/>
      <c r="LHK29" s="305"/>
      <c r="LHL29" s="305"/>
      <c r="LHM29" s="305"/>
      <c r="LHN29" s="305"/>
      <c r="LHO29" s="305"/>
      <c r="LHP29" s="305"/>
      <c r="LHQ29" s="305"/>
      <c r="LHR29" s="305"/>
      <c r="LHS29" s="305"/>
      <c r="LHT29" s="305"/>
      <c r="LHU29" s="305"/>
      <c r="LHV29" s="305"/>
      <c r="LHW29" s="305"/>
      <c r="LHX29" s="305"/>
      <c r="LHY29" s="305"/>
      <c r="LHZ29" s="305"/>
      <c r="LIA29" s="305"/>
      <c r="LIB29" s="305"/>
      <c r="LIC29" s="305"/>
      <c r="LID29" s="305"/>
      <c r="LIE29" s="305"/>
      <c r="LIF29" s="305"/>
      <c r="LIG29" s="305"/>
      <c r="LIH29" s="305"/>
      <c r="LII29" s="305"/>
      <c r="LIJ29" s="305"/>
      <c r="LIK29" s="305"/>
      <c r="LIL29" s="305"/>
      <c r="LIM29" s="305"/>
      <c r="LIN29" s="305"/>
      <c r="LIO29" s="305"/>
      <c r="LIP29" s="305"/>
      <c r="LIQ29" s="305"/>
      <c r="LIR29" s="305"/>
      <c r="LIS29" s="305"/>
      <c r="LIT29" s="305"/>
      <c r="LIU29" s="305"/>
      <c r="LIV29" s="305"/>
      <c r="LIW29" s="305"/>
      <c r="LIX29" s="305"/>
      <c r="LIY29" s="305"/>
      <c r="LIZ29" s="305"/>
      <c r="LJA29" s="305"/>
      <c r="LJB29" s="305"/>
      <c r="LJC29" s="305"/>
      <c r="LJD29" s="305"/>
      <c r="LJE29" s="305"/>
      <c r="LJF29" s="305"/>
      <c r="LJG29" s="305"/>
      <c r="LJH29" s="305"/>
      <c r="LJI29" s="305"/>
      <c r="LJJ29" s="305"/>
      <c r="LJK29" s="305"/>
      <c r="LJL29" s="305"/>
      <c r="LJM29" s="305"/>
      <c r="LJN29" s="305"/>
      <c r="LJO29" s="305"/>
      <c r="LJP29" s="305"/>
      <c r="LJQ29" s="305"/>
      <c r="LJR29" s="305"/>
      <c r="LJS29" s="305"/>
      <c r="LJT29" s="305"/>
      <c r="LJU29" s="305"/>
      <c r="LJV29" s="305"/>
      <c r="LJW29" s="305"/>
      <c r="LJX29" s="305"/>
      <c r="LJY29" s="305"/>
      <c r="LJZ29" s="305"/>
      <c r="LKA29" s="305"/>
      <c r="LKB29" s="305"/>
      <c r="LKC29" s="305"/>
      <c r="LKD29" s="305"/>
      <c r="LKE29" s="305"/>
      <c r="LKF29" s="305"/>
      <c r="LKG29" s="305"/>
      <c r="LKH29" s="305"/>
      <c r="LKI29" s="305"/>
      <c r="LKJ29" s="305"/>
      <c r="LKK29" s="305"/>
      <c r="LKL29" s="305"/>
      <c r="LKM29" s="305"/>
      <c r="LKN29" s="305"/>
      <c r="LKO29" s="305"/>
      <c r="LKP29" s="305"/>
      <c r="LKQ29" s="305"/>
      <c r="LKR29" s="305"/>
      <c r="LKS29" s="305"/>
      <c r="LKT29" s="305"/>
      <c r="LKU29" s="305"/>
      <c r="LKV29" s="305"/>
      <c r="LKW29" s="305"/>
      <c r="LKX29" s="305"/>
      <c r="LKY29" s="305"/>
      <c r="LKZ29" s="305"/>
      <c r="LLA29" s="305"/>
      <c r="LLB29" s="305"/>
      <c r="LLC29" s="305"/>
      <c r="LLD29" s="305"/>
      <c r="LLE29" s="305"/>
      <c r="LLF29" s="305"/>
      <c r="LLG29" s="305"/>
      <c r="LLH29" s="305"/>
      <c r="LLI29" s="305"/>
      <c r="LLJ29" s="305"/>
      <c r="LLK29" s="305"/>
      <c r="LLL29" s="305"/>
      <c r="LLM29" s="305"/>
      <c r="LLN29" s="305"/>
      <c r="LLO29" s="305"/>
      <c r="LLP29" s="305"/>
      <c r="LLQ29" s="305"/>
      <c r="LLR29" s="305"/>
      <c r="LLS29" s="305"/>
      <c r="LLT29" s="305"/>
      <c r="LLU29" s="305"/>
      <c r="LLV29" s="305"/>
      <c r="LLW29" s="305"/>
      <c r="LLX29" s="305"/>
      <c r="LLY29" s="305"/>
      <c r="LLZ29" s="305"/>
      <c r="LMA29" s="305"/>
      <c r="LMB29" s="305"/>
      <c r="LMC29" s="305"/>
      <c r="LMD29" s="305"/>
      <c r="LME29" s="305"/>
      <c r="LMF29" s="305"/>
      <c r="LMG29" s="305"/>
      <c r="LMH29" s="305"/>
      <c r="LMI29" s="305"/>
      <c r="LMJ29" s="305"/>
      <c r="LMK29" s="305"/>
      <c r="LML29" s="305"/>
      <c r="LMM29" s="305"/>
      <c r="LMN29" s="305"/>
      <c r="LMO29" s="305"/>
      <c r="LMP29" s="305"/>
      <c r="LMQ29" s="305"/>
      <c r="LMR29" s="305"/>
      <c r="LMS29" s="305"/>
      <c r="LMT29" s="305"/>
      <c r="LMU29" s="305"/>
      <c r="LMV29" s="305"/>
      <c r="LMW29" s="305"/>
      <c r="LMX29" s="305"/>
      <c r="LMY29" s="305"/>
      <c r="LMZ29" s="305"/>
      <c r="LNA29" s="305"/>
      <c r="LNB29" s="305"/>
      <c r="LNC29" s="305"/>
      <c r="LND29" s="305"/>
      <c r="LNE29" s="305"/>
      <c r="LNF29" s="305"/>
      <c r="LNG29" s="305"/>
      <c r="LNH29" s="305"/>
      <c r="LNI29" s="305"/>
      <c r="LNJ29" s="305"/>
      <c r="LNK29" s="305"/>
      <c r="LNL29" s="305"/>
      <c r="LNM29" s="305"/>
      <c r="LNN29" s="305"/>
      <c r="LNO29" s="305"/>
      <c r="LNP29" s="305"/>
      <c r="LNQ29" s="305"/>
      <c r="LNR29" s="305"/>
      <c r="LNS29" s="305"/>
      <c r="LNT29" s="305"/>
      <c r="LNU29" s="305"/>
      <c r="LNV29" s="305"/>
      <c r="LNW29" s="305"/>
      <c r="LNX29" s="305"/>
      <c r="LNY29" s="305"/>
      <c r="LNZ29" s="305"/>
      <c r="LOA29" s="305"/>
      <c r="LOB29" s="305"/>
      <c r="LOC29" s="305"/>
      <c r="LOD29" s="305"/>
      <c r="LOE29" s="305"/>
      <c r="LOF29" s="305"/>
      <c r="LOG29" s="305"/>
      <c r="LOH29" s="305"/>
      <c r="LOI29" s="305"/>
      <c r="LOJ29" s="305"/>
      <c r="LOK29" s="305"/>
      <c r="LOL29" s="305"/>
      <c r="LOM29" s="305"/>
      <c r="LON29" s="305"/>
      <c r="LOO29" s="305"/>
      <c r="LOP29" s="305"/>
      <c r="LOQ29" s="305"/>
      <c r="LOR29" s="305"/>
      <c r="LOS29" s="305"/>
      <c r="LOT29" s="305"/>
      <c r="LOU29" s="305"/>
      <c r="LOV29" s="305"/>
      <c r="LOW29" s="305"/>
      <c r="LOX29" s="305"/>
      <c r="LOY29" s="305"/>
      <c r="LOZ29" s="305"/>
      <c r="LPA29" s="305"/>
      <c r="LPB29" s="305"/>
      <c r="LPC29" s="305"/>
      <c r="LPD29" s="305"/>
      <c r="LPE29" s="305"/>
      <c r="LPF29" s="305"/>
      <c r="LPG29" s="305"/>
      <c r="LPH29" s="305"/>
      <c r="LPI29" s="305"/>
      <c r="LPJ29" s="305"/>
      <c r="LPK29" s="305"/>
      <c r="LPL29" s="305"/>
      <c r="LPM29" s="305"/>
      <c r="LPN29" s="305"/>
      <c r="LPO29" s="305"/>
      <c r="LPP29" s="305"/>
      <c r="LPQ29" s="305"/>
      <c r="LPR29" s="305"/>
      <c r="LPS29" s="305"/>
      <c r="LPT29" s="305"/>
      <c r="LPU29" s="305"/>
      <c r="LPV29" s="305"/>
      <c r="LPW29" s="305"/>
      <c r="LPX29" s="305"/>
      <c r="LPY29" s="305"/>
      <c r="LPZ29" s="305"/>
      <c r="LQA29" s="305"/>
      <c r="LQB29" s="305"/>
      <c r="LQC29" s="305"/>
      <c r="LQD29" s="305"/>
      <c r="LQE29" s="305"/>
      <c r="LQF29" s="305"/>
      <c r="LQG29" s="305"/>
      <c r="LQH29" s="305"/>
      <c r="LQI29" s="305"/>
      <c r="LQJ29" s="305"/>
      <c r="LQK29" s="305"/>
      <c r="LQL29" s="305"/>
      <c r="LQM29" s="305"/>
      <c r="LQN29" s="305"/>
      <c r="LQO29" s="305"/>
      <c r="LQP29" s="305"/>
      <c r="LQQ29" s="305"/>
      <c r="LQR29" s="305"/>
      <c r="LQS29" s="305"/>
      <c r="LQT29" s="305"/>
      <c r="LQU29" s="305"/>
      <c r="LQV29" s="305"/>
      <c r="LQW29" s="305"/>
      <c r="LQX29" s="305"/>
      <c r="LQY29" s="305"/>
      <c r="LQZ29" s="305"/>
      <c r="LRA29" s="305"/>
      <c r="LRB29" s="305"/>
      <c r="LRC29" s="305"/>
      <c r="LRD29" s="305"/>
      <c r="LRE29" s="305"/>
      <c r="LRF29" s="305"/>
      <c r="LRG29" s="305"/>
      <c r="LRH29" s="305"/>
      <c r="LRI29" s="305"/>
      <c r="LRJ29" s="305"/>
      <c r="LRK29" s="305"/>
      <c r="LRL29" s="305"/>
      <c r="LRM29" s="305"/>
      <c r="LRN29" s="305"/>
      <c r="LRO29" s="305"/>
      <c r="LRP29" s="305"/>
      <c r="LRQ29" s="305"/>
      <c r="LRR29" s="305"/>
      <c r="LRS29" s="305"/>
      <c r="LRT29" s="305"/>
      <c r="LRU29" s="305"/>
      <c r="LRV29" s="305"/>
      <c r="LRW29" s="305"/>
      <c r="LRX29" s="305"/>
      <c r="LRY29" s="305"/>
      <c r="LRZ29" s="305"/>
      <c r="LSA29" s="305"/>
      <c r="LSB29" s="305"/>
      <c r="LSC29" s="305"/>
      <c r="LSD29" s="305"/>
      <c r="LSE29" s="305"/>
      <c r="LSF29" s="305"/>
      <c r="LSG29" s="305"/>
      <c r="LSH29" s="305"/>
      <c r="LSI29" s="305"/>
      <c r="LSJ29" s="305"/>
      <c r="LSK29" s="305"/>
      <c r="LSL29" s="305"/>
      <c r="LSM29" s="305"/>
      <c r="LSN29" s="305"/>
      <c r="LSO29" s="305"/>
      <c r="LSP29" s="305"/>
      <c r="LSQ29" s="305"/>
      <c r="LSR29" s="305"/>
      <c r="LSS29" s="305"/>
      <c r="LST29" s="305"/>
      <c r="LSU29" s="305"/>
      <c r="LSV29" s="305"/>
      <c r="LSW29" s="305"/>
      <c r="LSX29" s="305"/>
      <c r="LSY29" s="305"/>
      <c r="LSZ29" s="305"/>
      <c r="LTA29" s="305"/>
      <c r="LTB29" s="305"/>
      <c r="LTC29" s="305"/>
      <c r="LTD29" s="305"/>
      <c r="LTE29" s="305"/>
      <c r="LTF29" s="305"/>
      <c r="LTG29" s="305"/>
      <c r="LTH29" s="305"/>
      <c r="LTI29" s="305"/>
      <c r="LTJ29" s="305"/>
      <c r="LTK29" s="305"/>
      <c r="LTL29" s="305"/>
      <c r="LTM29" s="305"/>
      <c r="LTN29" s="305"/>
      <c r="LTO29" s="305"/>
      <c r="LTP29" s="305"/>
      <c r="LTQ29" s="305"/>
      <c r="LTR29" s="305"/>
      <c r="LTS29" s="305"/>
      <c r="LTT29" s="305"/>
      <c r="LTU29" s="305"/>
      <c r="LTV29" s="305"/>
      <c r="LTW29" s="305"/>
      <c r="LTX29" s="305"/>
      <c r="LTY29" s="305"/>
      <c r="LTZ29" s="305"/>
      <c r="LUA29" s="305"/>
      <c r="LUB29" s="305"/>
      <c r="LUC29" s="305"/>
      <c r="LUD29" s="305"/>
      <c r="LUE29" s="305"/>
      <c r="LUF29" s="305"/>
      <c r="LUG29" s="305"/>
      <c r="LUH29" s="305"/>
      <c r="LUI29" s="305"/>
      <c r="LUJ29" s="305"/>
      <c r="LUK29" s="305"/>
      <c r="LUL29" s="305"/>
      <c r="LUM29" s="305"/>
      <c r="LUN29" s="305"/>
      <c r="LUO29" s="305"/>
      <c r="LUP29" s="305"/>
      <c r="LUQ29" s="305"/>
      <c r="LUR29" s="305"/>
      <c r="LUS29" s="305"/>
      <c r="LUT29" s="305"/>
      <c r="LUU29" s="305"/>
      <c r="LUV29" s="305"/>
      <c r="LUW29" s="305"/>
      <c r="LUX29" s="305"/>
      <c r="LUY29" s="305"/>
      <c r="LUZ29" s="305"/>
      <c r="LVA29" s="305"/>
      <c r="LVB29" s="305"/>
      <c r="LVC29" s="305"/>
      <c r="LVD29" s="305"/>
      <c r="LVE29" s="305"/>
      <c r="LVF29" s="305"/>
      <c r="LVG29" s="305"/>
      <c r="LVH29" s="305"/>
      <c r="LVI29" s="305"/>
      <c r="LVJ29" s="305"/>
      <c r="LVK29" s="305"/>
      <c r="LVL29" s="305"/>
      <c r="LVM29" s="305"/>
      <c r="LVN29" s="305"/>
      <c r="LVO29" s="305"/>
      <c r="LVP29" s="305"/>
      <c r="LVQ29" s="305"/>
      <c r="LVR29" s="305"/>
      <c r="LVS29" s="305"/>
      <c r="LVT29" s="305"/>
      <c r="LVU29" s="305"/>
      <c r="LVV29" s="305"/>
      <c r="LVW29" s="305"/>
      <c r="LVX29" s="305"/>
      <c r="LVY29" s="305"/>
      <c r="LVZ29" s="305"/>
      <c r="LWA29" s="305"/>
      <c r="LWB29" s="305"/>
      <c r="LWC29" s="305"/>
      <c r="LWD29" s="305"/>
      <c r="LWE29" s="305"/>
      <c r="LWF29" s="305"/>
      <c r="LWG29" s="305"/>
      <c r="LWH29" s="305"/>
      <c r="LWI29" s="305"/>
      <c r="LWJ29" s="305"/>
      <c r="LWK29" s="305"/>
      <c r="LWL29" s="305"/>
      <c r="LWM29" s="305"/>
      <c r="LWN29" s="305"/>
      <c r="LWO29" s="305"/>
      <c r="LWP29" s="305"/>
      <c r="LWQ29" s="305"/>
      <c r="LWR29" s="305"/>
      <c r="LWS29" s="305"/>
      <c r="LWT29" s="305"/>
      <c r="LWU29" s="305"/>
      <c r="LWV29" s="305"/>
      <c r="LWW29" s="305"/>
      <c r="LWX29" s="305"/>
      <c r="LWY29" s="305"/>
      <c r="LWZ29" s="305"/>
      <c r="LXA29" s="305"/>
      <c r="LXB29" s="305"/>
      <c r="LXC29" s="305"/>
      <c r="LXD29" s="305"/>
      <c r="LXE29" s="305"/>
      <c r="LXF29" s="305"/>
      <c r="LXG29" s="305"/>
      <c r="LXH29" s="305"/>
      <c r="LXI29" s="305"/>
      <c r="LXJ29" s="305"/>
      <c r="LXK29" s="305"/>
      <c r="LXL29" s="305"/>
      <c r="LXM29" s="305"/>
      <c r="LXN29" s="305"/>
      <c r="LXO29" s="305"/>
      <c r="LXP29" s="305"/>
      <c r="LXQ29" s="305"/>
      <c r="LXR29" s="305"/>
      <c r="LXS29" s="305"/>
      <c r="LXT29" s="305"/>
      <c r="LXU29" s="305"/>
      <c r="LXV29" s="305"/>
      <c r="LXW29" s="305"/>
      <c r="LXX29" s="305"/>
      <c r="LXY29" s="305"/>
      <c r="LXZ29" s="305"/>
      <c r="LYA29" s="305"/>
      <c r="LYB29" s="305"/>
      <c r="LYC29" s="305"/>
      <c r="LYD29" s="305"/>
      <c r="LYE29" s="305"/>
      <c r="LYF29" s="305"/>
      <c r="LYG29" s="305"/>
      <c r="LYH29" s="305"/>
      <c r="LYI29" s="305"/>
      <c r="LYJ29" s="305"/>
      <c r="LYK29" s="305"/>
      <c r="LYL29" s="305"/>
      <c r="LYM29" s="305"/>
      <c r="LYN29" s="305"/>
      <c r="LYO29" s="305"/>
      <c r="LYP29" s="305"/>
      <c r="LYQ29" s="305"/>
      <c r="LYR29" s="305"/>
      <c r="LYS29" s="305"/>
      <c r="LYT29" s="305"/>
      <c r="LYU29" s="305"/>
      <c r="LYV29" s="305"/>
      <c r="LYW29" s="305"/>
      <c r="LYX29" s="305"/>
      <c r="LYY29" s="305"/>
      <c r="LYZ29" s="305"/>
      <c r="LZA29" s="305"/>
      <c r="LZB29" s="305"/>
      <c r="LZC29" s="305"/>
      <c r="LZD29" s="305"/>
      <c r="LZE29" s="305"/>
      <c r="LZF29" s="305"/>
      <c r="LZG29" s="305"/>
      <c r="LZH29" s="305"/>
      <c r="LZI29" s="305"/>
      <c r="LZJ29" s="305"/>
      <c r="LZK29" s="305"/>
      <c r="LZL29" s="305"/>
      <c r="LZM29" s="305"/>
      <c r="LZN29" s="305"/>
      <c r="LZO29" s="305"/>
      <c r="LZP29" s="305"/>
      <c r="LZQ29" s="305"/>
      <c r="LZR29" s="305"/>
      <c r="LZS29" s="305"/>
      <c r="LZT29" s="305"/>
      <c r="LZU29" s="305"/>
      <c r="LZV29" s="305"/>
      <c r="LZW29" s="305"/>
      <c r="LZX29" s="305"/>
      <c r="LZY29" s="305"/>
      <c r="LZZ29" s="305"/>
      <c r="MAA29" s="305"/>
      <c r="MAB29" s="305"/>
      <c r="MAC29" s="305"/>
      <c r="MAD29" s="305"/>
      <c r="MAE29" s="305"/>
      <c r="MAF29" s="305"/>
      <c r="MAG29" s="305"/>
      <c r="MAH29" s="305"/>
      <c r="MAI29" s="305"/>
      <c r="MAJ29" s="305"/>
      <c r="MAK29" s="305"/>
      <c r="MAL29" s="305"/>
      <c r="MAM29" s="305"/>
      <c r="MAN29" s="305"/>
      <c r="MAO29" s="305"/>
      <c r="MAP29" s="305"/>
      <c r="MAQ29" s="305"/>
      <c r="MAR29" s="305"/>
      <c r="MAS29" s="305"/>
      <c r="MAT29" s="305"/>
      <c r="MAU29" s="305"/>
      <c r="MAV29" s="305"/>
      <c r="MAW29" s="305"/>
      <c r="MAX29" s="305"/>
      <c r="MAY29" s="305"/>
      <c r="MAZ29" s="305"/>
      <c r="MBA29" s="305"/>
      <c r="MBB29" s="305"/>
      <c r="MBC29" s="305"/>
      <c r="MBD29" s="305"/>
      <c r="MBE29" s="305"/>
      <c r="MBF29" s="305"/>
      <c r="MBG29" s="305"/>
      <c r="MBH29" s="305"/>
      <c r="MBI29" s="305"/>
      <c r="MBJ29" s="305"/>
      <c r="MBK29" s="305"/>
      <c r="MBL29" s="305"/>
      <c r="MBM29" s="305"/>
      <c r="MBN29" s="305"/>
      <c r="MBO29" s="305"/>
      <c r="MBP29" s="305"/>
      <c r="MBQ29" s="305"/>
      <c r="MBR29" s="305"/>
      <c r="MBS29" s="305"/>
      <c r="MBT29" s="305"/>
      <c r="MBU29" s="305"/>
      <c r="MBV29" s="305"/>
      <c r="MBW29" s="305"/>
      <c r="MBX29" s="305"/>
      <c r="MBY29" s="305"/>
      <c r="MBZ29" s="305"/>
      <c r="MCA29" s="305"/>
      <c r="MCB29" s="305"/>
      <c r="MCC29" s="305"/>
      <c r="MCD29" s="305"/>
      <c r="MCE29" s="305"/>
      <c r="MCF29" s="305"/>
      <c r="MCG29" s="305"/>
      <c r="MCH29" s="305"/>
      <c r="MCI29" s="305"/>
      <c r="MCJ29" s="305"/>
      <c r="MCK29" s="305"/>
      <c r="MCL29" s="305"/>
      <c r="MCM29" s="305"/>
      <c r="MCN29" s="305"/>
      <c r="MCO29" s="305"/>
      <c r="MCP29" s="305"/>
      <c r="MCQ29" s="305"/>
      <c r="MCR29" s="305"/>
      <c r="MCS29" s="305"/>
      <c r="MCT29" s="305"/>
      <c r="MCU29" s="305"/>
      <c r="MCV29" s="305"/>
      <c r="MCW29" s="305"/>
      <c r="MCX29" s="305"/>
      <c r="MCY29" s="305"/>
      <c r="MCZ29" s="305"/>
      <c r="MDA29" s="305"/>
      <c r="MDB29" s="305"/>
      <c r="MDC29" s="305"/>
      <c r="MDD29" s="305"/>
      <c r="MDE29" s="305"/>
      <c r="MDF29" s="305"/>
      <c r="MDG29" s="305"/>
      <c r="MDH29" s="305"/>
      <c r="MDI29" s="305"/>
      <c r="MDJ29" s="305"/>
      <c r="MDK29" s="305"/>
      <c r="MDL29" s="305"/>
      <c r="MDM29" s="305"/>
      <c r="MDN29" s="305"/>
      <c r="MDO29" s="305"/>
      <c r="MDP29" s="305"/>
      <c r="MDQ29" s="305"/>
      <c r="MDR29" s="305"/>
      <c r="MDS29" s="305"/>
      <c r="MDT29" s="305"/>
      <c r="MDU29" s="305"/>
      <c r="MDV29" s="305"/>
      <c r="MDW29" s="305"/>
      <c r="MDX29" s="305"/>
      <c r="MDY29" s="305"/>
      <c r="MDZ29" s="305"/>
      <c r="MEA29" s="305"/>
      <c r="MEB29" s="305"/>
      <c r="MEC29" s="305"/>
      <c r="MED29" s="305"/>
      <c r="MEE29" s="305"/>
      <c r="MEF29" s="305"/>
      <c r="MEG29" s="305"/>
      <c r="MEH29" s="305"/>
      <c r="MEI29" s="305"/>
      <c r="MEJ29" s="305"/>
      <c r="MEK29" s="305"/>
      <c r="MEL29" s="305"/>
      <c r="MEM29" s="305"/>
      <c r="MEN29" s="305"/>
      <c r="MEO29" s="305"/>
      <c r="MEP29" s="305"/>
      <c r="MEQ29" s="305"/>
      <c r="MER29" s="305"/>
      <c r="MES29" s="305"/>
      <c r="MET29" s="305"/>
      <c r="MEU29" s="305"/>
      <c r="MEV29" s="305"/>
      <c r="MEW29" s="305"/>
      <c r="MEX29" s="305"/>
      <c r="MEY29" s="305"/>
      <c r="MEZ29" s="305"/>
      <c r="MFA29" s="305"/>
      <c r="MFB29" s="305"/>
      <c r="MFC29" s="305"/>
      <c r="MFD29" s="305"/>
      <c r="MFE29" s="305"/>
      <c r="MFF29" s="305"/>
      <c r="MFG29" s="305"/>
      <c r="MFH29" s="305"/>
      <c r="MFI29" s="305"/>
      <c r="MFJ29" s="305"/>
      <c r="MFK29" s="305"/>
      <c r="MFL29" s="305"/>
      <c r="MFM29" s="305"/>
      <c r="MFN29" s="305"/>
      <c r="MFO29" s="305"/>
      <c r="MFP29" s="305"/>
      <c r="MFQ29" s="305"/>
      <c r="MFR29" s="305"/>
      <c r="MFS29" s="305"/>
      <c r="MFT29" s="305"/>
      <c r="MFU29" s="305"/>
      <c r="MFV29" s="305"/>
      <c r="MFW29" s="305"/>
      <c r="MFX29" s="305"/>
      <c r="MFY29" s="305"/>
      <c r="MFZ29" s="305"/>
      <c r="MGA29" s="305"/>
      <c r="MGB29" s="305"/>
      <c r="MGC29" s="305"/>
      <c r="MGD29" s="305"/>
      <c r="MGE29" s="305"/>
      <c r="MGF29" s="305"/>
      <c r="MGG29" s="305"/>
      <c r="MGH29" s="305"/>
      <c r="MGI29" s="305"/>
      <c r="MGJ29" s="305"/>
      <c r="MGK29" s="305"/>
      <c r="MGL29" s="305"/>
      <c r="MGM29" s="305"/>
      <c r="MGN29" s="305"/>
      <c r="MGO29" s="305"/>
      <c r="MGP29" s="305"/>
      <c r="MGQ29" s="305"/>
      <c r="MGR29" s="305"/>
      <c r="MGS29" s="305"/>
      <c r="MGT29" s="305"/>
      <c r="MGU29" s="305"/>
      <c r="MGV29" s="305"/>
      <c r="MGW29" s="305"/>
      <c r="MGX29" s="305"/>
      <c r="MGY29" s="305"/>
      <c r="MGZ29" s="305"/>
      <c r="MHA29" s="305"/>
      <c r="MHB29" s="305"/>
      <c r="MHC29" s="305"/>
      <c r="MHD29" s="305"/>
      <c r="MHE29" s="305"/>
      <c r="MHF29" s="305"/>
      <c r="MHG29" s="305"/>
      <c r="MHH29" s="305"/>
      <c r="MHI29" s="305"/>
      <c r="MHJ29" s="305"/>
      <c r="MHK29" s="305"/>
      <c r="MHL29" s="305"/>
      <c r="MHM29" s="305"/>
      <c r="MHN29" s="305"/>
      <c r="MHO29" s="305"/>
      <c r="MHP29" s="305"/>
      <c r="MHQ29" s="305"/>
      <c r="MHR29" s="305"/>
      <c r="MHS29" s="305"/>
      <c r="MHT29" s="305"/>
      <c r="MHU29" s="305"/>
      <c r="MHV29" s="305"/>
      <c r="MHW29" s="305"/>
      <c r="MHX29" s="305"/>
      <c r="MHY29" s="305"/>
      <c r="MHZ29" s="305"/>
      <c r="MIA29" s="305"/>
      <c r="MIB29" s="305"/>
      <c r="MIC29" s="305"/>
      <c r="MID29" s="305"/>
      <c r="MIE29" s="305"/>
      <c r="MIF29" s="305"/>
      <c r="MIG29" s="305"/>
      <c r="MIH29" s="305"/>
      <c r="MII29" s="305"/>
      <c r="MIJ29" s="305"/>
      <c r="MIK29" s="305"/>
      <c r="MIL29" s="305"/>
      <c r="MIM29" s="305"/>
      <c r="MIN29" s="305"/>
      <c r="MIO29" s="305"/>
      <c r="MIP29" s="305"/>
      <c r="MIQ29" s="305"/>
      <c r="MIR29" s="305"/>
      <c r="MIS29" s="305"/>
      <c r="MIT29" s="305"/>
      <c r="MIU29" s="305"/>
      <c r="MIV29" s="305"/>
      <c r="MIW29" s="305"/>
      <c r="MIX29" s="305"/>
      <c r="MIY29" s="305"/>
      <c r="MIZ29" s="305"/>
      <c r="MJA29" s="305"/>
      <c r="MJB29" s="305"/>
      <c r="MJC29" s="305"/>
      <c r="MJD29" s="305"/>
      <c r="MJE29" s="305"/>
      <c r="MJF29" s="305"/>
      <c r="MJG29" s="305"/>
      <c r="MJH29" s="305"/>
      <c r="MJI29" s="305"/>
      <c r="MJJ29" s="305"/>
      <c r="MJK29" s="305"/>
      <c r="MJL29" s="305"/>
      <c r="MJM29" s="305"/>
      <c r="MJN29" s="305"/>
      <c r="MJO29" s="305"/>
      <c r="MJP29" s="305"/>
      <c r="MJQ29" s="305"/>
      <c r="MJR29" s="305"/>
      <c r="MJS29" s="305"/>
      <c r="MJT29" s="305"/>
      <c r="MJU29" s="305"/>
      <c r="MJV29" s="305"/>
      <c r="MJW29" s="305"/>
      <c r="MJX29" s="305"/>
      <c r="MJY29" s="305"/>
      <c r="MJZ29" s="305"/>
      <c r="MKA29" s="305"/>
      <c r="MKB29" s="305"/>
      <c r="MKC29" s="305"/>
      <c r="MKD29" s="305"/>
      <c r="MKE29" s="305"/>
      <c r="MKF29" s="305"/>
      <c r="MKG29" s="305"/>
      <c r="MKH29" s="305"/>
      <c r="MKI29" s="305"/>
      <c r="MKJ29" s="305"/>
      <c r="MKK29" s="305"/>
      <c r="MKL29" s="305"/>
      <c r="MKM29" s="305"/>
      <c r="MKN29" s="305"/>
      <c r="MKO29" s="305"/>
      <c r="MKP29" s="305"/>
      <c r="MKQ29" s="305"/>
      <c r="MKR29" s="305"/>
      <c r="MKS29" s="305"/>
      <c r="MKT29" s="305"/>
      <c r="MKU29" s="305"/>
      <c r="MKV29" s="305"/>
      <c r="MKW29" s="305"/>
      <c r="MKX29" s="305"/>
      <c r="MKY29" s="305"/>
      <c r="MKZ29" s="305"/>
      <c r="MLA29" s="305"/>
      <c r="MLB29" s="305"/>
      <c r="MLC29" s="305"/>
      <c r="MLD29" s="305"/>
      <c r="MLE29" s="305"/>
      <c r="MLF29" s="305"/>
      <c r="MLG29" s="305"/>
      <c r="MLH29" s="305"/>
      <c r="MLI29" s="305"/>
      <c r="MLJ29" s="305"/>
      <c r="MLK29" s="305"/>
      <c r="MLL29" s="305"/>
      <c r="MLM29" s="305"/>
      <c r="MLN29" s="305"/>
      <c r="MLO29" s="305"/>
      <c r="MLP29" s="305"/>
      <c r="MLQ29" s="305"/>
      <c r="MLR29" s="305"/>
      <c r="MLS29" s="305"/>
      <c r="MLT29" s="305"/>
      <c r="MLU29" s="305"/>
      <c r="MLV29" s="305"/>
      <c r="MLW29" s="305"/>
      <c r="MLX29" s="305"/>
      <c r="MLY29" s="305"/>
      <c r="MLZ29" s="305"/>
      <c r="MMA29" s="305"/>
      <c r="MMB29" s="305"/>
      <c r="MMC29" s="305"/>
      <c r="MMD29" s="305"/>
      <c r="MME29" s="305"/>
      <c r="MMF29" s="305"/>
      <c r="MMG29" s="305"/>
      <c r="MMH29" s="305"/>
      <c r="MMI29" s="305"/>
      <c r="MMJ29" s="305"/>
      <c r="MMK29" s="305"/>
      <c r="MML29" s="305"/>
      <c r="MMM29" s="305"/>
      <c r="MMN29" s="305"/>
      <c r="MMO29" s="305"/>
      <c r="MMP29" s="305"/>
      <c r="MMQ29" s="305"/>
      <c r="MMR29" s="305"/>
      <c r="MMS29" s="305"/>
      <c r="MMT29" s="305"/>
      <c r="MMU29" s="305"/>
      <c r="MMV29" s="305"/>
      <c r="MMW29" s="305"/>
      <c r="MMX29" s="305"/>
      <c r="MMY29" s="305"/>
      <c r="MMZ29" s="305"/>
      <c r="MNA29" s="305"/>
      <c r="MNB29" s="305"/>
      <c r="MNC29" s="305"/>
      <c r="MND29" s="305"/>
      <c r="MNE29" s="305"/>
      <c r="MNF29" s="305"/>
      <c r="MNG29" s="305"/>
      <c r="MNH29" s="305"/>
      <c r="MNI29" s="305"/>
      <c r="MNJ29" s="305"/>
      <c r="MNK29" s="305"/>
      <c r="MNL29" s="305"/>
      <c r="MNM29" s="305"/>
      <c r="MNN29" s="305"/>
      <c r="MNO29" s="305"/>
      <c r="MNP29" s="305"/>
      <c r="MNQ29" s="305"/>
      <c r="MNR29" s="305"/>
      <c r="MNS29" s="305"/>
      <c r="MNT29" s="305"/>
      <c r="MNU29" s="305"/>
      <c r="MNV29" s="305"/>
      <c r="MNW29" s="305"/>
      <c r="MNX29" s="305"/>
      <c r="MNY29" s="305"/>
      <c r="MNZ29" s="305"/>
      <c r="MOA29" s="305"/>
      <c r="MOB29" s="305"/>
      <c r="MOC29" s="305"/>
      <c r="MOD29" s="305"/>
      <c r="MOE29" s="305"/>
      <c r="MOF29" s="305"/>
      <c r="MOG29" s="305"/>
      <c r="MOH29" s="305"/>
      <c r="MOI29" s="305"/>
      <c r="MOJ29" s="305"/>
      <c r="MOK29" s="305"/>
      <c r="MOL29" s="305"/>
      <c r="MOM29" s="305"/>
      <c r="MON29" s="305"/>
      <c r="MOO29" s="305"/>
      <c r="MOP29" s="305"/>
      <c r="MOQ29" s="305"/>
      <c r="MOR29" s="305"/>
      <c r="MOS29" s="305"/>
      <c r="MOT29" s="305"/>
      <c r="MOU29" s="305"/>
      <c r="MOV29" s="305"/>
      <c r="MOW29" s="305"/>
      <c r="MOX29" s="305"/>
      <c r="MOY29" s="305"/>
      <c r="MOZ29" s="305"/>
      <c r="MPA29" s="305"/>
      <c r="MPB29" s="305"/>
      <c r="MPC29" s="305"/>
      <c r="MPD29" s="305"/>
      <c r="MPE29" s="305"/>
      <c r="MPF29" s="305"/>
      <c r="MPG29" s="305"/>
      <c r="MPH29" s="305"/>
      <c r="MPI29" s="305"/>
      <c r="MPJ29" s="305"/>
      <c r="MPK29" s="305"/>
      <c r="MPL29" s="305"/>
      <c r="MPM29" s="305"/>
      <c r="MPN29" s="305"/>
      <c r="MPO29" s="305"/>
      <c r="MPP29" s="305"/>
      <c r="MPQ29" s="305"/>
      <c r="MPR29" s="305"/>
      <c r="MPS29" s="305"/>
      <c r="MPT29" s="305"/>
      <c r="MPU29" s="305"/>
      <c r="MPV29" s="305"/>
      <c r="MPW29" s="305"/>
      <c r="MPX29" s="305"/>
      <c r="MPY29" s="305"/>
      <c r="MPZ29" s="305"/>
      <c r="MQA29" s="305"/>
      <c r="MQB29" s="305"/>
      <c r="MQC29" s="305"/>
      <c r="MQD29" s="305"/>
      <c r="MQE29" s="305"/>
      <c r="MQF29" s="305"/>
      <c r="MQG29" s="305"/>
      <c r="MQH29" s="305"/>
      <c r="MQI29" s="305"/>
      <c r="MQJ29" s="305"/>
      <c r="MQK29" s="305"/>
      <c r="MQL29" s="305"/>
      <c r="MQM29" s="305"/>
      <c r="MQN29" s="305"/>
      <c r="MQO29" s="305"/>
      <c r="MQP29" s="305"/>
      <c r="MQQ29" s="305"/>
      <c r="MQR29" s="305"/>
      <c r="MQS29" s="305"/>
      <c r="MQT29" s="305"/>
      <c r="MQU29" s="305"/>
      <c r="MQV29" s="305"/>
      <c r="MQW29" s="305"/>
      <c r="MQX29" s="305"/>
      <c r="MQY29" s="305"/>
      <c r="MQZ29" s="305"/>
      <c r="MRA29" s="305"/>
      <c r="MRB29" s="305"/>
      <c r="MRC29" s="305"/>
      <c r="MRD29" s="305"/>
      <c r="MRE29" s="305"/>
      <c r="MRF29" s="305"/>
      <c r="MRG29" s="305"/>
      <c r="MRH29" s="305"/>
      <c r="MRI29" s="305"/>
      <c r="MRJ29" s="305"/>
      <c r="MRK29" s="305"/>
      <c r="MRL29" s="305"/>
      <c r="MRM29" s="305"/>
      <c r="MRN29" s="305"/>
      <c r="MRO29" s="305"/>
      <c r="MRP29" s="305"/>
      <c r="MRQ29" s="305"/>
      <c r="MRR29" s="305"/>
      <c r="MRS29" s="305"/>
      <c r="MRT29" s="305"/>
      <c r="MRU29" s="305"/>
      <c r="MRV29" s="305"/>
      <c r="MRW29" s="305"/>
      <c r="MRX29" s="305"/>
      <c r="MRY29" s="305"/>
      <c r="MRZ29" s="305"/>
      <c r="MSA29" s="305"/>
      <c r="MSB29" s="305"/>
      <c r="MSC29" s="305"/>
      <c r="MSD29" s="305"/>
      <c r="MSE29" s="305"/>
      <c r="MSF29" s="305"/>
      <c r="MSG29" s="305"/>
      <c r="MSH29" s="305"/>
      <c r="MSI29" s="305"/>
      <c r="MSJ29" s="305"/>
      <c r="MSK29" s="305"/>
      <c r="MSL29" s="305"/>
      <c r="MSM29" s="305"/>
      <c r="MSN29" s="305"/>
      <c r="MSO29" s="305"/>
      <c r="MSP29" s="305"/>
      <c r="MSQ29" s="305"/>
      <c r="MSR29" s="305"/>
      <c r="MSS29" s="305"/>
      <c r="MST29" s="305"/>
      <c r="MSU29" s="305"/>
      <c r="MSV29" s="305"/>
      <c r="MSW29" s="305"/>
      <c r="MSX29" s="305"/>
      <c r="MSY29" s="305"/>
      <c r="MSZ29" s="305"/>
      <c r="MTA29" s="305"/>
      <c r="MTB29" s="305"/>
      <c r="MTC29" s="305"/>
      <c r="MTD29" s="305"/>
      <c r="MTE29" s="305"/>
      <c r="MTF29" s="305"/>
      <c r="MTG29" s="305"/>
      <c r="MTH29" s="305"/>
      <c r="MTI29" s="305"/>
      <c r="MTJ29" s="305"/>
      <c r="MTK29" s="305"/>
      <c r="MTL29" s="305"/>
      <c r="MTM29" s="305"/>
      <c r="MTN29" s="305"/>
      <c r="MTO29" s="305"/>
      <c r="MTP29" s="305"/>
      <c r="MTQ29" s="305"/>
      <c r="MTR29" s="305"/>
      <c r="MTS29" s="305"/>
      <c r="MTT29" s="305"/>
      <c r="MTU29" s="305"/>
      <c r="MTV29" s="305"/>
      <c r="MTW29" s="305"/>
      <c r="MTX29" s="305"/>
      <c r="MTY29" s="305"/>
      <c r="MTZ29" s="305"/>
      <c r="MUA29" s="305"/>
      <c r="MUB29" s="305"/>
      <c r="MUC29" s="305"/>
      <c r="MUD29" s="305"/>
      <c r="MUE29" s="305"/>
      <c r="MUF29" s="305"/>
      <c r="MUG29" s="305"/>
      <c r="MUH29" s="305"/>
      <c r="MUI29" s="305"/>
      <c r="MUJ29" s="305"/>
      <c r="MUK29" s="305"/>
      <c r="MUL29" s="305"/>
      <c r="MUM29" s="305"/>
      <c r="MUN29" s="305"/>
      <c r="MUO29" s="305"/>
      <c r="MUP29" s="305"/>
      <c r="MUQ29" s="305"/>
      <c r="MUR29" s="305"/>
      <c r="MUS29" s="305"/>
      <c r="MUT29" s="305"/>
      <c r="MUU29" s="305"/>
      <c r="MUV29" s="305"/>
      <c r="MUW29" s="305"/>
      <c r="MUX29" s="305"/>
      <c r="MUY29" s="305"/>
      <c r="MUZ29" s="305"/>
      <c r="MVA29" s="305"/>
      <c r="MVB29" s="305"/>
      <c r="MVC29" s="305"/>
      <c r="MVD29" s="305"/>
      <c r="MVE29" s="305"/>
      <c r="MVF29" s="305"/>
      <c r="MVG29" s="305"/>
      <c r="MVH29" s="305"/>
      <c r="MVI29" s="305"/>
      <c r="MVJ29" s="305"/>
      <c r="MVK29" s="305"/>
      <c r="MVL29" s="305"/>
      <c r="MVM29" s="305"/>
      <c r="MVN29" s="305"/>
      <c r="MVO29" s="305"/>
      <c r="MVP29" s="305"/>
      <c r="MVQ29" s="305"/>
      <c r="MVR29" s="305"/>
      <c r="MVS29" s="305"/>
      <c r="MVT29" s="305"/>
      <c r="MVU29" s="305"/>
      <c r="MVV29" s="305"/>
      <c r="MVW29" s="305"/>
      <c r="MVX29" s="305"/>
      <c r="MVY29" s="305"/>
      <c r="MVZ29" s="305"/>
      <c r="MWA29" s="305"/>
      <c r="MWB29" s="305"/>
      <c r="MWC29" s="305"/>
      <c r="MWD29" s="305"/>
      <c r="MWE29" s="305"/>
      <c r="MWF29" s="305"/>
      <c r="MWG29" s="305"/>
      <c r="MWH29" s="305"/>
      <c r="MWI29" s="305"/>
      <c r="MWJ29" s="305"/>
      <c r="MWK29" s="305"/>
      <c r="MWL29" s="305"/>
      <c r="MWM29" s="305"/>
      <c r="MWN29" s="305"/>
      <c r="MWO29" s="305"/>
      <c r="MWP29" s="305"/>
      <c r="MWQ29" s="305"/>
      <c r="MWR29" s="305"/>
      <c r="MWS29" s="305"/>
      <c r="MWT29" s="305"/>
      <c r="MWU29" s="305"/>
      <c r="MWV29" s="305"/>
      <c r="MWW29" s="305"/>
      <c r="MWX29" s="305"/>
      <c r="MWY29" s="305"/>
      <c r="MWZ29" s="305"/>
      <c r="MXA29" s="305"/>
      <c r="MXB29" s="305"/>
      <c r="MXC29" s="305"/>
      <c r="MXD29" s="305"/>
      <c r="MXE29" s="305"/>
      <c r="MXF29" s="305"/>
      <c r="MXG29" s="305"/>
      <c r="MXH29" s="305"/>
      <c r="MXI29" s="305"/>
      <c r="MXJ29" s="305"/>
      <c r="MXK29" s="305"/>
      <c r="MXL29" s="305"/>
      <c r="MXM29" s="305"/>
      <c r="MXN29" s="305"/>
      <c r="MXO29" s="305"/>
      <c r="MXP29" s="305"/>
      <c r="MXQ29" s="305"/>
      <c r="MXR29" s="305"/>
      <c r="MXS29" s="305"/>
      <c r="MXT29" s="305"/>
      <c r="MXU29" s="305"/>
      <c r="MXV29" s="305"/>
      <c r="MXW29" s="305"/>
      <c r="MXX29" s="305"/>
      <c r="MXY29" s="305"/>
      <c r="MXZ29" s="305"/>
      <c r="MYA29" s="305"/>
      <c r="MYB29" s="305"/>
      <c r="MYC29" s="305"/>
      <c r="MYD29" s="305"/>
      <c r="MYE29" s="305"/>
      <c r="MYF29" s="305"/>
      <c r="MYG29" s="305"/>
      <c r="MYH29" s="305"/>
      <c r="MYI29" s="305"/>
      <c r="MYJ29" s="305"/>
      <c r="MYK29" s="305"/>
      <c r="MYL29" s="305"/>
      <c r="MYM29" s="305"/>
      <c r="MYN29" s="305"/>
      <c r="MYO29" s="305"/>
      <c r="MYP29" s="305"/>
      <c r="MYQ29" s="305"/>
      <c r="MYR29" s="305"/>
      <c r="MYS29" s="305"/>
      <c r="MYT29" s="305"/>
      <c r="MYU29" s="305"/>
      <c r="MYV29" s="305"/>
      <c r="MYW29" s="305"/>
      <c r="MYX29" s="305"/>
      <c r="MYY29" s="305"/>
      <c r="MYZ29" s="305"/>
      <c r="MZA29" s="305"/>
      <c r="MZB29" s="305"/>
      <c r="MZC29" s="305"/>
      <c r="MZD29" s="305"/>
      <c r="MZE29" s="305"/>
      <c r="MZF29" s="305"/>
      <c r="MZG29" s="305"/>
      <c r="MZH29" s="305"/>
      <c r="MZI29" s="305"/>
      <c r="MZJ29" s="305"/>
      <c r="MZK29" s="305"/>
      <c r="MZL29" s="305"/>
      <c r="MZM29" s="305"/>
      <c r="MZN29" s="305"/>
      <c r="MZO29" s="305"/>
      <c r="MZP29" s="305"/>
      <c r="MZQ29" s="305"/>
      <c r="MZR29" s="305"/>
      <c r="MZS29" s="305"/>
      <c r="MZT29" s="305"/>
      <c r="MZU29" s="305"/>
      <c r="MZV29" s="305"/>
      <c r="MZW29" s="305"/>
      <c r="MZX29" s="305"/>
      <c r="MZY29" s="305"/>
      <c r="MZZ29" s="305"/>
      <c r="NAA29" s="305"/>
      <c r="NAB29" s="305"/>
      <c r="NAC29" s="305"/>
      <c r="NAD29" s="305"/>
      <c r="NAE29" s="305"/>
      <c r="NAF29" s="305"/>
      <c r="NAG29" s="305"/>
      <c r="NAH29" s="305"/>
      <c r="NAI29" s="305"/>
      <c r="NAJ29" s="305"/>
      <c r="NAK29" s="305"/>
      <c r="NAL29" s="305"/>
      <c r="NAM29" s="305"/>
      <c r="NAN29" s="305"/>
      <c r="NAO29" s="305"/>
      <c r="NAP29" s="305"/>
      <c r="NAQ29" s="305"/>
      <c r="NAR29" s="305"/>
      <c r="NAS29" s="305"/>
      <c r="NAT29" s="305"/>
      <c r="NAU29" s="305"/>
      <c r="NAV29" s="305"/>
      <c r="NAW29" s="305"/>
      <c r="NAX29" s="305"/>
      <c r="NAY29" s="305"/>
      <c r="NAZ29" s="305"/>
      <c r="NBA29" s="305"/>
      <c r="NBB29" s="305"/>
      <c r="NBC29" s="305"/>
      <c r="NBD29" s="305"/>
      <c r="NBE29" s="305"/>
      <c r="NBF29" s="305"/>
      <c r="NBG29" s="305"/>
      <c r="NBH29" s="305"/>
      <c r="NBI29" s="305"/>
      <c r="NBJ29" s="305"/>
      <c r="NBK29" s="305"/>
      <c r="NBL29" s="305"/>
      <c r="NBM29" s="305"/>
      <c r="NBN29" s="305"/>
      <c r="NBO29" s="305"/>
      <c r="NBP29" s="305"/>
      <c r="NBQ29" s="305"/>
      <c r="NBR29" s="305"/>
      <c r="NBS29" s="305"/>
      <c r="NBT29" s="305"/>
      <c r="NBU29" s="305"/>
      <c r="NBV29" s="305"/>
      <c r="NBW29" s="305"/>
      <c r="NBX29" s="305"/>
      <c r="NBY29" s="305"/>
      <c r="NBZ29" s="305"/>
      <c r="NCA29" s="305"/>
      <c r="NCB29" s="305"/>
      <c r="NCC29" s="305"/>
      <c r="NCD29" s="305"/>
      <c r="NCE29" s="305"/>
      <c r="NCF29" s="305"/>
      <c r="NCG29" s="305"/>
      <c r="NCH29" s="305"/>
      <c r="NCI29" s="305"/>
      <c r="NCJ29" s="305"/>
      <c r="NCK29" s="305"/>
      <c r="NCL29" s="305"/>
      <c r="NCM29" s="305"/>
      <c r="NCN29" s="305"/>
      <c r="NCO29" s="305"/>
      <c r="NCP29" s="305"/>
      <c r="NCQ29" s="305"/>
      <c r="NCR29" s="305"/>
      <c r="NCS29" s="305"/>
      <c r="NCT29" s="305"/>
      <c r="NCU29" s="305"/>
      <c r="NCV29" s="305"/>
      <c r="NCW29" s="305"/>
      <c r="NCX29" s="305"/>
      <c r="NCY29" s="305"/>
      <c r="NCZ29" s="305"/>
      <c r="NDA29" s="305"/>
      <c r="NDB29" s="305"/>
      <c r="NDC29" s="305"/>
      <c r="NDD29" s="305"/>
      <c r="NDE29" s="305"/>
      <c r="NDF29" s="305"/>
      <c r="NDG29" s="305"/>
      <c r="NDH29" s="305"/>
      <c r="NDI29" s="305"/>
      <c r="NDJ29" s="305"/>
      <c r="NDK29" s="305"/>
      <c r="NDL29" s="305"/>
      <c r="NDM29" s="305"/>
      <c r="NDN29" s="305"/>
      <c r="NDO29" s="305"/>
      <c r="NDP29" s="305"/>
      <c r="NDQ29" s="305"/>
      <c r="NDR29" s="305"/>
      <c r="NDS29" s="305"/>
      <c r="NDT29" s="305"/>
      <c r="NDU29" s="305"/>
      <c r="NDV29" s="305"/>
      <c r="NDW29" s="305"/>
      <c r="NDX29" s="305"/>
      <c r="NDY29" s="305"/>
      <c r="NDZ29" s="305"/>
      <c r="NEA29" s="305"/>
      <c r="NEB29" s="305"/>
      <c r="NEC29" s="305"/>
      <c r="NED29" s="305"/>
      <c r="NEE29" s="305"/>
      <c r="NEF29" s="305"/>
      <c r="NEG29" s="305"/>
      <c r="NEH29" s="305"/>
      <c r="NEI29" s="305"/>
      <c r="NEJ29" s="305"/>
      <c r="NEK29" s="305"/>
      <c r="NEL29" s="305"/>
      <c r="NEM29" s="305"/>
      <c r="NEN29" s="305"/>
      <c r="NEO29" s="305"/>
      <c r="NEP29" s="305"/>
      <c r="NEQ29" s="305"/>
      <c r="NER29" s="305"/>
      <c r="NES29" s="305"/>
      <c r="NET29" s="305"/>
      <c r="NEU29" s="305"/>
      <c r="NEV29" s="305"/>
      <c r="NEW29" s="305"/>
      <c r="NEX29" s="305"/>
      <c r="NEY29" s="305"/>
      <c r="NEZ29" s="305"/>
      <c r="NFA29" s="305"/>
      <c r="NFB29" s="305"/>
      <c r="NFC29" s="305"/>
      <c r="NFD29" s="305"/>
      <c r="NFE29" s="305"/>
      <c r="NFF29" s="305"/>
      <c r="NFG29" s="305"/>
      <c r="NFH29" s="305"/>
      <c r="NFI29" s="305"/>
      <c r="NFJ29" s="305"/>
      <c r="NFK29" s="305"/>
      <c r="NFL29" s="305"/>
      <c r="NFM29" s="305"/>
      <c r="NFN29" s="305"/>
      <c r="NFO29" s="305"/>
      <c r="NFP29" s="305"/>
      <c r="NFQ29" s="305"/>
      <c r="NFR29" s="305"/>
      <c r="NFS29" s="305"/>
      <c r="NFT29" s="305"/>
      <c r="NFU29" s="305"/>
      <c r="NFV29" s="305"/>
      <c r="NFW29" s="305"/>
      <c r="NFX29" s="305"/>
      <c r="NFY29" s="305"/>
      <c r="NFZ29" s="305"/>
      <c r="NGA29" s="305"/>
      <c r="NGB29" s="305"/>
      <c r="NGC29" s="305"/>
      <c r="NGD29" s="305"/>
      <c r="NGE29" s="305"/>
      <c r="NGF29" s="305"/>
      <c r="NGG29" s="305"/>
      <c r="NGH29" s="305"/>
      <c r="NGI29" s="305"/>
      <c r="NGJ29" s="305"/>
      <c r="NGK29" s="305"/>
      <c r="NGL29" s="305"/>
      <c r="NGM29" s="305"/>
      <c r="NGN29" s="305"/>
      <c r="NGO29" s="305"/>
      <c r="NGP29" s="305"/>
      <c r="NGQ29" s="305"/>
      <c r="NGR29" s="305"/>
      <c r="NGS29" s="305"/>
      <c r="NGT29" s="305"/>
      <c r="NGU29" s="305"/>
      <c r="NGV29" s="305"/>
      <c r="NGW29" s="305"/>
      <c r="NGX29" s="305"/>
      <c r="NGY29" s="305"/>
      <c r="NGZ29" s="305"/>
      <c r="NHA29" s="305"/>
      <c r="NHB29" s="305"/>
      <c r="NHC29" s="305"/>
      <c r="NHD29" s="305"/>
      <c r="NHE29" s="305"/>
      <c r="NHF29" s="305"/>
      <c r="NHG29" s="305"/>
      <c r="NHH29" s="305"/>
      <c r="NHI29" s="305"/>
      <c r="NHJ29" s="305"/>
      <c r="NHK29" s="305"/>
      <c r="NHL29" s="305"/>
      <c r="NHM29" s="305"/>
      <c r="NHN29" s="305"/>
      <c r="NHO29" s="305"/>
      <c r="NHP29" s="305"/>
      <c r="NHQ29" s="305"/>
      <c r="NHR29" s="305"/>
      <c r="NHS29" s="305"/>
      <c r="NHT29" s="305"/>
      <c r="NHU29" s="305"/>
      <c r="NHV29" s="305"/>
      <c r="NHW29" s="305"/>
      <c r="NHX29" s="305"/>
      <c r="NHY29" s="305"/>
      <c r="NHZ29" s="305"/>
      <c r="NIA29" s="305"/>
      <c r="NIB29" s="305"/>
      <c r="NIC29" s="305"/>
      <c r="NID29" s="305"/>
      <c r="NIE29" s="305"/>
      <c r="NIF29" s="305"/>
      <c r="NIG29" s="305"/>
      <c r="NIH29" s="305"/>
      <c r="NII29" s="305"/>
      <c r="NIJ29" s="305"/>
      <c r="NIK29" s="305"/>
      <c r="NIL29" s="305"/>
      <c r="NIM29" s="305"/>
      <c r="NIN29" s="305"/>
      <c r="NIO29" s="305"/>
      <c r="NIP29" s="305"/>
      <c r="NIQ29" s="305"/>
      <c r="NIR29" s="305"/>
      <c r="NIS29" s="305"/>
      <c r="NIT29" s="305"/>
      <c r="NIU29" s="305"/>
      <c r="NIV29" s="305"/>
      <c r="NIW29" s="305"/>
      <c r="NIX29" s="305"/>
      <c r="NIY29" s="305"/>
      <c r="NIZ29" s="305"/>
      <c r="NJA29" s="305"/>
      <c r="NJB29" s="305"/>
      <c r="NJC29" s="305"/>
      <c r="NJD29" s="305"/>
      <c r="NJE29" s="305"/>
      <c r="NJF29" s="305"/>
      <c r="NJG29" s="305"/>
      <c r="NJH29" s="305"/>
      <c r="NJI29" s="305"/>
      <c r="NJJ29" s="305"/>
      <c r="NJK29" s="305"/>
      <c r="NJL29" s="305"/>
      <c r="NJM29" s="305"/>
      <c r="NJN29" s="305"/>
      <c r="NJO29" s="305"/>
      <c r="NJP29" s="305"/>
      <c r="NJQ29" s="305"/>
      <c r="NJR29" s="305"/>
      <c r="NJS29" s="305"/>
      <c r="NJT29" s="305"/>
      <c r="NJU29" s="305"/>
      <c r="NJV29" s="305"/>
      <c r="NJW29" s="305"/>
      <c r="NJX29" s="305"/>
      <c r="NJY29" s="305"/>
      <c r="NJZ29" s="305"/>
      <c r="NKA29" s="305"/>
      <c r="NKB29" s="305"/>
      <c r="NKC29" s="305"/>
      <c r="NKD29" s="305"/>
      <c r="NKE29" s="305"/>
      <c r="NKF29" s="305"/>
      <c r="NKG29" s="305"/>
      <c r="NKH29" s="305"/>
      <c r="NKI29" s="305"/>
      <c r="NKJ29" s="305"/>
      <c r="NKK29" s="305"/>
      <c r="NKL29" s="305"/>
      <c r="NKM29" s="305"/>
      <c r="NKN29" s="305"/>
      <c r="NKO29" s="305"/>
      <c r="NKP29" s="305"/>
      <c r="NKQ29" s="305"/>
      <c r="NKR29" s="305"/>
      <c r="NKS29" s="305"/>
      <c r="NKT29" s="305"/>
      <c r="NKU29" s="305"/>
      <c r="NKV29" s="305"/>
      <c r="NKW29" s="305"/>
      <c r="NKX29" s="305"/>
      <c r="NKY29" s="305"/>
      <c r="NKZ29" s="305"/>
      <c r="NLA29" s="305"/>
      <c r="NLB29" s="305"/>
      <c r="NLC29" s="305"/>
      <c r="NLD29" s="305"/>
      <c r="NLE29" s="305"/>
      <c r="NLF29" s="305"/>
      <c r="NLG29" s="305"/>
      <c r="NLH29" s="305"/>
      <c r="NLI29" s="305"/>
      <c r="NLJ29" s="305"/>
      <c r="NLK29" s="305"/>
      <c r="NLL29" s="305"/>
      <c r="NLM29" s="305"/>
      <c r="NLN29" s="305"/>
      <c r="NLO29" s="305"/>
      <c r="NLP29" s="305"/>
      <c r="NLQ29" s="305"/>
      <c r="NLR29" s="305"/>
      <c r="NLS29" s="305"/>
      <c r="NLT29" s="305"/>
      <c r="NLU29" s="305"/>
      <c r="NLV29" s="305"/>
      <c r="NLW29" s="305"/>
      <c r="NLX29" s="305"/>
      <c r="NLY29" s="305"/>
      <c r="NLZ29" s="305"/>
      <c r="NMA29" s="305"/>
      <c r="NMB29" s="305"/>
      <c r="NMC29" s="305"/>
      <c r="NMD29" s="305"/>
      <c r="NME29" s="305"/>
      <c r="NMF29" s="305"/>
      <c r="NMG29" s="305"/>
      <c r="NMH29" s="305"/>
      <c r="NMI29" s="305"/>
      <c r="NMJ29" s="305"/>
      <c r="NMK29" s="305"/>
      <c r="NML29" s="305"/>
      <c r="NMM29" s="305"/>
      <c r="NMN29" s="305"/>
      <c r="NMO29" s="305"/>
      <c r="NMP29" s="305"/>
      <c r="NMQ29" s="305"/>
      <c r="NMR29" s="305"/>
      <c r="NMS29" s="305"/>
      <c r="NMT29" s="305"/>
      <c r="NMU29" s="305"/>
      <c r="NMV29" s="305"/>
      <c r="NMW29" s="305"/>
      <c r="NMX29" s="305"/>
      <c r="NMY29" s="305"/>
      <c r="NMZ29" s="305"/>
      <c r="NNA29" s="305"/>
      <c r="NNB29" s="305"/>
      <c r="NNC29" s="305"/>
      <c r="NND29" s="305"/>
      <c r="NNE29" s="305"/>
      <c r="NNF29" s="305"/>
      <c r="NNG29" s="305"/>
      <c r="NNH29" s="305"/>
      <c r="NNI29" s="305"/>
      <c r="NNJ29" s="305"/>
      <c r="NNK29" s="305"/>
      <c r="NNL29" s="305"/>
      <c r="NNM29" s="305"/>
      <c r="NNN29" s="305"/>
      <c r="NNO29" s="305"/>
      <c r="NNP29" s="305"/>
      <c r="NNQ29" s="305"/>
      <c r="NNR29" s="305"/>
      <c r="NNS29" s="305"/>
      <c r="NNT29" s="305"/>
      <c r="NNU29" s="305"/>
      <c r="NNV29" s="305"/>
      <c r="NNW29" s="305"/>
      <c r="NNX29" s="305"/>
      <c r="NNY29" s="305"/>
      <c r="NNZ29" s="305"/>
      <c r="NOA29" s="305"/>
      <c r="NOB29" s="305"/>
      <c r="NOC29" s="305"/>
      <c r="NOD29" s="305"/>
      <c r="NOE29" s="305"/>
      <c r="NOF29" s="305"/>
      <c r="NOG29" s="305"/>
      <c r="NOH29" s="305"/>
      <c r="NOI29" s="305"/>
      <c r="NOJ29" s="305"/>
      <c r="NOK29" s="305"/>
      <c r="NOL29" s="305"/>
      <c r="NOM29" s="305"/>
      <c r="NON29" s="305"/>
      <c r="NOO29" s="305"/>
      <c r="NOP29" s="305"/>
      <c r="NOQ29" s="305"/>
      <c r="NOR29" s="305"/>
      <c r="NOS29" s="305"/>
      <c r="NOT29" s="305"/>
      <c r="NOU29" s="305"/>
      <c r="NOV29" s="305"/>
      <c r="NOW29" s="305"/>
      <c r="NOX29" s="305"/>
      <c r="NOY29" s="305"/>
      <c r="NOZ29" s="305"/>
      <c r="NPA29" s="305"/>
      <c r="NPB29" s="305"/>
      <c r="NPC29" s="305"/>
      <c r="NPD29" s="305"/>
      <c r="NPE29" s="305"/>
      <c r="NPF29" s="305"/>
      <c r="NPG29" s="305"/>
      <c r="NPH29" s="305"/>
      <c r="NPI29" s="305"/>
      <c r="NPJ29" s="305"/>
      <c r="NPK29" s="305"/>
      <c r="NPL29" s="305"/>
      <c r="NPM29" s="305"/>
      <c r="NPN29" s="305"/>
      <c r="NPO29" s="305"/>
      <c r="NPP29" s="305"/>
      <c r="NPQ29" s="305"/>
      <c r="NPR29" s="305"/>
      <c r="NPS29" s="305"/>
      <c r="NPT29" s="305"/>
      <c r="NPU29" s="305"/>
      <c r="NPV29" s="305"/>
      <c r="NPW29" s="305"/>
      <c r="NPX29" s="305"/>
      <c r="NPY29" s="305"/>
      <c r="NPZ29" s="305"/>
      <c r="NQA29" s="305"/>
      <c r="NQB29" s="305"/>
      <c r="NQC29" s="305"/>
      <c r="NQD29" s="305"/>
      <c r="NQE29" s="305"/>
      <c r="NQF29" s="305"/>
      <c r="NQG29" s="305"/>
      <c r="NQH29" s="305"/>
      <c r="NQI29" s="305"/>
      <c r="NQJ29" s="305"/>
      <c r="NQK29" s="305"/>
      <c r="NQL29" s="305"/>
      <c r="NQM29" s="305"/>
      <c r="NQN29" s="305"/>
      <c r="NQO29" s="305"/>
      <c r="NQP29" s="305"/>
      <c r="NQQ29" s="305"/>
      <c r="NQR29" s="305"/>
      <c r="NQS29" s="305"/>
      <c r="NQT29" s="305"/>
      <c r="NQU29" s="305"/>
      <c r="NQV29" s="305"/>
      <c r="NQW29" s="305"/>
      <c r="NQX29" s="305"/>
      <c r="NQY29" s="305"/>
      <c r="NQZ29" s="305"/>
      <c r="NRA29" s="305"/>
      <c r="NRB29" s="305"/>
      <c r="NRC29" s="305"/>
      <c r="NRD29" s="305"/>
      <c r="NRE29" s="305"/>
      <c r="NRF29" s="305"/>
      <c r="NRG29" s="305"/>
      <c r="NRH29" s="305"/>
      <c r="NRI29" s="305"/>
      <c r="NRJ29" s="305"/>
      <c r="NRK29" s="305"/>
      <c r="NRL29" s="305"/>
      <c r="NRM29" s="305"/>
      <c r="NRN29" s="305"/>
      <c r="NRO29" s="305"/>
      <c r="NRP29" s="305"/>
      <c r="NRQ29" s="305"/>
      <c r="NRR29" s="305"/>
      <c r="NRS29" s="305"/>
      <c r="NRT29" s="305"/>
      <c r="NRU29" s="305"/>
      <c r="NRV29" s="305"/>
      <c r="NRW29" s="305"/>
      <c r="NRX29" s="305"/>
      <c r="NRY29" s="305"/>
      <c r="NRZ29" s="305"/>
      <c r="NSA29" s="305"/>
      <c r="NSB29" s="305"/>
      <c r="NSC29" s="305"/>
      <c r="NSD29" s="305"/>
      <c r="NSE29" s="305"/>
      <c r="NSF29" s="305"/>
      <c r="NSG29" s="305"/>
      <c r="NSH29" s="305"/>
      <c r="NSI29" s="305"/>
      <c r="NSJ29" s="305"/>
      <c r="NSK29" s="305"/>
      <c r="NSL29" s="305"/>
      <c r="NSM29" s="305"/>
      <c r="NSN29" s="305"/>
      <c r="NSO29" s="305"/>
      <c r="NSP29" s="305"/>
      <c r="NSQ29" s="305"/>
      <c r="NSR29" s="305"/>
      <c r="NSS29" s="305"/>
      <c r="NST29" s="305"/>
      <c r="NSU29" s="305"/>
      <c r="NSV29" s="305"/>
      <c r="NSW29" s="305"/>
      <c r="NSX29" s="305"/>
      <c r="NSY29" s="305"/>
      <c r="NSZ29" s="305"/>
      <c r="NTA29" s="305"/>
      <c r="NTB29" s="305"/>
      <c r="NTC29" s="305"/>
      <c r="NTD29" s="305"/>
      <c r="NTE29" s="305"/>
      <c r="NTF29" s="305"/>
      <c r="NTG29" s="305"/>
      <c r="NTH29" s="305"/>
      <c r="NTI29" s="305"/>
      <c r="NTJ29" s="305"/>
      <c r="NTK29" s="305"/>
      <c r="NTL29" s="305"/>
      <c r="NTM29" s="305"/>
      <c r="NTN29" s="305"/>
      <c r="NTO29" s="305"/>
      <c r="NTP29" s="305"/>
      <c r="NTQ29" s="305"/>
      <c r="NTR29" s="305"/>
      <c r="NTS29" s="305"/>
      <c r="NTT29" s="305"/>
      <c r="NTU29" s="305"/>
      <c r="NTV29" s="305"/>
      <c r="NTW29" s="305"/>
      <c r="NTX29" s="305"/>
      <c r="NTY29" s="305"/>
      <c r="NTZ29" s="305"/>
      <c r="NUA29" s="305"/>
      <c r="NUB29" s="305"/>
      <c r="NUC29" s="305"/>
      <c r="NUD29" s="305"/>
      <c r="NUE29" s="305"/>
      <c r="NUF29" s="305"/>
      <c r="NUG29" s="305"/>
      <c r="NUH29" s="305"/>
      <c r="NUI29" s="305"/>
      <c r="NUJ29" s="305"/>
      <c r="NUK29" s="305"/>
      <c r="NUL29" s="305"/>
      <c r="NUM29" s="305"/>
      <c r="NUN29" s="305"/>
      <c r="NUO29" s="305"/>
      <c r="NUP29" s="305"/>
      <c r="NUQ29" s="305"/>
      <c r="NUR29" s="305"/>
      <c r="NUS29" s="305"/>
      <c r="NUT29" s="305"/>
      <c r="NUU29" s="305"/>
      <c r="NUV29" s="305"/>
      <c r="NUW29" s="305"/>
      <c r="NUX29" s="305"/>
      <c r="NUY29" s="305"/>
      <c r="NUZ29" s="305"/>
      <c r="NVA29" s="305"/>
      <c r="NVB29" s="305"/>
      <c r="NVC29" s="305"/>
      <c r="NVD29" s="305"/>
      <c r="NVE29" s="305"/>
      <c r="NVF29" s="305"/>
      <c r="NVG29" s="305"/>
      <c r="NVH29" s="305"/>
      <c r="NVI29" s="305"/>
      <c r="NVJ29" s="305"/>
      <c r="NVK29" s="305"/>
      <c r="NVL29" s="305"/>
      <c r="NVM29" s="305"/>
      <c r="NVN29" s="305"/>
      <c r="NVO29" s="305"/>
      <c r="NVP29" s="305"/>
      <c r="NVQ29" s="305"/>
      <c r="NVR29" s="305"/>
      <c r="NVS29" s="305"/>
      <c r="NVT29" s="305"/>
      <c r="NVU29" s="305"/>
      <c r="NVV29" s="305"/>
      <c r="NVW29" s="305"/>
      <c r="NVX29" s="305"/>
      <c r="NVY29" s="305"/>
      <c r="NVZ29" s="305"/>
      <c r="NWA29" s="305"/>
      <c r="NWB29" s="305"/>
      <c r="NWC29" s="305"/>
      <c r="NWD29" s="305"/>
      <c r="NWE29" s="305"/>
      <c r="NWF29" s="305"/>
      <c r="NWG29" s="305"/>
      <c r="NWH29" s="305"/>
      <c r="NWI29" s="305"/>
      <c r="NWJ29" s="305"/>
      <c r="NWK29" s="305"/>
      <c r="NWL29" s="305"/>
      <c r="NWM29" s="305"/>
      <c r="NWN29" s="305"/>
      <c r="NWO29" s="305"/>
      <c r="NWP29" s="305"/>
      <c r="NWQ29" s="305"/>
      <c r="NWR29" s="305"/>
      <c r="NWS29" s="305"/>
      <c r="NWT29" s="305"/>
      <c r="NWU29" s="305"/>
      <c r="NWV29" s="305"/>
      <c r="NWW29" s="305"/>
      <c r="NWX29" s="305"/>
      <c r="NWY29" s="305"/>
      <c r="NWZ29" s="305"/>
      <c r="NXA29" s="305"/>
      <c r="NXB29" s="305"/>
      <c r="NXC29" s="305"/>
      <c r="NXD29" s="305"/>
      <c r="NXE29" s="305"/>
      <c r="NXF29" s="305"/>
      <c r="NXG29" s="305"/>
      <c r="NXH29" s="305"/>
      <c r="NXI29" s="305"/>
      <c r="NXJ29" s="305"/>
      <c r="NXK29" s="305"/>
      <c r="NXL29" s="305"/>
      <c r="NXM29" s="305"/>
      <c r="NXN29" s="305"/>
      <c r="NXO29" s="305"/>
      <c r="NXP29" s="305"/>
      <c r="NXQ29" s="305"/>
      <c r="NXR29" s="305"/>
      <c r="NXS29" s="305"/>
      <c r="NXT29" s="305"/>
      <c r="NXU29" s="305"/>
      <c r="NXV29" s="305"/>
      <c r="NXW29" s="305"/>
      <c r="NXX29" s="305"/>
      <c r="NXY29" s="305"/>
      <c r="NXZ29" s="305"/>
      <c r="NYA29" s="305"/>
      <c r="NYB29" s="305"/>
      <c r="NYC29" s="305"/>
      <c r="NYD29" s="305"/>
      <c r="NYE29" s="305"/>
      <c r="NYF29" s="305"/>
      <c r="NYG29" s="305"/>
      <c r="NYH29" s="305"/>
      <c r="NYI29" s="305"/>
      <c r="NYJ29" s="305"/>
      <c r="NYK29" s="305"/>
      <c r="NYL29" s="305"/>
      <c r="NYM29" s="305"/>
      <c r="NYN29" s="305"/>
      <c r="NYO29" s="305"/>
      <c r="NYP29" s="305"/>
      <c r="NYQ29" s="305"/>
      <c r="NYR29" s="305"/>
      <c r="NYS29" s="305"/>
      <c r="NYT29" s="305"/>
      <c r="NYU29" s="305"/>
      <c r="NYV29" s="305"/>
      <c r="NYW29" s="305"/>
      <c r="NYX29" s="305"/>
      <c r="NYY29" s="305"/>
      <c r="NYZ29" s="305"/>
      <c r="NZA29" s="305"/>
      <c r="NZB29" s="305"/>
      <c r="NZC29" s="305"/>
      <c r="NZD29" s="305"/>
      <c r="NZE29" s="305"/>
      <c r="NZF29" s="305"/>
      <c r="NZG29" s="305"/>
      <c r="NZH29" s="305"/>
      <c r="NZI29" s="305"/>
      <c r="NZJ29" s="305"/>
      <c r="NZK29" s="305"/>
      <c r="NZL29" s="305"/>
      <c r="NZM29" s="305"/>
      <c r="NZN29" s="305"/>
      <c r="NZO29" s="305"/>
      <c r="NZP29" s="305"/>
      <c r="NZQ29" s="305"/>
      <c r="NZR29" s="305"/>
      <c r="NZS29" s="305"/>
      <c r="NZT29" s="305"/>
      <c r="NZU29" s="305"/>
      <c r="NZV29" s="305"/>
      <c r="NZW29" s="305"/>
      <c r="NZX29" s="305"/>
      <c r="NZY29" s="305"/>
      <c r="NZZ29" s="305"/>
      <c r="OAA29" s="305"/>
      <c r="OAB29" s="305"/>
      <c r="OAC29" s="305"/>
      <c r="OAD29" s="305"/>
      <c r="OAE29" s="305"/>
      <c r="OAF29" s="305"/>
      <c r="OAG29" s="305"/>
      <c r="OAH29" s="305"/>
      <c r="OAI29" s="305"/>
      <c r="OAJ29" s="305"/>
      <c r="OAK29" s="305"/>
      <c r="OAL29" s="305"/>
      <c r="OAM29" s="305"/>
      <c r="OAN29" s="305"/>
      <c r="OAO29" s="305"/>
      <c r="OAP29" s="305"/>
      <c r="OAQ29" s="305"/>
      <c r="OAR29" s="305"/>
      <c r="OAS29" s="305"/>
      <c r="OAT29" s="305"/>
      <c r="OAU29" s="305"/>
      <c r="OAV29" s="305"/>
      <c r="OAW29" s="305"/>
      <c r="OAX29" s="305"/>
      <c r="OAY29" s="305"/>
      <c r="OAZ29" s="305"/>
      <c r="OBA29" s="305"/>
      <c r="OBB29" s="305"/>
      <c r="OBC29" s="305"/>
      <c r="OBD29" s="305"/>
      <c r="OBE29" s="305"/>
      <c r="OBF29" s="305"/>
      <c r="OBG29" s="305"/>
      <c r="OBH29" s="305"/>
      <c r="OBI29" s="305"/>
      <c r="OBJ29" s="305"/>
      <c r="OBK29" s="305"/>
      <c r="OBL29" s="305"/>
      <c r="OBM29" s="305"/>
      <c r="OBN29" s="305"/>
      <c r="OBO29" s="305"/>
      <c r="OBP29" s="305"/>
      <c r="OBQ29" s="305"/>
      <c r="OBR29" s="305"/>
      <c r="OBS29" s="305"/>
      <c r="OBT29" s="305"/>
      <c r="OBU29" s="305"/>
      <c r="OBV29" s="305"/>
      <c r="OBW29" s="305"/>
      <c r="OBX29" s="305"/>
      <c r="OBY29" s="305"/>
      <c r="OBZ29" s="305"/>
      <c r="OCA29" s="305"/>
      <c r="OCB29" s="305"/>
      <c r="OCC29" s="305"/>
      <c r="OCD29" s="305"/>
      <c r="OCE29" s="305"/>
      <c r="OCF29" s="305"/>
      <c r="OCG29" s="305"/>
      <c r="OCH29" s="305"/>
      <c r="OCI29" s="305"/>
      <c r="OCJ29" s="305"/>
      <c r="OCK29" s="305"/>
      <c r="OCL29" s="305"/>
      <c r="OCM29" s="305"/>
      <c r="OCN29" s="305"/>
      <c r="OCO29" s="305"/>
      <c r="OCP29" s="305"/>
      <c r="OCQ29" s="305"/>
      <c r="OCR29" s="305"/>
      <c r="OCS29" s="305"/>
      <c r="OCT29" s="305"/>
      <c r="OCU29" s="305"/>
      <c r="OCV29" s="305"/>
      <c r="OCW29" s="305"/>
      <c r="OCX29" s="305"/>
      <c r="OCY29" s="305"/>
      <c r="OCZ29" s="305"/>
      <c r="ODA29" s="305"/>
      <c r="ODB29" s="305"/>
      <c r="ODC29" s="305"/>
      <c r="ODD29" s="305"/>
      <c r="ODE29" s="305"/>
      <c r="ODF29" s="305"/>
      <c r="ODG29" s="305"/>
      <c r="ODH29" s="305"/>
      <c r="ODI29" s="305"/>
      <c r="ODJ29" s="305"/>
      <c r="ODK29" s="305"/>
      <c r="ODL29" s="305"/>
      <c r="ODM29" s="305"/>
      <c r="ODN29" s="305"/>
      <c r="ODO29" s="305"/>
      <c r="ODP29" s="305"/>
      <c r="ODQ29" s="305"/>
      <c r="ODR29" s="305"/>
      <c r="ODS29" s="305"/>
      <c r="ODT29" s="305"/>
      <c r="ODU29" s="305"/>
      <c r="ODV29" s="305"/>
      <c r="ODW29" s="305"/>
      <c r="ODX29" s="305"/>
      <c r="ODY29" s="305"/>
      <c r="ODZ29" s="305"/>
      <c r="OEA29" s="305"/>
      <c r="OEB29" s="305"/>
      <c r="OEC29" s="305"/>
      <c r="OED29" s="305"/>
      <c r="OEE29" s="305"/>
      <c r="OEF29" s="305"/>
      <c r="OEG29" s="305"/>
      <c r="OEH29" s="305"/>
      <c r="OEI29" s="305"/>
      <c r="OEJ29" s="305"/>
      <c r="OEK29" s="305"/>
      <c r="OEL29" s="305"/>
      <c r="OEM29" s="305"/>
      <c r="OEN29" s="305"/>
      <c r="OEO29" s="305"/>
      <c r="OEP29" s="305"/>
      <c r="OEQ29" s="305"/>
      <c r="OER29" s="305"/>
      <c r="OES29" s="305"/>
      <c r="OET29" s="305"/>
      <c r="OEU29" s="305"/>
      <c r="OEV29" s="305"/>
      <c r="OEW29" s="305"/>
      <c r="OEX29" s="305"/>
      <c r="OEY29" s="305"/>
      <c r="OEZ29" s="305"/>
      <c r="OFA29" s="305"/>
      <c r="OFB29" s="305"/>
      <c r="OFC29" s="305"/>
      <c r="OFD29" s="305"/>
      <c r="OFE29" s="305"/>
      <c r="OFF29" s="305"/>
      <c r="OFG29" s="305"/>
      <c r="OFH29" s="305"/>
      <c r="OFI29" s="305"/>
      <c r="OFJ29" s="305"/>
      <c r="OFK29" s="305"/>
      <c r="OFL29" s="305"/>
      <c r="OFM29" s="305"/>
      <c r="OFN29" s="305"/>
      <c r="OFO29" s="305"/>
      <c r="OFP29" s="305"/>
      <c r="OFQ29" s="305"/>
      <c r="OFR29" s="305"/>
      <c r="OFS29" s="305"/>
      <c r="OFT29" s="305"/>
      <c r="OFU29" s="305"/>
      <c r="OFV29" s="305"/>
      <c r="OFW29" s="305"/>
      <c r="OFX29" s="305"/>
      <c r="OFY29" s="305"/>
      <c r="OFZ29" s="305"/>
      <c r="OGA29" s="305"/>
      <c r="OGB29" s="305"/>
      <c r="OGC29" s="305"/>
      <c r="OGD29" s="305"/>
      <c r="OGE29" s="305"/>
      <c r="OGF29" s="305"/>
      <c r="OGG29" s="305"/>
      <c r="OGH29" s="305"/>
      <c r="OGI29" s="305"/>
      <c r="OGJ29" s="305"/>
      <c r="OGK29" s="305"/>
      <c r="OGL29" s="305"/>
      <c r="OGM29" s="305"/>
      <c r="OGN29" s="305"/>
      <c r="OGO29" s="305"/>
      <c r="OGP29" s="305"/>
      <c r="OGQ29" s="305"/>
      <c r="OGR29" s="305"/>
      <c r="OGS29" s="305"/>
      <c r="OGT29" s="305"/>
      <c r="OGU29" s="305"/>
      <c r="OGV29" s="305"/>
      <c r="OGW29" s="305"/>
      <c r="OGX29" s="305"/>
      <c r="OGY29" s="305"/>
      <c r="OGZ29" s="305"/>
      <c r="OHA29" s="305"/>
      <c r="OHB29" s="305"/>
      <c r="OHC29" s="305"/>
      <c r="OHD29" s="305"/>
      <c r="OHE29" s="305"/>
      <c r="OHF29" s="305"/>
      <c r="OHG29" s="305"/>
      <c r="OHH29" s="305"/>
      <c r="OHI29" s="305"/>
      <c r="OHJ29" s="305"/>
      <c r="OHK29" s="305"/>
      <c r="OHL29" s="305"/>
      <c r="OHM29" s="305"/>
      <c r="OHN29" s="305"/>
      <c r="OHO29" s="305"/>
      <c r="OHP29" s="305"/>
      <c r="OHQ29" s="305"/>
      <c r="OHR29" s="305"/>
      <c r="OHS29" s="305"/>
      <c r="OHT29" s="305"/>
      <c r="OHU29" s="305"/>
      <c r="OHV29" s="305"/>
      <c r="OHW29" s="305"/>
      <c r="OHX29" s="305"/>
      <c r="OHY29" s="305"/>
      <c r="OHZ29" s="305"/>
      <c r="OIA29" s="305"/>
      <c r="OIB29" s="305"/>
      <c r="OIC29" s="305"/>
      <c r="OID29" s="305"/>
      <c r="OIE29" s="305"/>
      <c r="OIF29" s="305"/>
      <c r="OIG29" s="305"/>
      <c r="OIH29" s="305"/>
      <c r="OII29" s="305"/>
      <c r="OIJ29" s="305"/>
      <c r="OIK29" s="305"/>
      <c r="OIL29" s="305"/>
      <c r="OIM29" s="305"/>
      <c r="OIN29" s="305"/>
      <c r="OIO29" s="305"/>
      <c r="OIP29" s="305"/>
      <c r="OIQ29" s="305"/>
      <c r="OIR29" s="305"/>
      <c r="OIS29" s="305"/>
      <c r="OIT29" s="305"/>
      <c r="OIU29" s="305"/>
      <c r="OIV29" s="305"/>
      <c r="OIW29" s="305"/>
      <c r="OIX29" s="305"/>
      <c r="OIY29" s="305"/>
      <c r="OIZ29" s="305"/>
      <c r="OJA29" s="305"/>
      <c r="OJB29" s="305"/>
      <c r="OJC29" s="305"/>
      <c r="OJD29" s="305"/>
      <c r="OJE29" s="305"/>
      <c r="OJF29" s="305"/>
      <c r="OJG29" s="305"/>
      <c r="OJH29" s="305"/>
      <c r="OJI29" s="305"/>
      <c r="OJJ29" s="305"/>
      <c r="OJK29" s="305"/>
      <c r="OJL29" s="305"/>
      <c r="OJM29" s="305"/>
      <c r="OJN29" s="305"/>
      <c r="OJO29" s="305"/>
      <c r="OJP29" s="305"/>
      <c r="OJQ29" s="305"/>
      <c r="OJR29" s="305"/>
      <c r="OJS29" s="305"/>
      <c r="OJT29" s="305"/>
      <c r="OJU29" s="305"/>
      <c r="OJV29" s="305"/>
      <c r="OJW29" s="305"/>
      <c r="OJX29" s="305"/>
      <c r="OJY29" s="305"/>
      <c r="OJZ29" s="305"/>
      <c r="OKA29" s="305"/>
      <c r="OKB29" s="305"/>
      <c r="OKC29" s="305"/>
      <c r="OKD29" s="305"/>
      <c r="OKE29" s="305"/>
      <c r="OKF29" s="305"/>
      <c r="OKG29" s="305"/>
      <c r="OKH29" s="305"/>
      <c r="OKI29" s="305"/>
      <c r="OKJ29" s="305"/>
      <c r="OKK29" s="305"/>
      <c r="OKL29" s="305"/>
      <c r="OKM29" s="305"/>
      <c r="OKN29" s="305"/>
      <c r="OKO29" s="305"/>
      <c r="OKP29" s="305"/>
      <c r="OKQ29" s="305"/>
      <c r="OKR29" s="305"/>
      <c r="OKS29" s="305"/>
      <c r="OKT29" s="305"/>
      <c r="OKU29" s="305"/>
      <c r="OKV29" s="305"/>
      <c r="OKW29" s="305"/>
      <c r="OKX29" s="305"/>
      <c r="OKY29" s="305"/>
      <c r="OKZ29" s="305"/>
      <c r="OLA29" s="305"/>
      <c r="OLB29" s="305"/>
      <c r="OLC29" s="305"/>
      <c r="OLD29" s="305"/>
      <c r="OLE29" s="305"/>
      <c r="OLF29" s="305"/>
      <c r="OLG29" s="305"/>
      <c r="OLH29" s="305"/>
      <c r="OLI29" s="305"/>
      <c r="OLJ29" s="305"/>
      <c r="OLK29" s="305"/>
      <c r="OLL29" s="305"/>
      <c r="OLM29" s="305"/>
      <c r="OLN29" s="305"/>
      <c r="OLO29" s="305"/>
      <c r="OLP29" s="305"/>
      <c r="OLQ29" s="305"/>
      <c r="OLR29" s="305"/>
      <c r="OLS29" s="305"/>
      <c r="OLT29" s="305"/>
      <c r="OLU29" s="305"/>
      <c r="OLV29" s="305"/>
      <c r="OLW29" s="305"/>
      <c r="OLX29" s="305"/>
      <c r="OLY29" s="305"/>
      <c r="OLZ29" s="305"/>
      <c r="OMA29" s="305"/>
      <c r="OMB29" s="305"/>
      <c r="OMC29" s="305"/>
      <c r="OMD29" s="305"/>
      <c r="OME29" s="305"/>
      <c r="OMF29" s="305"/>
      <c r="OMG29" s="305"/>
      <c r="OMH29" s="305"/>
      <c r="OMI29" s="305"/>
      <c r="OMJ29" s="305"/>
      <c r="OMK29" s="305"/>
      <c r="OML29" s="305"/>
      <c r="OMM29" s="305"/>
      <c r="OMN29" s="305"/>
      <c r="OMO29" s="305"/>
      <c r="OMP29" s="305"/>
      <c r="OMQ29" s="305"/>
      <c r="OMR29" s="305"/>
      <c r="OMS29" s="305"/>
      <c r="OMT29" s="305"/>
      <c r="OMU29" s="305"/>
      <c r="OMV29" s="305"/>
      <c r="OMW29" s="305"/>
      <c r="OMX29" s="305"/>
      <c r="OMY29" s="305"/>
      <c r="OMZ29" s="305"/>
      <c r="ONA29" s="305"/>
      <c r="ONB29" s="305"/>
      <c r="ONC29" s="305"/>
      <c r="OND29" s="305"/>
      <c r="ONE29" s="305"/>
      <c r="ONF29" s="305"/>
      <c r="ONG29" s="305"/>
      <c r="ONH29" s="305"/>
      <c r="ONI29" s="305"/>
      <c r="ONJ29" s="305"/>
      <c r="ONK29" s="305"/>
      <c r="ONL29" s="305"/>
      <c r="ONM29" s="305"/>
      <c r="ONN29" s="305"/>
      <c r="ONO29" s="305"/>
      <c r="ONP29" s="305"/>
      <c r="ONQ29" s="305"/>
      <c r="ONR29" s="305"/>
      <c r="ONS29" s="305"/>
      <c r="ONT29" s="305"/>
      <c r="ONU29" s="305"/>
      <c r="ONV29" s="305"/>
      <c r="ONW29" s="305"/>
      <c r="ONX29" s="305"/>
      <c r="ONY29" s="305"/>
      <c r="ONZ29" s="305"/>
      <c r="OOA29" s="305"/>
      <c r="OOB29" s="305"/>
      <c r="OOC29" s="305"/>
      <c r="OOD29" s="305"/>
      <c r="OOE29" s="305"/>
      <c r="OOF29" s="305"/>
      <c r="OOG29" s="305"/>
      <c r="OOH29" s="305"/>
      <c r="OOI29" s="305"/>
      <c r="OOJ29" s="305"/>
      <c r="OOK29" s="305"/>
      <c r="OOL29" s="305"/>
      <c r="OOM29" s="305"/>
      <c r="OON29" s="305"/>
      <c r="OOO29" s="305"/>
      <c r="OOP29" s="305"/>
      <c r="OOQ29" s="305"/>
      <c r="OOR29" s="305"/>
      <c r="OOS29" s="305"/>
      <c r="OOT29" s="305"/>
      <c r="OOU29" s="305"/>
      <c r="OOV29" s="305"/>
      <c r="OOW29" s="305"/>
      <c r="OOX29" s="305"/>
      <c r="OOY29" s="305"/>
      <c r="OOZ29" s="305"/>
      <c r="OPA29" s="305"/>
      <c r="OPB29" s="305"/>
      <c r="OPC29" s="305"/>
      <c r="OPD29" s="305"/>
      <c r="OPE29" s="305"/>
      <c r="OPF29" s="305"/>
      <c r="OPG29" s="305"/>
      <c r="OPH29" s="305"/>
      <c r="OPI29" s="305"/>
      <c r="OPJ29" s="305"/>
      <c r="OPK29" s="305"/>
      <c r="OPL29" s="305"/>
      <c r="OPM29" s="305"/>
      <c r="OPN29" s="305"/>
      <c r="OPO29" s="305"/>
      <c r="OPP29" s="305"/>
      <c r="OPQ29" s="305"/>
      <c r="OPR29" s="305"/>
      <c r="OPS29" s="305"/>
      <c r="OPT29" s="305"/>
      <c r="OPU29" s="305"/>
      <c r="OPV29" s="305"/>
      <c r="OPW29" s="305"/>
      <c r="OPX29" s="305"/>
      <c r="OPY29" s="305"/>
      <c r="OPZ29" s="305"/>
      <c r="OQA29" s="305"/>
      <c r="OQB29" s="305"/>
      <c r="OQC29" s="305"/>
      <c r="OQD29" s="305"/>
      <c r="OQE29" s="305"/>
      <c r="OQF29" s="305"/>
      <c r="OQG29" s="305"/>
      <c r="OQH29" s="305"/>
      <c r="OQI29" s="305"/>
      <c r="OQJ29" s="305"/>
      <c r="OQK29" s="305"/>
      <c r="OQL29" s="305"/>
      <c r="OQM29" s="305"/>
      <c r="OQN29" s="305"/>
      <c r="OQO29" s="305"/>
      <c r="OQP29" s="305"/>
      <c r="OQQ29" s="305"/>
      <c r="OQR29" s="305"/>
      <c r="OQS29" s="305"/>
      <c r="OQT29" s="305"/>
      <c r="OQU29" s="305"/>
      <c r="OQV29" s="305"/>
      <c r="OQW29" s="305"/>
      <c r="OQX29" s="305"/>
      <c r="OQY29" s="305"/>
      <c r="OQZ29" s="305"/>
      <c r="ORA29" s="305"/>
      <c r="ORB29" s="305"/>
      <c r="ORC29" s="305"/>
      <c r="ORD29" s="305"/>
      <c r="ORE29" s="305"/>
      <c r="ORF29" s="305"/>
      <c r="ORG29" s="305"/>
      <c r="ORH29" s="305"/>
      <c r="ORI29" s="305"/>
      <c r="ORJ29" s="305"/>
      <c r="ORK29" s="305"/>
      <c r="ORL29" s="305"/>
      <c r="ORM29" s="305"/>
      <c r="ORN29" s="305"/>
      <c r="ORO29" s="305"/>
      <c r="ORP29" s="305"/>
      <c r="ORQ29" s="305"/>
      <c r="ORR29" s="305"/>
      <c r="ORS29" s="305"/>
      <c r="ORT29" s="305"/>
      <c r="ORU29" s="305"/>
      <c r="ORV29" s="305"/>
      <c r="ORW29" s="305"/>
      <c r="ORX29" s="305"/>
      <c r="ORY29" s="305"/>
      <c r="ORZ29" s="305"/>
      <c r="OSA29" s="305"/>
      <c r="OSB29" s="305"/>
      <c r="OSC29" s="305"/>
      <c r="OSD29" s="305"/>
      <c r="OSE29" s="305"/>
      <c r="OSF29" s="305"/>
      <c r="OSG29" s="305"/>
      <c r="OSH29" s="305"/>
      <c r="OSI29" s="305"/>
      <c r="OSJ29" s="305"/>
      <c r="OSK29" s="305"/>
      <c r="OSL29" s="305"/>
      <c r="OSM29" s="305"/>
      <c r="OSN29" s="305"/>
      <c r="OSO29" s="305"/>
      <c r="OSP29" s="305"/>
      <c r="OSQ29" s="305"/>
      <c r="OSR29" s="305"/>
      <c r="OSS29" s="305"/>
      <c r="OST29" s="305"/>
      <c r="OSU29" s="305"/>
      <c r="OSV29" s="305"/>
      <c r="OSW29" s="305"/>
      <c r="OSX29" s="305"/>
      <c r="OSY29" s="305"/>
      <c r="OSZ29" s="305"/>
      <c r="OTA29" s="305"/>
      <c r="OTB29" s="305"/>
      <c r="OTC29" s="305"/>
      <c r="OTD29" s="305"/>
      <c r="OTE29" s="305"/>
      <c r="OTF29" s="305"/>
      <c r="OTG29" s="305"/>
      <c r="OTH29" s="305"/>
      <c r="OTI29" s="305"/>
      <c r="OTJ29" s="305"/>
      <c r="OTK29" s="305"/>
      <c r="OTL29" s="305"/>
      <c r="OTM29" s="305"/>
      <c r="OTN29" s="305"/>
      <c r="OTO29" s="305"/>
      <c r="OTP29" s="305"/>
      <c r="OTQ29" s="305"/>
      <c r="OTR29" s="305"/>
      <c r="OTS29" s="305"/>
      <c r="OTT29" s="305"/>
      <c r="OTU29" s="305"/>
      <c r="OTV29" s="305"/>
      <c r="OTW29" s="305"/>
      <c r="OTX29" s="305"/>
      <c r="OTY29" s="305"/>
      <c r="OTZ29" s="305"/>
      <c r="OUA29" s="305"/>
      <c r="OUB29" s="305"/>
      <c r="OUC29" s="305"/>
      <c r="OUD29" s="305"/>
      <c r="OUE29" s="305"/>
      <c r="OUF29" s="305"/>
      <c r="OUG29" s="305"/>
      <c r="OUH29" s="305"/>
      <c r="OUI29" s="305"/>
      <c r="OUJ29" s="305"/>
      <c r="OUK29" s="305"/>
      <c r="OUL29" s="305"/>
      <c r="OUM29" s="305"/>
      <c r="OUN29" s="305"/>
      <c r="OUO29" s="305"/>
      <c r="OUP29" s="305"/>
      <c r="OUQ29" s="305"/>
      <c r="OUR29" s="305"/>
      <c r="OUS29" s="305"/>
      <c r="OUT29" s="305"/>
      <c r="OUU29" s="305"/>
      <c r="OUV29" s="305"/>
      <c r="OUW29" s="305"/>
      <c r="OUX29" s="305"/>
      <c r="OUY29" s="305"/>
      <c r="OUZ29" s="305"/>
      <c r="OVA29" s="305"/>
      <c r="OVB29" s="305"/>
      <c r="OVC29" s="305"/>
      <c r="OVD29" s="305"/>
      <c r="OVE29" s="305"/>
      <c r="OVF29" s="305"/>
      <c r="OVG29" s="305"/>
      <c r="OVH29" s="305"/>
      <c r="OVI29" s="305"/>
      <c r="OVJ29" s="305"/>
      <c r="OVK29" s="305"/>
      <c r="OVL29" s="305"/>
      <c r="OVM29" s="305"/>
      <c r="OVN29" s="305"/>
      <c r="OVO29" s="305"/>
      <c r="OVP29" s="305"/>
      <c r="OVQ29" s="305"/>
      <c r="OVR29" s="305"/>
      <c r="OVS29" s="305"/>
      <c r="OVT29" s="305"/>
      <c r="OVU29" s="305"/>
      <c r="OVV29" s="305"/>
      <c r="OVW29" s="305"/>
      <c r="OVX29" s="305"/>
      <c r="OVY29" s="305"/>
      <c r="OVZ29" s="305"/>
      <c r="OWA29" s="305"/>
      <c r="OWB29" s="305"/>
      <c r="OWC29" s="305"/>
      <c r="OWD29" s="305"/>
      <c r="OWE29" s="305"/>
      <c r="OWF29" s="305"/>
      <c r="OWG29" s="305"/>
      <c r="OWH29" s="305"/>
      <c r="OWI29" s="305"/>
      <c r="OWJ29" s="305"/>
      <c r="OWK29" s="305"/>
      <c r="OWL29" s="305"/>
      <c r="OWM29" s="305"/>
      <c r="OWN29" s="305"/>
      <c r="OWO29" s="305"/>
      <c r="OWP29" s="305"/>
      <c r="OWQ29" s="305"/>
      <c r="OWR29" s="305"/>
      <c r="OWS29" s="305"/>
      <c r="OWT29" s="305"/>
      <c r="OWU29" s="305"/>
      <c r="OWV29" s="305"/>
      <c r="OWW29" s="305"/>
      <c r="OWX29" s="305"/>
      <c r="OWY29" s="305"/>
      <c r="OWZ29" s="305"/>
      <c r="OXA29" s="305"/>
      <c r="OXB29" s="305"/>
      <c r="OXC29" s="305"/>
      <c r="OXD29" s="305"/>
      <c r="OXE29" s="305"/>
      <c r="OXF29" s="305"/>
      <c r="OXG29" s="305"/>
      <c r="OXH29" s="305"/>
      <c r="OXI29" s="305"/>
      <c r="OXJ29" s="305"/>
      <c r="OXK29" s="305"/>
      <c r="OXL29" s="305"/>
      <c r="OXM29" s="305"/>
      <c r="OXN29" s="305"/>
      <c r="OXO29" s="305"/>
      <c r="OXP29" s="305"/>
      <c r="OXQ29" s="305"/>
      <c r="OXR29" s="305"/>
      <c r="OXS29" s="305"/>
      <c r="OXT29" s="305"/>
      <c r="OXU29" s="305"/>
      <c r="OXV29" s="305"/>
      <c r="OXW29" s="305"/>
      <c r="OXX29" s="305"/>
      <c r="OXY29" s="305"/>
      <c r="OXZ29" s="305"/>
      <c r="OYA29" s="305"/>
      <c r="OYB29" s="305"/>
      <c r="OYC29" s="305"/>
      <c r="OYD29" s="305"/>
      <c r="OYE29" s="305"/>
      <c r="OYF29" s="305"/>
      <c r="OYG29" s="305"/>
      <c r="OYH29" s="305"/>
      <c r="OYI29" s="305"/>
      <c r="OYJ29" s="305"/>
      <c r="OYK29" s="305"/>
      <c r="OYL29" s="305"/>
      <c r="OYM29" s="305"/>
      <c r="OYN29" s="305"/>
      <c r="OYO29" s="305"/>
      <c r="OYP29" s="305"/>
      <c r="OYQ29" s="305"/>
      <c r="OYR29" s="305"/>
      <c r="OYS29" s="305"/>
      <c r="OYT29" s="305"/>
      <c r="OYU29" s="305"/>
      <c r="OYV29" s="305"/>
      <c r="OYW29" s="305"/>
      <c r="OYX29" s="305"/>
      <c r="OYY29" s="305"/>
      <c r="OYZ29" s="305"/>
      <c r="OZA29" s="305"/>
      <c r="OZB29" s="305"/>
      <c r="OZC29" s="305"/>
      <c r="OZD29" s="305"/>
      <c r="OZE29" s="305"/>
      <c r="OZF29" s="305"/>
      <c r="OZG29" s="305"/>
      <c r="OZH29" s="305"/>
      <c r="OZI29" s="305"/>
      <c r="OZJ29" s="305"/>
      <c r="OZK29" s="305"/>
      <c r="OZL29" s="305"/>
      <c r="OZM29" s="305"/>
      <c r="OZN29" s="305"/>
      <c r="OZO29" s="305"/>
      <c r="OZP29" s="305"/>
      <c r="OZQ29" s="305"/>
      <c r="OZR29" s="305"/>
      <c r="OZS29" s="305"/>
      <c r="OZT29" s="305"/>
      <c r="OZU29" s="305"/>
      <c r="OZV29" s="305"/>
      <c r="OZW29" s="305"/>
      <c r="OZX29" s="305"/>
      <c r="OZY29" s="305"/>
      <c r="OZZ29" s="305"/>
      <c r="PAA29" s="305"/>
      <c r="PAB29" s="305"/>
      <c r="PAC29" s="305"/>
      <c r="PAD29" s="305"/>
      <c r="PAE29" s="305"/>
      <c r="PAF29" s="305"/>
      <c r="PAG29" s="305"/>
      <c r="PAH29" s="305"/>
      <c r="PAI29" s="305"/>
      <c r="PAJ29" s="305"/>
      <c r="PAK29" s="305"/>
      <c r="PAL29" s="305"/>
      <c r="PAM29" s="305"/>
      <c r="PAN29" s="305"/>
      <c r="PAO29" s="305"/>
      <c r="PAP29" s="305"/>
      <c r="PAQ29" s="305"/>
      <c r="PAR29" s="305"/>
      <c r="PAS29" s="305"/>
      <c r="PAT29" s="305"/>
      <c r="PAU29" s="305"/>
      <c r="PAV29" s="305"/>
      <c r="PAW29" s="305"/>
      <c r="PAX29" s="305"/>
      <c r="PAY29" s="305"/>
      <c r="PAZ29" s="305"/>
      <c r="PBA29" s="305"/>
      <c r="PBB29" s="305"/>
      <c r="PBC29" s="305"/>
      <c r="PBD29" s="305"/>
      <c r="PBE29" s="305"/>
      <c r="PBF29" s="305"/>
      <c r="PBG29" s="305"/>
      <c r="PBH29" s="305"/>
      <c r="PBI29" s="305"/>
      <c r="PBJ29" s="305"/>
      <c r="PBK29" s="305"/>
      <c r="PBL29" s="305"/>
      <c r="PBM29" s="305"/>
      <c r="PBN29" s="305"/>
      <c r="PBO29" s="305"/>
      <c r="PBP29" s="305"/>
      <c r="PBQ29" s="305"/>
      <c r="PBR29" s="305"/>
      <c r="PBS29" s="305"/>
      <c r="PBT29" s="305"/>
      <c r="PBU29" s="305"/>
      <c r="PBV29" s="305"/>
      <c r="PBW29" s="305"/>
      <c r="PBX29" s="305"/>
      <c r="PBY29" s="305"/>
      <c r="PBZ29" s="305"/>
      <c r="PCA29" s="305"/>
      <c r="PCB29" s="305"/>
      <c r="PCC29" s="305"/>
      <c r="PCD29" s="305"/>
      <c r="PCE29" s="305"/>
      <c r="PCF29" s="305"/>
      <c r="PCG29" s="305"/>
      <c r="PCH29" s="305"/>
      <c r="PCI29" s="305"/>
      <c r="PCJ29" s="305"/>
      <c r="PCK29" s="305"/>
      <c r="PCL29" s="305"/>
      <c r="PCM29" s="305"/>
      <c r="PCN29" s="305"/>
      <c r="PCO29" s="305"/>
      <c r="PCP29" s="305"/>
      <c r="PCQ29" s="305"/>
      <c r="PCR29" s="305"/>
      <c r="PCS29" s="305"/>
      <c r="PCT29" s="305"/>
      <c r="PCU29" s="305"/>
      <c r="PCV29" s="305"/>
      <c r="PCW29" s="305"/>
      <c r="PCX29" s="305"/>
      <c r="PCY29" s="305"/>
      <c r="PCZ29" s="305"/>
      <c r="PDA29" s="305"/>
      <c r="PDB29" s="305"/>
      <c r="PDC29" s="305"/>
      <c r="PDD29" s="305"/>
      <c r="PDE29" s="305"/>
      <c r="PDF29" s="305"/>
      <c r="PDG29" s="305"/>
      <c r="PDH29" s="305"/>
      <c r="PDI29" s="305"/>
      <c r="PDJ29" s="305"/>
      <c r="PDK29" s="305"/>
      <c r="PDL29" s="305"/>
      <c r="PDM29" s="305"/>
      <c r="PDN29" s="305"/>
      <c r="PDO29" s="305"/>
      <c r="PDP29" s="305"/>
      <c r="PDQ29" s="305"/>
      <c r="PDR29" s="305"/>
      <c r="PDS29" s="305"/>
      <c r="PDT29" s="305"/>
      <c r="PDU29" s="305"/>
      <c r="PDV29" s="305"/>
      <c r="PDW29" s="305"/>
      <c r="PDX29" s="305"/>
      <c r="PDY29" s="305"/>
      <c r="PDZ29" s="305"/>
      <c r="PEA29" s="305"/>
      <c r="PEB29" s="305"/>
      <c r="PEC29" s="305"/>
      <c r="PED29" s="305"/>
      <c r="PEE29" s="305"/>
      <c r="PEF29" s="305"/>
      <c r="PEG29" s="305"/>
      <c r="PEH29" s="305"/>
      <c r="PEI29" s="305"/>
      <c r="PEJ29" s="305"/>
      <c r="PEK29" s="305"/>
      <c r="PEL29" s="305"/>
      <c r="PEM29" s="305"/>
      <c r="PEN29" s="305"/>
      <c r="PEO29" s="305"/>
      <c r="PEP29" s="305"/>
      <c r="PEQ29" s="305"/>
      <c r="PER29" s="305"/>
      <c r="PES29" s="305"/>
      <c r="PET29" s="305"/>
      <c r="PEU29" s="305"/>
      <c r="PEV29" s="305"/>
      <c r="PEW29" s="305"/>
      <c r="PEX29" s="305"/>
      <c r="PEY29" s="305"/>
      <c r="PEZ29" s="305"/>
      <c r="PFA29" s="305"/>
      <c r="PFB29" s="305"/>
      <c r="PFC29" s="305"/>
      <c r="PFD29" s="305"/>
      <c r="PFE29" s="305"/>
      <c r="PFF29" s="305"/>
      <c r="PFG29" s="305"/>
      <c r="PFH29" s="305"/>
      <c r="PFI29" s="305"/>
      <c r="PFJ29" s="305"/>
      <c r="PFK29" s="305"/>
      <c r="PFL29" s="305"/>
      <c r="PFM29" s="305"/>
      <c r="PFN29" s="305"/>
      <c r="PFO29" s="305"/>
      <c r="PFP29" s="305"/>
      <c r="PFQ29" s="305"/>
      <c r="PFR29" s="305"/>
      <c r="PFS29" s="305"/>
      <c r="PFT29" s="305"/>
      <c r="PFU29" s="305"/>
      <c r="PFV29" s="305"/>
      <c r="PFW29" s="305"/>
      <c r="PFX29" s="305"/>
      <c r="PFY29" s="305"/>
      <c r="PFZ29" s="305"/>
      <c r="PGA29" s="305"/>
      <c r="PGB29" s="305"/>
      <c r="PGC29" s="305"/>
      <c r="PGD29" s="305"/>
      <c r="PGE29" s="305"/>
      <c r="PGF29" s="305"/>
      <c r="PGG29" s="305"/>
      <c r="PGH29" s="305"/>
      <c r="PGI29" s="305"/>
      <c r="PGJ29" s="305"/>
      <c r="PGK29" s="305"/>
      <c r="PGL29" s="305"/>
      <c r="PGM29" s="305"/>
      <c r="PGN29" s="305"/>
      <c r="PGO29" s="305"/>
      <c r="PGP29" s="305"/>
      <c r="PGQ29" s="305"/>
      <c r="PGR29" s="305"/>
      <c r="PGS29" s="305"/>
      <c r="PGT29" s="305"/>
      <c r="PGU29" s="305"/>
      <c r="PGV29" s="305"/>
      <c r="PGW29" s="305"/>
      <c r="PGX29" s="305"/>
      <c r="PGY29" s="305"/>
      <c r="PGZ29" s="305"/>
      <c r="PHA29" s="305"/>
      <c r="PHB29" s="305"/>
      <c r="PHC29" s="305"/>
      <c r="PHD29" s="305"/>
      <c r="PHE29" s="305"/>
      <c r="PHF29" s="305"/>
      <c r="PHG29" s="305"/>
      <c r="PHH29" s="305"/>
      <c r="PHI29" s="305"/>
      <c r="PHJ29" s="305"/>
      <c r="PHK29" s="305"/>
      <c r="PHL29" s="305"/>
      <c r="PHM29" s="305"/>
      <c r="PHN29" s="305"/>
      <c r="PHO29" s="305"/>
      <c r="PHP29" s="305"/>
      <c r="PHQ29" s="305"/>
      <c r="PHR29" s="305"/>
      <c r="PHS29" s="305"/>
      <c r="PHT29" s="305"/>
      <c r="PHU29" s="305"/>
      <c r="PHV29" s="305"/>
      <c r="PHW29" s="305"/>
      <c r="PHX29" s="305"/>
      <c r="PHY29" s="305"/>
      <c r="PHZ29" s="305"/>
      <c r="PIA29" s="305"/>
      <c r="PIB29" s="305"/>
      <c r="PIC29" s="305"/>
      <c r="PID29" s="305"/>
      <c r="PIE29" s="305"/>
      <c r="PIF29" s="305"/>
      <c r="PIG29" s="305"/>
      <c r="PIH29" s="305"/>
      <c r="PII29" s="305"/>
      <c r="PIJ29" s="305"/>
      <c r="PIK29" s="305"/>
      <c r="PIL29" s="305"/>
      <c r="PIM29" s="305"/>
      <c r="PIN29" s="305"/>
      <c r="PIO29" s="305"/>
      <c r="PIP29" s="305"/>
      <c r="PIQ29" s="305"/>
      <c r="PIR29" s="305"/>
      <c r="PIS29" s="305"/>
      <c r="PIT29" s="305"/>
      <c r="PIU29" s="305"/>
      <c r="PIV29" s="305"/>
      <c r="PIW29" s="305"/>
      <c r="PIX29" s="305"/>
      <c r="PIY29" s="305"/>
      <c r="PIZ29" s="305"/>
      <c r="PJA29" s="305"/>
      <c r="PJB29" s="305"/>
      <c r="PJC29" s="305"/>
      <c r="PJD29" s="305"/>
      <c r="PJE29" s="305"/>
      <c r="PJF29" s="305"/>
      <c r="PJG29" s="305"/>
      <c r="PJH29" s="305"/>
      <c r="PJI29" s="305"/>
      <c r="PJJ29" s="305"/>
      <c r="PJK29" s="305"/>
      <c r="PJL29" s="305"/>
      <c r="PJM29" s="305"/>
      <c r="PJN29" s="305"/>
      <c r="PJO29" s="305"/>
      <c r="PJP29" s="305"/>
      <c r="PJQ29" s="305"/>
      <c r="PJR29" s="305"/>
      <c r="PJS29" s="305"/>
      <c r="PJT29" s="305"/>
      <c r="PJU29" s="305"/>
      <c r="PJV29" s="305"/>
      <c r="PJW29" s="305"/>
      <c r="PJX29" s="305"/>
      <c r="PJY29" s="305"/>
      <c r="PJZ29" s="305"/>
      <c r="PKA29" s="305"/>
      <c r="PKB29" s="305"/>
      <c r="PKC29" s="305"/>
      <c r="PKD29" s="305"/>
      <c r="PKE29" s="305"/>
      <c r="PKF29" s="305"/>
      <c r="PKG29" s="305"/>
      <c r="PKH29" s="305"/>
      <c r="PKI29" s="305"/>
      <c r="PKJ29" s="305"/>
      <c r="PKK29" s="305"/>
      <c r="PKL29" s="305"/>
      <c r="PKM29" s="305"/>
      <c r="PKN29" s="305"/>
      <c r="PKO29" s="305"/>
      <c r="PKP29" s="305"/>
      <c r="PKQ29" s="305"/>
      <c r="PKR29" s="305"/>
      <c r="PKS29" s="305"/>
      <c r="PKT29" s="305"/>
      <c r="PKU29" s="305"/>
      <c r="PKV29" s="305"/>
      <c r="PKW29" s="305"/>
      <c r="PKX29" s="305"/>
      <c r="PKY29" s="305"/>
      <c r="PKZ29" s="305"/>
      <c r="PLA29" s="305"/>
      <c r="PLB29" s="305"/>
      <c r="PLC29" s="305"/>
      <c r="PLD29" s="305"/>
      <c r="PLE29" s="305"/>
      <c r="PLF29" s="305"/>
      <c r="PLG29" s="305"/>
      <c r="PLH29" s="305"/>
      <c r="PLI29" s="305"/>
      <c r="PLJ29" s="305"/>
      <c r="PLK29" s="305"/>
      <c r="PLL29" s="305"/>
      <c r="PLM29" s="305"/>
      <c r="PLN29" s="305"/>
      <c r="PLO29" s="305"/>
      <c r="PLP29" s="305"/>
      <c r="PLQ29" s="305"/>
      <c r="PLR29" s="305"/>
      <c r="PLS29" s="305"/>
      <c r="PLT29" s="305"/>
      <c r="PLU29" s="305"/>
      <c r="PLV29" s="305"/>
      <c r="PLW29" s="305"/>
      <c r="PLX29" s="305"/>
      <c r="PLY29" s="305"/>
      <c r="PLZ29" s="305"/>
      <c r="PMA29" s="305"/>
      <c r="PMB29" s="305"/>
      <c r="PMC29" s="305"/>
      <c r="PMD29" s="305"/>
      <c r="PME29" s="305"/>
      <c r="PMF29" s="305"/>
      <c r="PMG29" s="305"/>
      <c r="PMH29" s="305"/>
      <c r="PMI29" s="305"/>
      <c r="PMJ29" s="305"/>
      <c r="PMK29" s="305"/>
      <c r="PML29" s="305"/>
      <c r="PMM29" s="305"/>
      <c r="PMN29" s="305"/>
      <c r="PMO29" s="305"/>
      <c r="PMP29" s="305"/>
      <c r="PMQ29" s="305"/>
      <c r="PMR29" s="305"/>
      <c r="PMS29" s="305"/>
      <c r="PMT29" s="305"/>
      <c r="PMU29" s="305"/>
      <c r="PMV29" s="305"/>
      <c r="PMW29" s="305"/>
      <c r="PMX29" s="305"/>
      <c r="PMY29" s="305"/>
      <c r="PMZ29" s="305"/>
      <c r="PNA29" s="305"/>
      <c r="PNB29" s="305"/>
      <c r="PNC29" s="305"/>
      <c r="PND29" s="305"/>
      <c r="PNE29" s="305"/>
      <c r="PNF29" s="305"/>
      <c r="PNG29" s="305"/>
      <c r="PNH29" s="305"/>
      <c r="PNI29" s="305"/>
      <c r="PNJ29" s="305"/>
      <c r="PNK29" s="305"/>
      <c r="PNL29" s="305"/>
      <c r="PNM29" s="305"/>
      <c r="PNN29" s="305"/>
      <c r="PNO29" s="305"/>
      <c r="PNP29" s="305"/>
      <c r="PNQ29" s="305"/>
      <c r="PNR29" s="305"/>
      <c r="PNS29" s="305"/>
      <c r="PNT29" s="305"/>
      <c r="PNU29" s="305"/>
      <c r="PNV29" s="305"/>
      <c r="PNW29" s="305"/>
      <c r="PNX29" s="305"/>
      <c r="PNY29" s="305"/>
      <c r="PNZ29" s="305"/>
      <c r="POA29" s="305"/>
      <c r="POB29" s="305"/>
      <c r="POC29" s="305"/>
      <c r="POD29" s="305"/>
      <c r="POE29" s="305"/>
      <c r="POF29" s="305"/>
      <c r="POG29" s="305"/>
      <c r="POH29" s="305"/>
      <c r="POI29" s="305"/>
      <c r="POJ29" s="305"/>
      <c r="POK29" s="305"/>
      <c r="POL29" s="305"/>
      <c r="POM29" s="305"/>
      <c r="PON29" s="305"/>
      <c r="POO29" s="305"/>
      <c r="POP29" s="305"/>
      <c r="POQ29" s="305"/>
      <c r="POR29" s="305"/>
      <c r="POS29" s="305"/>
      <c r="POT29" s="305"/>
      <c r="POU29" s="305"/>
      <c r="POV29" s="305"/>
      <c r="POW29" s="305"/>
      <c r="POX29" s="305"/>
      <c r="POY29" s="305"/>
      <c r="POZ29" s="305"/>
      <c r="PPA29" s="305"/>
      <c r="PPB29" s="305"/>
      <c r="PPC29" s="305"/>
      <c r="PPD29" s="305"/>
      <c r="PPE29" s="305"/>
      <c r="PPF29" s="305"/>
      <c r="PPG29" s="305"/>
      <c r="PPH29" s="305"/>
      <c r="PPI29" s="305"/>
      <c r="PPJ29" s="305"/>
      <c r="PPK29" s="305"/>
      <c r="PPL29" s="305"/>
      <c r="PPM29" s="305"/>
      <c r="PPN29" s="305"/>
      <c r="PPO29" s="305"/>
      <c r="PPP29" s="305"/>
      <c r="PPQ29" s="305"/>
      <c r="PPR29" s="305"/>
      <c r="PPS29" s="305"/>
      <c r="PPT29" s="305"/>
      <c r="PPU29" s="305"/>
      <c r="PPV29" s="305"/>
      <c r="PPW29" s="305"/>
      <c r="PPX29" s="305"/>
      <c r="PPY29" s="305"/>
      <c r="PPZ29" s="305"/>
      <c r="PQA29" s="305"/>
      <c r="PQB29" s="305"/>
      <c r="PQC29" s="305"/>
      <c r="PQD29" s="305"/>
      <c r="PQE29" s="305"/>
      <c r="PQF29" s="305"/>
      <c r="PQG29" s="305"/>
      <c r="PQH29" s="305"/>
      <c r="PQI29" s="305"/>
      <c r="PQJ29" s="305"/>
      <c r="PQK29" s="305"/>
      <c r="PQL29" s="305"/>
      <c r="PQM29" s="305"/>
      <c r="PQN29" s="305"/>
      <c r="PQO29" s="305"/>
      <c r="PQP29" s="305"/>
      <c r="PQQ29" s="305"/>
      <c r="PQR29" s="305"/>
      <c r="PQS29" s="305"/>
      <c r="PQT29" s="305"/>
      <c r="PQU29" s="305"/>
      <c r="PQV29" s="305"/>
      <c r="PQW29" s="305"/>
      <c r="PQX29" s="305"/>
      <c r="PQY29" s="305"/>
      <c r="PQZ29" s="305"/>
      <c r="PRA29" s="305"/>
      <c r="PRB29" s="305"/>
      <c r="PRC29" s="305"/>
      <c r="PRD29" s="305"/>
      <c r="PRE29" s="305"/>
      <c r="PRF29" s="305"/>
      <c r="PRG29" s="305"/>
      <c r="PRH29" s="305"/>
      <c r="PRI29" s="305"/>
      <c r="PRJ29" s="305"/>
      <c r="PRK29" s="305"/>
      <c r="PRL29" s="305"/>
      <c r="PRM29" s="305"/>
      <c r="PRN29" s="305"/>
      <c r="PRO29" s="305"/>
      <c r="PRP29" s="305"/>
      <c r="PRQ29" s="305"/>
      <c r="PRR29" s="305"/>
      <c r="PRS29" s="305"/>
      <c r="PRT29" s="305"/>
      <c r="PRU29" s="305"/>
      <c r="PRV29" s="305"/>
      <c r="PRW29" s="305"/>
      <c r="PRX29" s="305"/>
      <c r="PRY29" s="305"/>
      <c r="PRZ29" s="305"/>
      <c r="PSA29" s="305"/>
      <c r="PSB29" s="305"/>
      <c r="PSC29" s="305"/>
      <c r="PSD29" s="305"/>
      <c r="PSE29" s="305"/>
      <c r="PSF29" s="305"/>
      <c r="PSG29" s="305"/>
      <c r="PSH29" s="305"/>
      <c r="PSI29" s="305"/>
      <c r="PSJ29" s="305"/>
      <c r="PSK29" s="305"/>
      <c r="PSL29" s="305"/>
      <c r="PSM29" s="305"/>
      <c r="PSN29" s="305"/>
      <c r="PSO29" s="305"/>
      <c r="PSP29" s="305"/>
      <c r="PSQ29" s="305"/>
      <c r="PSR29" s="305"/>
      <c r="PSS29" s="305"/>
      <c r="PST29" s="305"/>
      <c r="PSU29" s="305"/>
      <c r="PSV29" s="305"/>
      <c r="PSW29" s="305"/>
      <c r="PSX29" s="305"/>
      <c r="PSY29" s="305"/>
      <c r="PSZ29" s="305"/>
      <c r="PTA29" s="305"/>
      <c r="PTB29" s="305"/>
      <c r="PTC29" s="305"/>
      <c r="PTD29" s="305"/>
      <c r="PTE29" s="305"/>
      <c r="PTF29" s="305"/>
      <c r="PTG29" s="305"/>
      <c r="PTH29" s="305"/>
      <c r="PTI29" s="305"/>
      <c r="PTJ29" s="305"/>
      <c r="PTK29" s="305"/>
      <c r="PTL29" s="305"/>
      <c r="PTM29" s="305"/>
      <c r="PTN29" s="305"/>
      <c r="PTO29" s="305"/>
      <c r="PTP29" s="305"/>
      <c r="PTQ29" s="305"/>
      <c r="PTR29" s="305"/>
      <c r="PTS29" s="305"/>
      <c r="PTT29" s="305"/>
      <c r="PTU29" s="305"/>
      <c r="PTV29" s="305"/>
      <c r="PTW29" s="305"/>
      <c r="PTX29" s="305"/>
      <c r="PTY29" s="305"/>
      <c r="PTZ29" s="305"/>
      <c r="PUA29" s="305"/>
      <c r="PUB29" s="305"/>
      <c r="PUC29" s="305"/>
      <c r="PUD29" s="305"/>
      <c r="PUE29" s="305"/>
      <c r="PUF29" s="305"/>
      <c r="PUG29" s="305"/>
      <c r="PUH29" s="305"/>
      <c r="PUI29" s="305"/>
      <c r="PUJ29" s="305"/>
      <c r="PUK29" s="305"/>
      <c r="PUL29" s="305"/>
      <c r="PUM29" s="305"/>
      <c r="PUN29" s="305"/>
      <c r="PUO29" s="305"/>
      <c r="PUP29" s="305"/>
      <c r="PUQ29" s="305"/>
      <c r="PUR29" s="305"/>
      <c r="PUS29" s="305"/>
      <c r="PUT29" s="305"/>
      <c r="PUU29" s="305"/>
      <c r="PUV29" s="305"/>
      <c r="PUW29" s="305"/>
      <c r="PUX29" s="305"/>
      <c r="PUY29" s="305"/>
      <c r="PUZ29" s="305"/>
      <c r="PVA29" s="305"/>
      <c r="PVB29" s="305"/>
      <c r="PVC29" s="305"/>
      <c r="PVD29" s="305"/>
      <c r="PVE29" s="305"/>
      <c r="PVF29" s="305"/>
      <c r="PVG29" s="305"/>
      <c r="PVH29" s="305"/>
      <c r="PVI29" s="305"/>
      <c r="PVJ29" s="305"/>
      <c r="PVK29" s="305"/>
      <c r="PVL29" s="305"/>
      <c r="PVM29" s="305"/>
      <c r="PVN29" s="305"/>
      <c r="PVO29" s="305"/>
      <c r="PVP29" s="305"/>
      <c r="PVQ29" s="305"/>
      <c r="PVR29" s="305"/>
      <c r="PVS29" s="305"/>
      <c r="PVT29" s="305"/>
      <c r="PVU29" s="305"/>
      <c r="PVV29" s="305"/>
      <c r="PVW29" s="305"/>
      <c r="PVX29" s="305"/>
      <c r="PVY29" s="305"/>
      <c r="PVZ29" s="305"/>
      <c r="PWA29" s="305"/>
      <c r="PWB29" s="305"/>
      <c r="PWC29" s="305"/>
      <c r="PWD29" s="305"/>
      <c r="PWE29" s="305"/>
      <c r="PWF29" s="305"/>
      <c r="PWG29" s="305"/>
      <c r="PWH29" s="305"/>
      <c r="PWI29" s="305"/>
      <c r="PWJ29" s="305"/>
      <c r="PWK29" s="305"/>
      <c r="PWL29" s="305"/>
      <c r="PWM29" s="305"/>
      <c r="PWN29" s="305"/>
      <c r="PWO29" s="305"/>
      <c r="PWP29" s="305"/>
      <c r="PWQ29" s="305"/>
      <c r="PWR29" s="305"/>
      <c r="PWS29" s="305"/>
      <c r="PWT29" s="305"/>
      <c r="PWU29" s="305"/>
      <c r="PWV29" s="305"/>
      <c r="PWW29" s="305"/>
      <c r="PWX29" s="305"/>
      <c r="PWY29" s="305"/>
      <c r="PWZ29" s="305"/>
      <c r="PXA29" s="305"/>
      <c r="PXB29" s="305"/>
      <c r="PXC29" s="305"/>
      <c r="PXD29" s="305"/>
      <c r="PXE29" s="305"/>
      <c r="PXF29" s="305"/>
      <c r="PXG29" s="305"/>
      <c r="PXH29" s="305"/>
      <c r="PXI29" s="305"/>
      <c r="PXJ29" s="305"/>
      <c r="PXK29" s="305"/>
      <c r="PXL29" s="305"/>
      <c r="PXM29" s="305"/>
      <c r="PXN29" s="305"/>
      <c r="PXO29" s="305"/>
      <c r="PXP29" s="305"/>
      <c r="PXQ29" s="305"/>
      <c r="PXR29" s="305"/>
      <c r="PXS29" s="305"/>
      <c r="PXT29" s="305"/>
      <c r="PXU29" s="305"/>
      <c r="PXV29" s="305"/>
      <c r="PXW29" s="305"/>
      <c r="PXX29" s="305"/>
      <c r="PXY29" s="305"/>
      <c r="PXZ29" s="305"/>
      <c r="PYA29" s="305"/>
      <c r="PYB29" s="305"/>
      <c r="PYC29" s="305"/>
      <c r="PYD29" s="305"/>
      <c r="PYE29" s="305"/>
      <c r="PYF29" s="305"/>
      <c r="PYG29" s="305"/>
      <c r="PYH29" s="305"/>
      <c r="PYI29" s="305"/>
      <c r="PYJ29" s="305"/>
      <c r="PYK29" s="305"/>
      <c r="PYL29" s="305"/>
      <c r="PYM29" s="305"/>
      <c r="PYN29" s="305"/>
      <c r="PYO29" s="305"/>
      <c r="PYP29" s="305"/>
      <c r="PYQ29" s="305"/>
      <c r="PYR29" s="305"/>
      <c r="PYS29" s="305"/>
      <c r="PYT29" s="305"/>
      <c r="PYU29" s="305"/>
      <c r="PYV29" s="305"/>
      <c r="PYW29" s="305"/>
      <c r="PYX29" s="305"/>
      <c r="PYY29" s="305"/>
      <c r="PYZ29" s="305"/>
      <c r="PZA29" s="305"/>
      <c r="PZB29" s="305"/>
      <c r="PZC29" s="305"/>
      <c r="PZD29" s="305"/>
      <c r="PZE29" s="305"/>
      <c r="PZF29" s="305"/>
      <c r="PZG29" s="305"/>
      <c r="PZH29" s="305"/>
      <c r="PZI29" s="305"/>
      <c r="PZJ29" s="305"/>
      <c r="PZK29" s="305"/>
      <c r="PZL29" s="305"/>
      <c r="PZM29" s="305"/>
      <c r="PZN29" s="305"/>
      <c r="PZO29" s="305"/>
      <c r="PZP29" s="305"/>
      <c r="PZQ29" s="305"/>
      <c r="PZR29" s="305"/>
      <c r="PZS29" s="305"/>
      <c r="PZT29" s="305"/>
      <c r="PZU29" s="305"/>
      <c r="PZV29" s="305"/>
      <c r="PZW29" s="305"/>
      <c r="PZX29" s="305"/>
      <c r="PZY29" s="305"/>
      <c r="PZZ29" s="305"/>
      <c r="QAA29" s="305"/>
      <c r="QAB29" s="305"/>
      <c r="QAC29" s="305"/>
      <c r="QAD29" s="305"/>
      <c r="QAE29" s="305"/>
      <c r="QAF29" s="305"/>
      <c r="QAG29" s="305"/>
      <c r="QAH29" s="305"/>
      <c r="QAI29" s="305"/>
      <c r="QAJ29" s="305"/>
      <c r="QAK29" s="305"/>
      <c r="QAL29" s="305"/>
      <c r="QAM29" s="305"/>
      <c r="QAN29" s="305"/>
      <c r="QAO29" s="305"/>
      <c r="QAP29" s="305"/>
      <c r="QAQ29" s="305"/>
      <c r="QAR29" s="305"/>
      <c r="QAS29" s="305"/>
      <c r="QAT29" s="305"/>
      <c r="QAU29" s="305"/>
      <c r="QAV29" s="305"/>
      <c r="QAW29" s="305"/>
      <c r="QAX29" s="305"/>
      <c r="QAY29" s="305"/>
      <c r="QAZ29" s="305"/>
      <c r="QBA29" s="305"/>
      <c r="QBB29" s="305"/>
      <c r="QBC29" s="305"/>
      <c r="QBD29" s="305"/>
      <c r="QBE29" s="305"/>
      <c r="QBF29" s="305"/>
      <c r="QBG29" s="305"/>
      <c r="QBH29" s="305"/>
      <c r="QBI29" s="305"/>
      <c r="QBJ29" s="305"/>
      <c r="QBK29" s="305"/>
      <c r="QBL29" s="305"/>
      <c r="QBM29" s="305"/>
      <c r="QBN29" s="305"/>
      <c r="QBO29" s="305"/>
      <c r="QBP29" s="305"/>
      <c r="QBQ29" s="305"/>
      <c r="QBR29" s="305"/>
      <c r="QBS29" s="305"/>
      <c r="QBT29" s="305"/>
      <c r="QBU29" s="305"/>
      <c r="QBV29" s="305"/>
      <c r="QBW29" s="305"/>
      <c r="QBX29" s="305"/>
      <c r="QBY29" s="305"/>
      <c r="QBZ29" s="305"/>
      <c r="QCA29" s="305"/>
      <c r="QCB29" s="305"/>
      <c r="QCC29" s="305"/>
      <c r="QCD29" s="305"/>
      <c r="QCE29" s="305"/>
      <c r="QCF29" s="305"/>
      <c r="QCG29" s="305"/>
      <c r="QCH29" s="305"/>
      <c r="QCI29" s="305"/>
      <c r="QCJ29" s="305"/>
      <c r="QCK29" s="305"/>
      <c r="QCL29" s="305"/>
      <c r="QCM29" s="305"/>
      <c r="QCN29" s="305"/>
      <c r="QCO29" s="305"/>
      <c r="QCP29" s="305"/>
      <c r="QCQ29" s="305"/>
      <c r="QCR29" s="305"/>
      <c r="QCS29" s="305"/>
      <c r="QCT29" s="305"/>
      <c r="QCU29" s="305"/>
      <c r="QCV29" s="305"/>
      <c r="QCW29" s="305"/>
      <c r="QCX29" s="305"/>
      <c r="QCY29" s="305"/>
      <c r="QCZ29" s="305"/>
      <c r="QDA29" s="305"/>
      <c r="QDB29" s="305"/>
      <c r="QDC29" s="305"/>
      <c r="QDD29" s="305"/>
      <c r="QDE29" s="305"/>
      <c r="QDF29" s="305"/>
      <c r="QDG29" s="305"/>
      <c r="QDH29" s="305"/>
      <c r="QDI29" s="305"/>
      <c r="QDJ29" s="305"/>
      <c r="QDK29" s="305"/>
      <c r="QDL29" s="305"/>
      <c r="QDM29" s="305"/>
      <c r="QDN29" s="305"/>
      <c r="QDO29" s="305"/>
      <c r="QDP29" s="305"/>
      <c r="QDQ29" s="305"/>
      <c r="QDR29" s="305"/>
      <c r="QDS29" s="305"/>
      <c r="QDT29" s="305"/>
      <c r="QDU29" s="305"/>
      <c r="QDV29" s="305"/>
      <c r="QDW29" s="305"/>
      <c r="QDX29" s="305"/>
      <c r="QDY29" s="305"/>
      <c r="QDZ29" s="305"/>
      <c r="QEA29" s="305"/>
      <c r="QEB29" s="305"/>
      <c r="QEC29" s="305"/>
      <c r="QED29" s="305"/>
      <c r="QEE29" s="305"/>
      <c r="QEF29" s="305"/>
      <c r="QEG29" s="305"/>
      <c r="QEH29" s="305"/>
      <c r="QEI29" s="305"/>
      <c r="QEJ29" s="305"/>
      <c r="QEK29" s="305"/>
      <c r="QEL29" s="305"/>
      <c r="QEM29" s="305"/>
      <c r="QEN29" s="305"/>
      <c r="QEO29" s="305"/>
      <c r="QEP29" s="305"/>
      <c r="QEQ29" s="305"/>
      <c r="QER29" s="305"/>
      <c r="QES29" s="305"/>
      <c r="QET29" s="305"/>
      <c r="QEU29" s="305"/>
      <c r="QEV29" s="305"/>
      <c r="QEW29" s="305"/>
      <c r="QEX29" s="305"/>
      <c r="QEY29" s="305"/>
      <c r="QEZ29" s="305"/>
      <c r="QFA29" s="305"/>
      <c r="QFB29" s="305"/>
      <c r="QFC29" s="305"/>
      <c r="QFD29" s="305"/>
      <c r="QFE29" s="305"/>
      <c r="QFF29" s="305"/>
      <c r="QFG29" s="305"/>
      <c r="QFH29" s="305"/>
      <c r="QFI29" s="305"/>
      <c r="QFJ29" s="305"/>
      <c r="QFK29" s="305"/>
      <c r="QFL29" s="305"/>
      <c r="QFM29" s="305"/>
      <c r="QFN29" s="305"/>
      <c r="QFO29" s="305"/>
      <c r="QFP29" s="305"/>
      <c r="QFQ29" s="305"/>
      <c r="QFR29" s="305"/>
      <c r="QFS29" s="305"/>
      <c r="QFT29" s="305"/>
      <c r="QFU29" s="305"/>
      <c r="QFV29" s="305"/>
      <c r="QFW29" s="305"/>
      <c r="QFX29" s="305"/>
      <c r="QFY29" s="305"/>
      <c r="QFZ29" s="305"/>
      <c r="QGA29" s="305"/>
      <c r="QGB29" s="305"/>
      <c r="QGC29" s="305"/>
      <c r="QGD29" s="305"/>
      <c r="QGE29" s="305"/>
      <c r="QGF29" s="305"/>
      <c r="QGG29" s="305"/>
      <c r="QGH29" s="305"/>
      <c r="QGI29" s="305"/>
      <c r="QGJ29" s="305"/>
      <c r="QGK29" s="305"/>
      <c r="QGL29" s="305"/>
      <c r="QGM29" s="305"/>
      <c r="QGN29" s="305"/>
      <c r="QGO29" s="305"/>
      <c r="QGP29" s="305"/>
      <c r="QGQ29" s="305"/>
      <c r="QGR29" s="305"/>
      <c r="QGS29" s="305"/>
      <c r="QGT29" s="305"/>
      <c r="QGU29" s="305"/>
      <c r="QGV29" s="305"/>
      <c r="QGW29" s="305"/>
      <c r="QGX29" s="305"/>
      <c r="QGY29" s="305"/>
      <c r="QGZ29" s="305"/>
      <c r="QHA29" s="305"/>
      <c r="QHB29" s="305"/>
      <c r="QHC29" s="305"/>
      <c r="QHD29" s="305"/>
      <c r="QHE29" s="305"/>
      <c r="QHF29" s="305"/>
      <c r="QHG29" s="305"/>
      <c r="QHH29" s="305"/>
      <c r="QHI29" s="305"/>
      <c r="QHJ29" s="305"/>
      <c r="QHK29" s="305"/>
      <c r="QHL29" s="305"/>
      <c r="QHM29" s="305"/>
      <c r="QHN29" s="305"/>
      <c r="QHO29" s="305"/>
      <c r="QHP29" s="305"/>
      <c r="QHQ29" s="305"/>
      <c r="QHR29" s="305"/>
      <c r="QHS29" s="305"/>
      <c r="QHT29" s="305"/>
      <c r="QHU29" s="305"/>
      <c r="QHV29" s="305"/>
      <c r="QHW29" s="305"/>
      <c r="QHX29" s="305"/>
      <c r="QHY29" s="305"/>
      <c r="QHZ29" s="305"/>
      <c r="QIA29" s="305"/>
      <c r="QIB29" s="305"/>
      <c r="QIC29" s="305"/>
      <c r="QID29" s="305"/>
      <c r="QIE29" s="305"/>
      <c r="QIF29" s="305"/>
      <c r="QIG29" s="305"/>
      <c r="QIH29" s="305"/>
      <c r="QII29" s="305"/>
      <c r="QIJ29" s="305"/>
      <c r="QIK29" s="305"/>
      <c r="QIL29" s="305"/>
      <c r="QIM29" s="305"/>
      <c r="QIN29" s="305"/>
      <c r="QIO29" s="305"/>
      <c r="QIP29" s="305"/>
      <c r="QIQ29" s="305"/>
      <c r="QIR29" s="305"/>
      <c r="QIS29" s="305"/>
      <c r="QIT29" s="305"/>
      <c r="QIU29" s="305"/>
      <c r="QIV29" s="305"/>
      <c r="QIW29" s="305"/>
      <c r="QIX29" s="305"/>
      <c r="QIY29" s="305"/>
      <c r="QIZ29" s="305"/>
      <c r="QJA29" s="305"/>
      <c r="QJB29" s="305"/>
      <c r="QJC29" s="305"/>
      <c r="QJD29" s="305"/>
      <c r="QJE29" s="305"/>
      <c r="QJF29" s="305"/>
      <c r="QJG29" s="305"/>
      <c r="QJH29" s="305"/>
      <c r="QJI29" s="305"/>
      <c r="QJJ29" s="305"/>
      <c r="QJK29" s="305"/>
      <c r="QJL29" s="305"/>
      <c r="QJM29" s="305"/>
      <c r="QJN29" s="305"/>
      <c r="QJO29" s="305"/>
      <c r="QJP29" s="305"/>
      <c r="QJQ29" s="305"/>
      <c r="QJR29" s="305"/>
      <c r="QJS29" s="305"/>
      <c r="QJT29" s="305"/>
      <c r="QJU29" s="305"/>
      <c r="QJV29" s="305"/>
      <c r="QJW29" s="305"/>
      <c r="QJX29" s="305"/>
      <c r="QJY29" s="305"/>
      <c r="QJZ29" s="305"/>
      <c r="QKA29" s="305"/>
      <c r="QKB29" s="305"/>
      <c r="QKC29" s="305"/>
      <c r="QKD29" s="305"/>
      <c r="QKE29" s="305"/>
      <c r="QKF29" s="305"/>
      <c r="QKG29" s="305"/>
      <c r="QKH29" s="305"/>
      <c r="QKI29" s="305"/>
      <c r="QKJ29" s="305"/>
      <c r="QKK29" s="305"/>
      <c r="QKL29" s="305"/>
      <c r="QKM29" s="305"/>
      <c r="QKN29" s="305"/>
      <c r="QKO29" s="305"/>
      <c r="QKP29" s="305"/>
      <c r="QKQ29" s="305"/>
      <c r="QKR29" s="305"/>
      <c r="QKS29" s="305"/>
      <c r="QKT29" s="305"/>
      <c r="QKU29" s="305"/>
      <c r="QKV29" s="305"/>
      <c r="QKW29" s="305"/>
      <c r="QKX29" s="305"/>
      <c r="QKY29" s="305"/>
      <c r="QKZ29" s="305"/>
      <c r="QLA29" s="305"/>
      <c r="QLB29" s="305"/>
      <c r="QLC29" s="305"/>
      <c r="QLD29" s="305"/>
      <c r="QLE29" s="305"/>
      <c r="QLF29" s="305"/>
      <c r="QLG29" s="305"/>
      <c r="QLH29" s="305"/>
      <c r="QLI29" s="305"/>
      <c r="QLJ29" s="305"/>
      <c r="QLK29" s="305"/>
      <c r="QLL29" s="305"/>
      <c r="QLM29" s="305"/>
      <c r="QLN29" s="305"/>
      <c r="QLO29" s="305"/>
      <c r="QLP29" s="305"/>
      <c r="QLQ29" s="305"/>
      <c r="QLR29" s="305"/>
      <c r="QLS29" s="305"/>
      <c r="QLT29" s="305"/>
      <c r="QLU29" s="305"/>
      <c r="QLV29" s="305"/>
      <c r="QLW29" s="305"/>
      <c r="QLX29" s="305"/>
      <c r="QLY29" s="305"/>
      <c r="QLZ29" s="305"/>
      <c r="QMA29" s="305"/>
      <c r="QMB29" s="305"/>
      <c r="QMC29" s="305"/>
      <c r="QMD29" s="305"/>
      <c r="QME29" s="305"/>
      <c r="QMF29" s="305"/>
      <c r="QMG29" s="305"/>
      <c r="QMH29" s="305"/>
      <c r="QMI29" s="305"/>
      <c r="QMJ29" s="305"/>
      <c r="QMK29" s="305"/>
      <c r="QML29" s="305"/>
      <c r="QMM29" s="305"/>
      <c r="QMN29" s="305"/>
      <c r="QMO29" s="305"/>
      <c r="QMP29" s="305"/>
      <c r="QMQ29" s="305"/>
      <c r="QMR29" s="305"/>
      <c r="QMS29" s="305"/>
      <c r="QMT29" s="305"/>
      <c r="QMU29" s="305"/>
      <c r="QMV29" s="305"/>
      <c r="QMW29" s="305"/>
      <c r="QMX29" s="305"/>
      <c r="QMY29" s="305"/>
      <c r="QMZ29" s="305"/>
      <c r="QNA29" s="305"/>
      <c r="QNB29" s="305"/>
      <c r="QNC29" s="305"/>
      <c r="QND29" s="305"/>
      <c r="QNE29" s="305"/>
      <c r="QNF29" s="305"/>
      <c r="QNG29" s="305"/>
      <c r="QNH29" s="305"/>
      <c r="QNI29" s="305"/>
      <c r="QNJ29" s="305"/>
      <c r="QNK29" s="305"/>
      <c r="QNL29" s="305"/>
      <c r="QNM29" s="305"/>
      <c r="QNN29" s="305"/>
      <c r="QNO29" s="305"/>
      <c r="QNP29" s="305"/>
      <c r="QNQ29" s="305"/>
      <c r="QNR29" s="305"/>
      <c r="QNS29" s="305"/>
      <c r="QNT29" s="305"/>
      <c r="QNU29" s="305"/>
      <c r="QNV29" s="305"/>
      <c r="QNW29" s="305"/>
      <c r="QNX29" s="305"/>
      <c r="QNY29" s="305"/>
      <c r="QNZ29" s="305"/>
      <c r="QOA29" s="305"/>
      <c r="QOB29" s="305"/>
      <c r="QOC29" s="305"/>
      <c r="QOD29" s="305"/>
      <c r="QOE29" s="305"/>
      <c r="QOF29" s="305"/>
      <c r="QOG29" s="305"/>
      <c r="QOH29" s="305"/>
      <c r="QOI29" s="305"/>
      <c r="QOJ29" s="305"/>
      <c r="QOK29" s="305"/>
      <c r="QOL29" s="305"/>
      <c r="QOM29" s="305"/>
      <c r="QON29" s="305"/>
      <c r="QOO29" s="305"/>
      <c r="QOP29" s="305"/>
      <c r="QOQ29" s="305"/>
      <c r="QOR29" s="305"/>
      <c r="QOS29" s="305"/>
      <c r="QOT29" s="305"/>
      <c r="QOU29" s="305"/>
      <c r="QOV29" s="305"/>
      <c r="QOW29" s="305"/>
      <c r="QOX29" s="305"/>
      <c r="QOY29" s="305"/>
      <c r="QOZ29" s="305"/>
      <c r="QPA29" s="305"/>
      <c r="QPB29" s="305"/>
      <c r="QPC29" s="305"/>
      <c r="QPD29" s="305"/>
      <c r="QPE29" s="305"/>
      <c r="QPF29" s="305"/>
      <c r="QPG29" s="305"/>
      <c r="QPH29" s="305"/>
      <c r="QPI29" s="305"/>
      <c r="QPJ29" s="305"/>
      <c r="QPK29" s="305"/>
      <c r="QPL29" s="305"/>
      <c r="QPM29" s="305"/>
      <c r="QPN29" s="305"/>
      <c r="QPO29" s="305"/>
      <c r="QPP29" s="305"/>
      <c r="QPQ29" s="305"/>
      <c r="QPR29" s="305"/>
      <c r="QPS29" s="305"/>
      <c r="QPT29" s="305"/>
      <c r="QPU29" s="305"/>
      <c r="QPV29" s="305"/>
      <c r="QPW29" s="305"/>
      <c r="QPX29" s="305"/>
      <c r="QPY29" s="305"/>
      <c r="QPZ29" s="305"/>
      <c r="QQA29" s="305"/>
      <c r="QQB29" s="305"/>
      <c r="QQC29" s="305"/>
      <c r="QQD29" s="305"/>
      <c r="QQE29" s="305"/>
      <c r="QQF29" s="305"/>
      <c r="QQG29" s="305"/>
      <c r="QQH29" s="305"/>
      <c r="QQI29" s="305"/>
      <c r="QQJ29" s="305"/>
      <c r="QQK29" s="305"/>
      <c r="QQL29" s="305"/>
      <c r="QQM29" s="305"/>
      <c r="QQN29" s="305"/>
      <c r="QQO29" s="305"/>
      <c r="QQP29" s="305"/>
      <c r="QQQ29" s="305"/>
      <c r="QQR29" s="305"/>
      <c r="QQS29" s="305"/>
      <c r="QQT29" s="305"/>
      <c r="QQU29" s="305"/>
      <c r="QQV29" s="305"/>
      <c r="QQW29" s="305"/>
      <c r="QQX29" s="305"/>
      <c r="QQY29" s="305"/>
      <c r="QQZ29" s="305"/>
      <c r="QRA29" s="305"/>
      <c r="QRB29" s="305"/>
      <c r="QRC29" s="305"/>
      <c r="QRD29" s="305"/>
      <c r="QRE29" s="305"/>
      <c r="QRF29" s="305"/>
      <c r="QRG29" s="305"/>
      <c r="QRH29" s="305"/>
      <c r="QRI29" s="305"/>
      <c r="QRJ29" s="305"/>
      <c r="QRK29" s="305"/>
      <c r="QRL29" s="305"/>
      <c r="QRM29" s="305"/>
      <c r="QRN29" s="305"/>
      <c r="QRO29" s="305"/>
      <c r="QRP29" s="305"/>
      <c r="QRQ29" s="305"/>
      <c r="QRR29" s="305"/>
      <c r="QRS29" s="305"/>
      <c r="QRT29" s="305"/>
      <c r="QRU29" s="305"/>
      <c r="QRV29" s="305"/>
      <c r="QRW29" s="305"/>
      <c r="QRX29" s="305"/>
      <c r="QRY29" s="305"/>
      <c r="QRZ29" s="305"/>
      <c r="QSA29" s="305"/>
      <c r="QSB29" s="305"/>
      <c r="QSC29" s="305"/>
      <c r="QSD29" s="305"/>
      <c r="QSE29" s="305"/>
      <c r="QSF29" s="305"/>
      <c r="QSG29" s="305"/>
      <c r="QSH29" s="305"/>
      <c r="QSI29" s="305"/>
      <c r="QSJ29" s="305"/>
      <c r="QSK29" s="305"/>
      <c r="QSL29" s="305"/>
      <c r="QSM29" s="305"/>
      <c r="QSN29" s="305"/>
      <c r="QSO29" s="305"/>
      <c r="QSP29" s="305"/>
      <c r="QSQ29" s="305"/>
      <c r="QSR29" s="305"/>
      <c r="QSS29" s="305"/>
      <c r="QST29" s="305"/>
      <c r="QSU29" s="305"/>
      <c r="QSV29" s="305"/>
      <c r="QSW29" s="305"/>
      <c r="QSX29" s="305"/>
      <c r="QSY29" s="305"/>
      <c r="QSZ29" s="305"/>
      <c r="QTA29" s="305"/>
      <c r="QTB29" s="305"/>
      <c r="QTC29" s="305"/>
      <c r="QTD29" s="305"/>
      <c r="QTE29" s="305"/>
      <c r="QTF29" s="305"/>
      <c r="QTG29" s="305"/>
      <c r="QTH29" s="305"/>
      <c r="QTI29" s="305"/>
      <c r="QTJ29" s="305"/>
      <c r="QTK29" s="305"/>
      <c r="QTL29" s="305"/>
      <c r="QTM29" s="305"/>
      <c r="QTN29" s="305"/>
      <c r="QTO29" s="305"/>
      <c r="QTP29" s="305"/>
      <c r="QTQ29" s="305"/>
      <c r="QTR29" s="305"/>
      <c r="QTS29" s="305"/>
      <c r="QTT29" s="305"/>
      <c r="QTU29" s="305"/>
      <c r="QTV29" s="305"/>
      <c r="QTW29" s="305"/>
      <c r="QTX29" s="305"/>
      <c r="QTY29" s="305"/>
      <c r="QTZ29" s="305"/>
      <c r="QUA29" s="305"/>
      <c r="QUB29" s="305"/>
      <c r="QUC29" s="305"/>
      <c r="QUD29" s="305"/>
      <c r="QUE29" s="305"/>
      <c r="QUF29" s="305"/>
      <c r="QUG29" s="305"/>
      <c r="QUH29" s="305"/>
      <c r="QUI29" s="305"/>
      <c r="QUJ29" s="305"/>
      <c r="QUK29" s="305"/>
      <c r="QUL29" s="305"/>
      <c r="QUM29" s="305"/>
      <c r="QUN29" s="305"/>
      <c r="QUO29" s="305"/>
      <c r="QUP29" s="305"/>
      <c r="QUQ29" s="305"/>
      <c r="QUR29" s="305"/>
      <c r="QUS29" s="305"/>
      <c r="QUT29" s="305"/>
      <c r="QUU29" s="305"/>
      <c r="QUV29" s="305"/>
      <c r="QUW29" s="305"/>
      <c r="QUX29" s="305"/>
      <c r="QUY29" s="305"/>
      <c r="QUZ29" s="305"/>
      <c r="QVA29" s="305"/>
      <c r="QVB29" s="305"/>
      <c r="QVC29" s="305"/>
      <c r="QVD29" s="305"/>
      <c r="QVE29" s="305"/>
      <c r="QVF29" s="305"/>
      <c r="QVG29" s="305"/>
      <c r="QVH29" s="305"/>
      <c r="QVI29" s="305"/>
      <c r="QVJ29" s="305"/>
      <c r="QVK29" s="305"/>
      <c r="QVL29" s="305"/>
      <c r="QVM29" s="305"/>
      <c r="QVN29" s="305"/>
      <c r="QVO29" s="305"/>
      <c r="QVP29" s="305"/>
      <c r="QVQ29" s="305"/>
      <c r="QVR29" s="305"/>
      <c r="QVS29" s="305"/>
      <c r="QVT29" s="305"/>
      <c r="QVU29" s="305"/>
      <c r="QVV29" s="305"/>
      <c r="QVW29" s="305"/>
      <c r="QVX29" s="305"/>
      <c r="QVY29" s="305"/>
      <c r="QVZ29" s="305"/>
      <c r="QWA29" s="305"/>
      <c r="QWB29" s="305"/>
      <c r="QWC29" s="305"/>
      <c r="QWD29" s="305"/>
      <c r="QWE29" s="305"/>
      <c r="QWF29" s="305"/>
      <c r="QWG29" s="305"/>
      <c r="QWH29" s="305"/>
      <c r="QWI29" s="305"/>
      <c r="QWJ29" s="305"/>
      <c r="QWK29" s="305"/>
      <c r="QWL29" s="305"/>
      <c r="QWM29" s="305"/>
      <c r="QWN29" s="305"/>
      <c r="QWO29" s="305"/>
      <c r="QWP29" s="305"/>
      <c r="QWQ29" s="305"/>
      <c r="QWR29" s="305"/>
      <c r="QWS29" s="305"/>
      <c r="QWT29" s="305"/>
      <c r="QWU29" s="305"/>
      <c r="QWV29" s="305"/>
      <c r="QWW29" s="305"/>
      <c r="QWX29" s="305"/>
      <c r="QWY29" s="305"/>
      <c r="QWZ29" s="305"/>
      <c r="QXA29" s="305"/>
      <c r="QXB29" s="305"/>
      <c r="QXC29" s="305"/>
      <c r="QXD29" s="305"/>
      <c r="QXE29" s="305"/>
      <c r="QXF29" s="305"/>
      <c r="QXG29" s="305"/>
      <c r="QXH29" s="305"/>
      <c r="QXI29" s="305"/>
      <c r="QXJ29" s="305"/>
      <c r="QXK29" s="305"/>
      <c r="QXL29" s="305"/>
      <c r="QXM29" s="305"/>
      <c r="QXN29" s="305"/>
      <c r="QXO29" s="305"/>
      <c r="QXP29" s="305"/>
      <c r="QXQ29" s="305"/>
      <c r="QXR29" s="305"/>
      <c r="QXS29" s="305"/>
      <c r="QXT29" s="305"/>
      <c r="QXU29" s="305"/>
      <c r="QXV29" s="305"/>
      <c r="QXW29" s="305"/>
      <c r="QXX29" s="305"/>
      <c r="QXY29" s="305"/>
      <c r="QXZ29" s="305"/>
      <c r="QYA29" s="305"/>
      <c r="QYB29" s="305"/>
      <c r="QYC29" s="305"/>
      <c r="QYD29" s="305"/>
      <c r="QYE29" s="305"/>
      <c r="QYF29" s="305"/>
      <c r="QYG29" s="305"/>
      <c r="QYH29" s="305"/>
      <c r="QYI29" s="305"/>
      <c r="QYJ29" s="305"/>
      <c r="QYK29" s="305"/>
      <c r="QYL29" s="305"/>
      <c r="QYM29" s="305"/>
      <c r="QYN29" s="305"/>
      <c r="QYO29" s="305"/>
      <c r="QYP29" s="305"/>
      <c r="QYQ29" s="305"/>
      <c r="QYR29" s="305"/>
      <c r="QYS29" s="305"/>
      <c r="QYT29" s="305"/>
      <c r="QYU29" s="305"/>
      <c r="QYV29" s="305"/>
      <c r="QYW29" s="305"/>
      <c r="QYX29" s="305"/>
      <c r="QYY29" s="305"/>
      <c r="QYZ29" s="305"/>
      <c r="QZA29" s="305"/>
      <c r="QZB29" s="305"/>
      <c r="QZC29" s="305"/>
      <c r="QZD29" s="305"/>
      <c r="QZE29" s="305"/>
      <c r="QZF29" s="305"/>
      <c r="QZG29" s="305"/>
      <c r="QZH29" s="305"/>
      <c r="QZI29" s="305"/>
      <c r="QZJ29" s="305"/>
      <c r="QZK29" s="305"/>
      <c r="QZL29" s="305"/>
      <c r="QZM29" s="305"/>
      <c r="QZN29" s="305"/>
      <c r="QZO29" s="305"/>
      <c r="QZP29" s="305"/>
      <c r="QZQ29" s="305"/>
      <c r="QZR29" s="305"/>
      <c r="QZS29" s="305"/>
      <c r="QZT29" s="305"/>
      <c r="QZU29" s="305"/>
      <c r="QZV29" s="305"/>
      <c r="QZW29" s="305"/>
      <c r="QZX29" s="305"/>
      <c r="QZY29" s="305"/>
      <c r="QZZ29" s="305"/>
      <c r="RAA29" s="305"/>
      <c r="RAB29" s="305"/>
      <c r="RAC29" s="305"/>
      <c r="RAD29" s="305"/>
      <c r="RAE29" s="305"/>
      <c r="RAF29" s="305"/>
      <c r="RAG29" s="305"/>
      <c r="RAH29" s="305"/>
      <c r="RAI29" s="305"/>
      <c r="RAJ29" s="305"/>
      <c r="RAK29" s="305"/>
      <c r="RAL29" s="305"/>
      <c r="RAM29" s="305"/>
      <c r="RAN29" s="305"/>
      <c r="RAO29" s="305"/>
      <c r="RAP29" s="305"/>
      <c r="RAQ29" s="305"/>
      <c r="RAR29" s="305"/>
      <c r="RAS29" s="305"/>
      <c r="RAT29" s="305"/>
      <c r="RAU29" s="305"/>
      <c r="RAV29" s="305"/>
      <c r="RAW29" s="305"/>
      <c r="RAX29" s="305"/>
      <c r="RAY29" s="305"/>
      <c r="RAZ29" s="305"/>
      <c r="RBA29" s="305"/>
      <c r="RBB29" s="305"/>
      <c r="RBC29" s="305"/>
      <c r="RBD29" s="305"/>
      <c r="RBE29" s="305"/>
      <c r="RBF29" s="305"/>
      <c r="RBG29" s="305"/>
      <c r="RBH29" s="305"/>
      <c r="RBI29" s="305"/>
      <c r="RBJ29" s="305"/>
      <c r="RBK29" s="305"/>
      <c r="RBL29" s="305"/>
      <c r="RBM29" s="305"/>
      <c r="RBN29" s="305"/>
      <c r="RBO29" s="305"/>
      <c r="RBP29" s="305"/>
      <c r="RBQ29" s="305"/>
      <c r="RBR29" s="305"/>
      <c r="RBS29" s="305"/>
      <c r="RBT29" s="305"/>
      <c r="RBU29" s="305"/>
      <c r="RBV29" s="305"/>
      <c r="RBW29" s="305"/>
      <c r="RBX29" s="305"/>
      <c r="RBY29" s="305"/>
      <c r="RBZ29" s="305"/>
      <c r="RCA29" s="305"/>
      <c r="RCB29" s="305"/>
      <c r="RCC29" s="305"/>
      <c r="RCD29" s="305"/>
      <c r="RCE29" s="305"/>
      <c r="RCF29" s="305"/>
      <c r="RCG29" s="305"/>
      <c r="RCH29" s="305"/>
      <c r="RCI29" s="305"/>
      <c r="RCJ29" s="305"/>
      <c r="RCK29" s="305"/>
      <c r="RCL29" s="305"/>
      <c r="RCM29" s="305"/>
      <c r="RCN29" s="305"/>
      <c r="RCO29" s="305"/>
      <c r="RCP29" s="305"/>
      <c r="RCQ29" s="305"/>
      <c r="RCR29" s="305"/>
      <c r="RCS29" s="305"/>
      <c r="RCT29" s="305"/>
      <c r="RCU29" s="305"/>
      <c r="RCV29" s="305"/>
      <c r="RCW29" s="305"/>
      <c r="RCX29" s="305"/>
      <c r="RCY29" s="305"/>
      <c r="RCZ29" s="305"/>
      <c r="RDA29" s="305"/>
      <c r="RDB29" s="305"/>
      <c r="RDC29" s="305"/>
      <c r="RDD29" s="305"/>
      <c r="RDE29" s="305"/>
      <c r="RDF29" s="305"/>
      <c r="RDG29" s="305"/>
      <c r="RDH29" s="305"/>
      <c r="RDI29" s="305"/>
      <c r="RDJ29" s="305"/>
      <c r="RDK29" s="305"/>
      <c r="RDL29" s="305"/>
      <c r="RDM29" s="305"/>
      <c r="RDN29" s="305"/>
      <c r="RDO29" s="305"/>
      <c r="RDP29" s="305"/>
      <c r="RDQ29" s="305"/>
      <c r="RDR29" s="305"/>
      <c r="RDS29" s="305"/>
      <c r="RDT29" s="305"/>
      <c r="RDU29" s="305"/>
      <c r="RDV29" s="305"/>
      <c r="RDW29" s="305"/>
      <c r="RDX29" s="305"/>
      <c r="RDY29" s="305"/>
      <c r="RDZ29" s="305"/>
      <c r="REA29" s="305"/>
      <c r="REB29" s="305"/>
      <c r="REC29" s="305"/>
      <c r="RED29" s="305"/>
      <c r="REE29" s="305"/>
      <c r="REF29" s="305"/>
      <c r="REG29" s="305"/>
      <c r="REH29" s="305"/>
      <c r="REI29" s="305"/>
      <c r="REJ29" s="305"/>
      <c r="REK29" s="305"/>
      <c r="REL29" s="305"/>
      <c r="REM29" s="305"/>
      <c r="REN29" s="305"/>
      <c r="REO29" s="305"/>
      <c r="REP29" s="305"/>
      <c r="REQ29" s="305"/>
      <c r="RER29" s="305"/>
      <c r="RES29" s="305"/>
      <c r="RET29" s="305"/>
      <c r="REU29" s="305"/>
      <c r="REV29" s="305"/>
      <c r="REW29" s="305"/>
      <c r="REX29" s="305"/>
      <c r="REY29" s="305"/>
      <c r="REZ29" s="305"/>
      <c r="RFA29" s="305"/>
      <c r="RFB29" s="305"/>
      <c r="RFC29" s="305"/>
      <c r="RFD29" s="305"/>
      <c r="RFE29" s="305"/>
      <c r="RFF29" s="305"/>
      <c r="RFG29" s="305"/>
      <c r="RFH29" s="305"/>
      <c r="RFI29" s="305"/>
      <c r="RFJ29" s="305"/>
      <c r="RFK29" s="305"/>
      <c r="RFL29" s="305"/>
      <c r="RFM29" s="305"/>
      <c r="RFN29" s="305"/>
      <c r="RFO29" s="305"/>
      <c r="RFP29" s="305"/>
      <c r="RFQ29" s="305"/>
      <c r="RFR29" s="305"/>
      <c r="RFS29" s="305"/>
      <c r="RFT29" s="305"/>
      <c r="RFU29" s="305"/>
      <c r="RFV29" s="305"/>
      <c r="RFW29" s="305"/>
      <c r="RFX29" s="305"/>
      <c r="RFY29" s="305"/>
      <c r="RFZ29" s="305"/>
      <c r="RGA29" s="305"/>
      <c r="RGB29" s="305"/>
      <c r="RGC29" s="305"/>
      <c r="RGD29" s="305"/>
      <c r="RGE29" s="305"/>
      <c r="RGF29" s="305"/>
      <c r="RGG29" s="305"/>
      <c r="RGH29" s="305"/>
      <c r="RGI29" s="305"/>
      <c r="RGJ29" s="305"/>
      <c r="RGK29" s="305"/>
      <c r="RGL29" s="305"/>
      <c r="RGM29" s="305"/>
      <c r="RGN29" s="305"/>
      <c r="RGO29" s="305"/>
      <c r="RGP29" s="305"/>
      <c r="RGQ29" s="305"/>
      <c r="RGR29" s="305"/>
      <c r="RGS29" s="305"/>
      <c r="RGT29" s="305"/>
      <c r="RGU29" s="305"/>
      <c r="RGV29" s="305"/>
      <c r="RGW29" s="305"/>
      <c r="RGX29" s="305"/>
      <c r="RGY29" s="305"/>
      <c r="RGZ29" s="305"/>
      <c r="RHA29" s="305"/>
      <c r="RHB29" s="305"/>
      <c r="RHC29" s="305"/>
      <c r="RHD29" s="305"/>
      <c r="RHE29" s="305"/>
      <c r="RHF29" s="305"/>
      <c r="RHG29" s="305"/>
      <c r="RHH29" s="305"/>
      <c r="RHI29" s="305"/>
      <c r="RHJ29" s="305"/>
      <c r="RHK29" s="305"/>
      <c r="RHL29" s="305"/>
      <c r="RHM29" s="305"/>
      <c r="RHN29" s="305"/>
      <c r="RHO29" s="305"/>
      <c r="RHP29" s="305"/>
      <c r="RHQ29" s="305"/>
      <c r="RHR29" s="305"/>
      <c r="RHS29" s="305"/>
      <c r="RHT29" s="305"/>
      <c r="RHU29" s="305"/>
      <c r="RHV29" s="305"/>
      <c r="RHW29" s="305"/>
      <c r="RHX29" s="305"/>
      <c r="RHY29" s="305"/>
      <c r="RHZ29" s="305"/>
      <c r="RIA29" s="305"/>
      <c r="RIB29" s="305"/>
      <c r="RIC29" s="305"/>
      <c r="RID29" s="305"/>
      <c r="RIE29" s="305"/>
      <c r="RIF29" s="305"/>
      <c r="RIG29" s="305"/>
      <c r="RIH29" s="305"/>
      <c r="RII29" s="305"/>
      <c r="RIJ29" s="305"/>
      <c r="RIK29" s="305"/>
      <c r="RIL29" s="305"/>
      <c r="RIM29" s="305"/>
      <c r="RIN29" s="305"/>
      <c r="RIO29" s="305"/>
      <c r="RIP29" s="305"/>
      <c r="RIQ29" s="305"/>
      <c r="RIR29" s="305"/>
      <c r="RIS29" s="305"/>
      <c r="RIT29" s="305"/>
      <c r="RIU29" s="305"/>
      <c r="RIV29" s="305"/>
      <c r="RIW29" s="305"/>
      <c r="RIX29" s="305"/>
      <c r="RIY29" s="305"/>
      <c r="RIZ29" s="305"/>
      <c r="RJA29" s="305"/>
      <c r="RJB29" s="305"/>
      <c r="RJC29" s="305"/>
      <c r="RJD29" s="305"/>
      <c r="RJE29" s="305"/>
      <c r="RJF29" s="305"/>
      <c r="RJG29" s="305"/>
      <c r="RJH29" s="305"/>
      <c r="RJI29" s="305"/>
      <c r="RJJ29" s="305"/>
      <c r="RJK29" s="305"/>
      <c r="RJL29" s="305"/>
      <c r="RJM29" s="305"/>
      <c r="RJN29" s="305"/>
      <c r="RJO29" s="305"/>
      <c r="RJP29" s="305"/>
      <c r="RJQ29" s="305"/>
      <c r="RJR29" s="305"/>
      <c r="RJS29" s="305"/>
      <c r="RJT29" s="305"/>
      <c r="RJU29" s="305"/>
      <c r="RJV29" s="305"/>
      <c r="RJW29" s="305"/>
      <c r="RJX29" s="305"/>
      <c r="RJY29" s="305"/>
      <c r="RJZ29" s="305"/>
      <c r="RKA29" s="305"/>
      <c r="RKB29" s="305"/>
      <c r="RKC29" s="305"/>
      <c r="RKD29" s="305"/>
      <c r="RKE29" s="305"/>
      <c r="RKF29" s="305"/>
      <c r="RKG29" s="305"/>
      <c r="RKH29" s="305"/>
      <c r="RKI29" s="305"/>
      <c r="RKJ29" s="305"/>
      <c r="RKK29" s="305"/>
      <c r="RKL29" s="305"/>
      <c r="RKM29" s="305"/>
      <c r="RKN29" s="305"/>
      <c r="RKO29" s="305"/>
      <c r="RKP29" s="305"/>
      <c r="RKQ29" s="305"/>
      <c r="RKR29" s="305"/>
      <c r="RKS29" s="305"/>
      <c r="RKT29" s="305"/>
      <c r="RKU29" s="305"/>
      <c r="RKV29" s="305"/>
      <c r="RKW29" s="305"/>
      <c r="RKX29" s="305"/>
      <c r="RKY29" s="305"/>
      <c r="RKZ29" s="305"/>
      <c r="RLA29" s="305"/>
      <c r="RLB29" s="305"/>
      <c r="RLC29" s="305"/>
      <c r="RLD29" s="305"/>
      <c r="RLE29" s="305"/>
      <c r="RLF29" s="305"/>
      <c r="RLG29" s="305"/>
      <c r="RLH29" s="305"/>
      <c r="RLI29" s="305"/>
      <c r="RLJ29" s="305"/>
      <c r="RLK29" s="305"/>
      <c r="RLL29" s="305"/>
      <c r="RLM29" s="305"/>
      <c r="RLN29" s="305"/>
      <c r="RLO29" s="305"/>
      <c r="RLP29" s="305"/>
      <c r="RLQ29" s="305"/>
      <c r="RLR29" s="305"/>
      <c r="RLS29" s="305"/>
      <c r="RLT29" s="305"/>
      <c r="RLU29" s="305"/>
      <c r="RLV29" s="305"/>
      <c r="RLW29" s="305"/>
      <c r="RLX29" s="305"/>
      <c r="RLY29" s="305"/>
      <c r="RLZ29" s="305"/>
      <c r="RMA29" s="305"/>
      <c r="RMB29" s="305"/>
      <c r="RMC29" s="305"/>
      <c r="RMD29" s="305"/>
      <c r="RME29" s="305"/>
      <c r="RMF29" s="305"/>
      <c r="RMG29" s="305"/>
      <c r="RMH29" s="305"/>
      <c r="RMI29" s="305"/>
      <c r="RMJ29" s="305"/>
      <c r="RMK29" s="305"/>
      <c r="RML29" s="305"/>
      <c r="RMM29" s="305"/>
      <c r="RMN29" s="305"/>
      <c r="RMO29" s="305"/>
      <c r="RMP29" s="305"/>
      <c r="RMQ29" s="305"/>
      <c r="RMR29" s="305"/>
      <c r="RMS29" s="305"/>
      <c r="RMT29" s="305"/>
      <c r="RMU29" s="305"/>
      <c r="RMV29" s="305"/>
      <c r="RMW29" s="305"/>
      <c r="RMX29" s="305"/>
      <c r="RMY29" s="305"/>
      <c r="RMZ29" s="305"/>
      <c r="RNA29" s="305"/>
      <c r="RNB29" s="305"/>
      <c r="RNC29" s="305"/>
      <c r="RND29" s="305"/>
      <c r="RNE29" s="305"/>
      <c r="RNF29" s="305"/>
      <c r="RNG29" s="305"/>
      <c r="RNH29" s="305"/>
      <c r="RNI29" s="305"/>
      <c r="RNJ29" s="305"/>
      <c r="RNK29" s="305"/>
      <c r="RNL29" s="305"/>
      <c r="RNM29" s="305"/>
      <c r="RNN29" s="305"/>
      <c r="RNO29" s="305"/>
      <c r="RNP29" s="305"/>
      <c r="RNQ29" s="305"/>
      <c r="RNR29" s="305"/>
      <c r="RNS29" s="305"/>
      <c r="RNT29" s="305"/>
      <c r="RNU29" s="305"/>
      <c r="RNV29" s="305"/>
      <c r="RNW29" s="305"/>
      <c r="RNX29" s="305"/>
      <c r="RNY29" s="305"/>
      <c r="RNZ29" s="305"/>
      <c r="ROA29" s="305"/>
      <c r="ROB29" s="305"/>
      <c r="ROC29" s="305"/>
      <c r="ROD29" s="305"/>
      <c r="ROE29" s="305"/>
      <c r="ROF29" s="305"/>
      <c r="ROG29" s="305"/>
      <c r="ROH29" s="305"/>
      <c r="ROI29" s="305"/>
      <c r="ROJ29" s="305"/>
      <c r="ROK29" s="305"/>
      <c r="ROL29" s="305"/>
      <c r="ROM29" s="305"/>
      <c r="RON29" s="305"/>
      <c r="ROO29" s="305"/>
      <c r="ROP29" s="305"/>
      <c r="ROQ29" s="305"/>
      <c r="ROR29" s="305"/>
      <c r="ROS29" s="305"/>
      <c r="ROT29" s="305"/>
      <c r="ROU29" s="305"/>
      <c r="ROV29" s="305"/>
      <c r="ROW29" s="305"/>
      <c r="ROX29" s="305"/>
      <c r="ROY29" s="305"/>
      <c r="ROZ29" s="305"/>
      <c r="RPA29" s="305"/>
      <c r="RPB29" s="305"/>
      <c r="RPC29" s="305"/>
      <c r="RPD29" s="305"/>
      <c r="RPE29" s="305"/>
      <c r="RPF29" s="305"/>
      <c r="RPG29" s="305"/>
      <c r="RPH29" s="305"/>
      <c r="RPI29" s="305"/>
      <c r="RPJ29" s="305"/>
      <c r="RPK29" s="305"/>
      <c r="RPL29" s="305"/>
      <c r="RPM29" s="305"/>
      <c r="RPN29" s="305"/>
      <c r="RPO29" s="305"/>
      <c r="RPP29" s="305"/>
      <c r="RPQ29" s="305"/>
      <c r="RPR29" s="305"/>
      <c r="RPS29" s="305"/>
      <c r="RPT29" s="305"/>
      <c r="RPU29" s="305"/>
      <c r="RPV29" s="305"/>
      <c r="RPW29" s="305"/>
      <c r="RPX29" s="305"/>
      <c r="RPY29" s="305"/>
      <c r="RPZ29" s="305"/>
      <c r="RQA29" s="305"/>
      <c r="RQB29" s="305"/>
      <c r="RQC29" s="305"/>
      <c r="RQD29" s="305"/>
      <c r="RQE29" s="305"/>
      <c r="RQF29" s="305"/>
      <c r="RQG29" s="305"/>
      <c r="RQH29" s="305"/>
      <c r="RQI29" s="305"/>
      <c r="RQJ29" s="305"/>
      <c r="RQK29" s="305"/>
      <c r="RQL29" s="305"/>
      <c r="RQM29" s="305"/>
      <c r="RQN29" s="305"/>
      <c r="RQO29" s="305"/>
      <c r="RQP29" s="305"/>
      <c r="RQQ29" s="305"/>
      <c r="RQR29" s="305"/>
      <c r="RQS29" s="305"/>
      <c r="RQT29" s="305"/>
      <c r="RQU29" s="305"/>
      <c r="RQV29" s="305"/>
      <c r="RQW29" s="305"/>
      <c r="RQX29" s="305"/>
      <c r="RQY29" s="305"/>
      <c r="RQZ29" s="305"/>
      <c r="RRA29" s="305"/>
      <c r="RRB29" s="305"/>
      <c r="RRC29" s="305"/>
      <c r="RRD29" s="305"/>
      <c r="RRE29" s="305"/>
      <c r="RRF29" s="305"/>
      <c r="RRG29" s="305"/>
      <c r="RRH29" s="305"/>
      <c r="RRI29" s="305"/>
      <c r="RRJ29" s="305"/>
      <c r="RRK29" s="305"/>
      <c r="RRL29" s="305"/>
      <c r="RRM29" s="305"/>
      <c r="RRN29" s="305"/>
      <c r="RRO29" s="305"/>
      <c r="RRP29" s="305"/>
      <c r="RRQ29" s="305"/>
      <c r="RRR29" s="305"/>
      <c r="RRS29" s="305"/>
      <c r="RRT29" s="305"/>
      <c r="RRU29" s="305"/>
      <c r="RRV29" s="305"/>
      <c r="RRW29" s="305"/>
      <c r="RRX29" s="305"/>
      <c r="RRY29" s="305"/>
      <c r="RRZ29" s="305"/>
      <c r="RSA29" s="305"/>
      <c r="RSB29" s="305"/>
      <c r="RSC29" s="305"/>
      <c r="RSD29" s="305"/>
      <c r="RSE29" s="305"/>
      <c r="RSF29" s="305"/>
      <c r="RSG29" s="305"/>
      <c r="RSH29" s="305"/>
      <c r="RSI29" s="305"/>
      <c r="RSJ29" s="305"/>
      <c r="RSK29" s="305"/>
      <c r="RSL29" s="305"/>
      <c r="RSM29" s="305"/>
      <c r="RSN29" s="305"/>
      <c r="RSO29" s="305"/>
      <c r="RSP29" s="305"/>
      <c r="RSQ29" s="305"/>
      <c r="RSR29" s="305"/>
      <c r="RSS29" s="305"/>
      <c r="RST29" s="305"/>
      <c r="RSU29" s="305"/>
      <c r="RSV29" s="305"/>
      <c r="RSW29" s="305"/>
      <c r="RSX29" s="305"/>
      <c r="RSY29" s="305"/>
      <c r="RSZ29" s="305"/>
      <c r="RTA29" s="305"/>
      <c r="RTB29" s="305"/>
      <c r="RTC29" s="305"/>
      <c r="RTD29" s="305"/>
      <c r="RTE29" s="305"/>
      <c r="RTF29" s="305"/>
      <c r="RTG29" s="305"/>
      <c r="RTH29" s="305"/>
      <c r="RTI29" s="305"/>
      <c r="RTJ29" s="305"/>
      <c r="RTK29" s="305"/>
      <c r="RTL29" s="305"/>
      <c r="RTM29" s="305"/>
      <c r="RTN29" s="305"/>
      <c r="RTO29" s="305"/>
      <c r="RTP29" s="305"/>
      <c r="RTQ29" s="305"/>
      <c r="RTR29" s="305"/>
      <c r="RTS29" s="305"/>
      <c r="RTT29" s="305"/>
      <c r="RTU29" s="305"/>
      <c r="RTV29" s="305"/>
      <c r="RTW29" s="305"/>
      <c r="RTX29" s="305"/>
      <c r="RTY29" s="305"/>
      <c r="RTZ29" s="305"/>
      <c r="RUA29" s="305"/>
      <c r="RUB29" s="305"/>
      <c r="RUC29" s="305"/>
      <c r="RUD29" s="305"/>
      <c r="RUE29" s="305"/>
      <c r="RUF29" s="305"/>
      <c r="RUG29" s="305"/>
      <c r="RUH29" s="305"/>
      <c r="RUI29" s="305"/>
      <c r="RUJ29" s="305"/>
      <c r="RUK29" s="305"/>
      <c r="RUL29" s="305"/>
      <c r="RUM29" s="305"/>
      <c r="RUN29" s="305"/>
      <c r="RUO29" s="305"/>
      <c r="RUP29" s="305"/>
      <c r="RUQ29" s="305"/>
      <c r="RUR29" s="305"/>
      <c r="RUS29" s="305"/>
      <c r="RUT29" s="305"/>
      <c r="RUU29" s="305"/>
      <c r="RUV29" s="305"/>
      <c r="RUW29" s="305"/>
      <c r="RUX29" s="305"/>
      <c r="RUY29" s="305"/>
      <c r="RUZ29" s="305"/>
      <c r="RVA29" s="305"/>
      <c r="RVB29" s="305"/>
      <c r="RVC29" s="305"/>
      <c r="RVD29" s="305"/>
      <c r="RVE29" s="305"/>
      <c r="RVF29" s="305"/>
      <c r="RVG29" s="305"/>
      <c r="RVH29" s="305"/>
      <c r="RVI29" s="305"/>
      <c r="RVJ29" s="305"/>
      <c r="RVK29" s="305"/>
      <c r="RVL29" s="305"/>
      <c r="RVM29" s="305"/>
      <c r="RVN29" s="305"/>
      <c r="RVO29" s="305"/>
      <c r="RVP29" s="305"/>
      <c r="RVQ29" s="305"/>
      <c r="RVR29" s="305"/>
      <c r="RVS29" s="305"/>
      <c r="RVT29" s="305"/>
      <c r="RVU29" s="305"/>
      <c r="RVV29" s="305"/>
      <c r="RVW29" s="305"/>
      <c r="RVX29" s="305"/>
      <c r="RVY29" s="305"/>
      <c r="RVZ29" s="305"/>
      <c r="RWA29" s="305"/>
      <c r="RWB29" s="305"/>
      <c r="RWC29" s="305"/>
      <c r="RWD29" s="305"/>
      <c r="RWE29" s="305"/>
      <c r="RWF29" s="305"/>
      <c r="RWG29" s="305"/>
      <c r="RWH29" s="305"/>
      <c r="RWI29" s="305"/>
      <c r="RWJ29" s="305"/>
      <c r="RWK29" s="305"/>
      <c r="RWL29" s="305"/>
      <c r="RWM29" s="305"/>
      <c r="RWN29" s="305"/>
      <c r="RWO29" s="305"/>
      <c r="RWP29" s="305"/>
      <c r="RWQ29" s="305"/>
      <c r="RWR29" s="305"/>
      <c r="RWS29" s="305"/>
      <c r="RWT29" s="305"/>
      <c r="RWU29" s="305"/>
      <c r="RWV29" s="305"/>
      <c r="RWW29" s="305"/>
      <c r="RWX29" s="305"/>
      <c r="RWY29" s="305"/>
      <c r="RWZ29" s="305"/>
      <c r="RXA29" s="305"/>
      <c r="RXB29" s="305"/>
      <c r="RXC29" s="305"/>
      <c r="RXD29" s="305"/>
      <c r="RXE29" s="305"/>
      <c r="RXF29" s="305"/>
      <c r="RXG29" s="305"/>
      <c r="RXH29" s="305"/>
      <c r="RXI29" s="305"/>
      <c r="RXJ29" s="305"/>
      <c r="RXK29" s="305"/>
      <c r="RXL29" s="305"/>
      <c r="RXM29" s="305"/>
      <c r="RXN29" s="305"/>
      <c r="RXO29" s="305"/>
      <c r="RXP29" s="305"/>
      <c r="RXQ29" s="305"/>
      <c r="RXR29" s="305"/>
      <c r="RXS29" s="305"/>
      <c r="RXT29" s="305"/>
      <c r="RXU29" s="305"/>
      <c r="RXV29" s="305"/>
      <c r="RXW29" s="305"/>
      <c r="RXX29" s="305"/>
      <c r="RXY29" s="305"/>
      <c r="RXZ29" s="305"/>
      <c r="RYA29" s="305"/>
      <c r="RYB29" s="305"/>
      <c r="RYC29" s="305"/>
      <c r="RYD29" s="305"/>
      <c r="RYE29" s="305"/>
      <c r="RYF29" s="305"/>
      <c r="RYG29" s="305"/>
      <c r="RYH29" s="305"/>
      <c r="RYI29" s="305"/>
      <c r="RYJ29" s="305"/>
      <c r="RYK29" s="305"/>
      <c r="RYL29" s="305"/>
      <c r="RYM29" s="305"/>
      <c r="RYN29" s="305"/>
      <c r="RYO29" s="305"/>
      <c r="RYP29" s="305"/>
      <c r="RYQ29" s="305"/>
      <c r="RYR29" s="305"/>
      <c r="RYS29" s="305"/>
      <c r="RYT29" s="305"/>
      <c r="RYU29" s="305"/>
      <c r="RYV29" s="305"/>
      <c r="RYW29" s="305"/>
      <c r="RYX29" s="305"/>
      <c r="RYY29" s="305"/>
      <c r="RYZ29" s="305"/>
      <c r="RZA29" s="305"/>
      <c r="RZB29" s="305"/>
      <c r="RZC29" s="305"/>
      <c r="RZD29" s="305"/>
      <c r="RZE29" s="305"/>
      <c r="RZF29" s="305"/>
      <c r="RZG29" s="305"/>
      <c r="RZH29" s="305"/>
      <c r="RZI29" s="305"/>
      <c r="RZJ29" s="305"/>
      <c r="RZK29" s="305"/>
      <c r="RZL29" s="305"/>
      <c r="RZM29" s="305"/>
      <c r="RZN29" s="305"/>
      <c r="RZO29" s="305"/>
      <c r="RZP29" s="305"/>
      <c r="RZQ29" s="305"/>
      <c r="RZR29" s="305"/>
      <c r="RZS29" s="305"/>
      <c r="RZT29" s="305"/>
      <c r="RZU29" s="305"/>
      <c r="RZV29" s="305"/>
      <c r="RZW29" s="305"/>
      <c r="RZX29" s="305"/>
      <c r="RZY29" s="305"/>
      <c r="RZZ29" s="305"/>
      <c r="SAA29" s="305"/>
      <c r="SAB29" s="305"/>
      <c r="SAC29" s="305"/>
      <c r="SAD29" s="305"/>
      <c r="SAE29" s="305"/>
      <c r="SAF29" s="305"/>
      <c r="SAG29" s="305"/>
      <c r="SAH29" s="305"/>
      <c r="SAI29" s="305"/>
      <c r="SAJ29" s="305"/>
      <c r="SAK29" s="305"/>
      <c r="SAL29" s="305"/>
      <c r="SAM29" s="305"/>
      <c r="SAN29" s="305"/>
      <c r="SAO29" s="305"/>
      <c r="SAP29" s="305"/>
      <c r="SAQ29" s="305"/>
      <c r="SAR29" s="305"/>
      <c r="SAS29" s="305"/>
      <c r="SAT29" s="305"/>
      <c r="SAU29" s="305"/>
      <c r="SAV29" s="305"/>
      <c r="SAW29" s="305"/>
      <c r="SAX29" s="305"/>
      <c r="SAY29" s="305"/>
      <c r="SAZ29" s="305"/>
      <c r="SBA29" s="305"/>
      <c r="SBB29" s="305"/>
      <c r="SBC29" s="305"/>
      <c r="SBD29" s="305"/>
      <c r="SBE29" s="305"/>
      <c r="SBF29" s="305"/>
      <c r="SBG29" s="305"/>
      <c r="SBH29" s="305"/>
      <c r="SBI29" s="305"/>
      <c r="SBJ29" s="305"/>
      <c r="SBK29" s="305"/>
      <c r="SBL29" s="305"/>
      <c r="SBM29" s="305"/>
      <c r="SBN29" s="305"/>
      <c r="SBO29" s="305"/>
      <c r="SBP29" s="305"/>
      <c r="SBQ29" s="305"/>
      <c r="SBR29" s="305"/>
      <c r="SBS29" s="305"/>
      <c r="SBT29" s="305"/>
      <c r="SBU29" s="305"/>
      <c r="SBV29" s="305"/>
      <c r="SBW29" s="305"/>
      <c r="SBX29" s="305"/>
      <c r="SBY29" s="305"/>
      <c r="SBZ29" s="305"/>
      <c r="SCA29" s="305"/>
      <c r="SCB29" s="305"/>
      <c r="SCC29" s="305"/>
      <c r="SCD29" s="305"/>
      <c r="SCE29" s="305"/>
      <c r="SCF29" s="305"/>
      <c r="SCG29" s="305"/>
      <c r="SCH29" s="305"/>
      <c r="SCI29" s="305"/>
      <c r="SCJ29" s="305"/>
      <c r="SCK29" s="305"/>
      <c r="SCL29" s="305"/>
      <c r="SCM29" s="305"/>
      <c r="SCN29" s="305"/>
      <c r="SCO29" s="305"/>
      <c r="SCP29" s="305"/>
      <c r="SCQ29" s="305"/>
      <c r="SCR29" s="305"/>
      <c r="SCS29" s="305"/>
      <c r="SCT29" s="305"/>
      <c r="SCU29" s="305"/>
      <c r="SCV29" s="305"/>
      <c r="SCW29" s="305"/>
      <c r="SCX29" s="305"/>
      <c r="SCY29" s="305"/>
      <c r="SCZ29" s="305"/>
      <c r="SDA29" s="305"/>
      <c r="SDB29" s="305"/>
      <c r="SDC29" s="305"/>
      <c r="SDD29" s="305"/>
      <c r="SDE29" s="305"/>
      <c r="SDF29" s="305"/>
      <c r="SDG29" s="305"/>
      <c r="SDH29" s="305"/>
      <c r="SDI29" s="305"/>
      <c r="SDJ29" s="305"/>
      <c r="SDK29" s="305"/>
      <c r="SDL29" s="305"/>
      <c r="SDM29" s="305"/>
      <c r="SDN29" s="305"/>
      <c r="SDO29" s="305"/>
      <c r="SDP29" s="305"/>
      <c r="SDQ29" s="305"/>
      <c r="SDR29" s="305"/>
      <c r="SDS29" s="305"/>
      <c r="SDT29" s="305"/>
      <c r="SDU29" s="305"/>
      <c r="SDV29" s="305"/>
      <c r="SDW29" s="305"/>
      <c r="SDX29" s="305"/>
      <c r="SDY29" s="305"/>
      <c r="SDZ29" s="305"/>
      <c r="SEA29" s="305"/>
      <c r="SEB29" s="305"/>
      <c r="SEC29" s="305"/>
      <c r="SED29" s="305"/>
      <c r="SEE29" s="305"/>
      <c r="SEF29" s="305"/>
      <c r="SEG29" s="305"/>
      <c r="SEH29" s="305"/>
      <c r="SEI29" s="305"/>
      <c r="SEJ29" s="305"/>
      <c r="SEK29" s="305"/>
      <c r="SEL29" s="305"/>
      <c r="SEM29" s="305"/>
      <c r="SEN29" s="305"/>
      <c r="SEO29" s="305"/>
      <c r="SEP29" s="305"/>
      <c r="SEQ29" s="305"/>
      <c r="SER29" s="305"/>
      <c r="SES29" s="305"/>
      <c r="SET29" s="305"/>
      <c r="SEU29" s="305"/>
      <c r="SEV29" s="305"/>
      <c r="SEW29" s="305"/>
      <c r="SEX29" s="305"/>
      <c r="SEY29" s="305"/>
      <c r="SEZ29" s="305"/>
      <c r="SFA29" s="305"/>
      <c r="SFB29" s="305"/>
      <c r="SFC29" s="305"/>
      <c r="SFD29" s="305"/>
      <c r="SFE29" s="305"/>
      <c r="SFF29" s="305"/>
      <c r="SFG29" s="305"/>
      <c r="SFH29" s="305"/>
      <c r="SFI29" s="305"/>
      <c r="SFJ29" s="305"/>
      <c r="SFK29" s="305"/>
      <c r="SFL29" s="305"/>
      <c r="SFM29" s="305"/>
      <c r="SFN29" s="305"/>
      <c r="SFO29" s="305"/>
      <c r="SFP29" s="305"/>
      <c r="SFQ29" s="305"/>
      <c r="SFR29" s="305"/>
      <c r="SFS29" s="305"/>
      <c r="SFT29" s="305"/>
      <c r="SFU29" s="305"/>
      <c r="SFV29" s="305"/>
      <c r="SFW29" s="305"/>
      <c r="SFX29" s="305"/>
      <c r="SFY29" s="305"/>
      <c r="SFZ29" s="305"/>
      <c r="SGA29" s="305"/>
      <c r="SGB29" s="305"/>
      <c r="SGC29" s="305"/>
      <c r="SGD29" s="305"/>
      <c r="SGE29" s="305"/>
      <c r="SGF29" s="305"/>
      <c r="SGG29" s="305"/>
      <c r="SGH29" s="305"/>
      <c r="SGI29" s="305"/>
      <c r="SGJ29" s="305"/>
      <c r="SGK29" s="305"/>
      <c r="SGL29" s="305"/>
      <c r="SGM29" s="305"/>
      <c r="SGN29" s="305"/>
      <c r="SGO29" s="305"/>
      <c r="SGP29" s="305"/>
      <c r="SGQ29" s="305"/>
      <c r="SGR29" s="305"/>
      <c r="SGS29" s="305"/>
      <c r="SGT29" s="305"/>
      <c r="SGU29" s="305"/>
      <c r="SGV29" s="305"/>
      <c r="SGW29" s="305"/>
      <c r="SGX29" s="305"/>
      <c r="SGY29" s="305"/>
      <c r="SGZ29" s="305"/>
      <c r="SHA29" s="305"/>
      <c r="SHB29" s="305"/>
      <c r="SHC29" s="305"/>
      <c r="SHD29" s="305"/>
      <c r="SHE29" s="305"/>
      <c r="SHF29" s="305"/>
      <c r="SHG29" s="305"/>
      <c r="SHH29" s="305"/>
      <c r="SHI29" s="305"/>
      <c r="SHJ29" s="305"/>
      <c r="SHK29" s="305"/>
      <c r="SHL29" s="305"/>
      <c r="SHM29" s="305"/>
      <c r="SHN29" s="305"/>
      <c r="SHO29" s="305"/>
      <c r="SHP29" s="305"/>
      <c r="SHQ29" s="305"/>
      <c r="SHR29" s="305"/>
      <c r="SHS29" s="305"/>
      <c r="SHT29" s="305"/>
      <c r="SHU29" s="305"/>
      <c r="SHV29" s="305"/>
      <c r="SHW29" s="305"/>
      <c r="SHX29" s="305"/>
      <c r="SHY29" s="305"/>
      <c r="SHZ29" s="305"/>
      <c r="SIA29" s="305"/>
      <c r="SIB29" s="305"/>
      <c r="SIC29" s="305"/>
      <c r="SID29" s="305"/>
      <c r="SIE29" s="305"/>
      <c r="SIF29" s="305"/>
      <c r="SIG29" s="305"/>
      <c r="SIH29" s="305"/>
      <c r="SII29" s="305"/>
      <c r="SIJ29" s="305"/>
      <c r="SIK29" s="305"/>
      <c r="SIL29" s="305"/>
      <c r="SIM29" s="305"/>
      <c r="SIN29" s="305"/>
      <c r="SIO29" s="305"/>
      <c r="SIP29" s="305"/>
      <c r="SIQ29" s="305"/>
      <c r="SIR29" s="305"/>
      <c r="SIS29" s="305"/>
      <c r="SIT29" s="305"/>
      <c r="SIU29" s="305"/>
      <c r="SIV29" s="305"/>
      <c r="SIW29" s="305"/>
      <c r="SIX29" s="305"/>
      <c r="SIY29" s="305"/>
      <c r="SIZ29" s="305"/>
      <c r="SJA29" s="305"/>
      <c r="SJB29" s="305"/>
      <c r="SJC29" s="305"/>
      <c r="SJD29" s="305"/>
      <c r="SJE29" s="305"/>
      <c r="SJF29" s="305"/>
      <c r="SJG29" s="305"/>
      <c r="SJH29" s="305"/>
      <c r="SJI29" s="305"/>
      <c r="SJJ29" s="305"/>
      <c r="SJK29" s="305"/>
      <c r="SJL29" s="305"/>
      <c r="SJM29" s="305"/>
      <c r="SJN29" s="305"/>
      <c r="SJO29" s="305"/>
      <c r="SJP29" s="305"/>
      <c r="SJQ29" s="305"/>
      <c r="SJR29" s="305"/>
      <c r="SJS29" s="305"/>
      <c r="SJT29" s="305"/>
      <c r="SJU29" s="305"/>
      <c r="SJV29" s="305"/>
      <c r="SJW29" s="305"/>
      <c r="SJX29" s="305"/>
      <c r="SJY29" s="305"/>
      <c r="SJZ29" s="305"/>
      <c r="SKA29" s="305"/>
      <c r="SKB29" s="305"/>
      <c r="SKC29" s="305"/>
      <c r="SKD29" s="305"/>
      <c r="SKE29" s="305"/>
      <c r="SKF29" s="305"/>
      <c r="SKG29" s="305"/>
      <c r="SKH29" s="305"/>
      <c r="SKI29" s="305"/>
      <c r="SKJ29" s="305"/>
      <c r="SKK29" s="305"/>
      <c r="SKL29" s="305"/>
      <c r="SKM29" s="305"/>
      <c r="SKN29" s="305"/>
      <c r="SKO29" s="305"/>
      <c r="SKP29" s="305"/>
      <c r="SKQ29" s="305"/>
      <c r="SKR29" s="305"/>
      <c r="SKS29" s="305"/>
      <c r="SKT29" s="305"/>
      <c r="SKU29" s="305"/>
      <c r="SKV29" s="305"/>
      <c r="SKW29" s="305"/>
      <c r="SKX29" s="305"/>
      <c r="SKY29" s="305"/>
      <c r="SKZ29" s="305"/>
      <c r="SLA29" s="305"/>
      <c r="SLB29" s="305"/>
      <c r="SLC29" s="305"/>
      <c r="SLD29" s="305"/>
      <c r="SLE29" s="305"/>
      <c r="SLF29" s="305"/>
      <c r="SLG29" s="305"/>
      <c r="SLH29" s="305"/>
      <c r="SLI29" s="305"/>
      <c r="SLJ29" s="305"/>
      <c r="SLK29" s="305"/>
      <c r="SLL29" s="305"/>
      <c r="SLM29" s="305"/>
      <c r="SLN29" s="305"/>
      <c r="SLO29" s="305"/>
      <c r="SLP29" s="305"/>
      <c r="SLQ29" s="305"/>
      <c r="SLR29" s="305"/>
      <c r="SLS29" s="305"/>
      <c r="SLT29" s="305"/>
      <c r="SLU29" s="305"/>
      <c r="SLV29" s="305"/>
      <c r="SLW29" s="305"/>
      <c r="SLX29" s="305"/>
      <c r="SLY29" s="305"/>
      <c r="SLZ29" s="305"/>
      <c r="SMA29" s="305"/>
      <c r="SMB29" s="305"/>
      <c r="SMC29" s="305"/>
      <c r="SMD29" s="305"/>
      <c r="SME29" s="305"/>
      <c r="SMF29" s="305"/>
      <c r="SMG29" s="305"/>
      <c r="SMH29" s="305"/>
      <c r="SMI29" s="305"/>
      <c r="SMJ29" s="305"/>
      <c r="SMK29" s="305"/>
      <c r="SML29" s="305"/>
      <c r="SMM29" s="305"/>
      <c r="SMN29" s="305"/>
      <c r="SMO29" s="305"/>
      <c r="SMP29" s="305"/>
      <c r="SMQ29" s="305"/>
      <c r="SMR29" s="305"/>
      <c r="SMS29" s="305"/>
      <c r="SMT29" s="305"/>
      <c r="SMU29" s="305"/>
      <c r="SMV29" s="305"/>
      <c r="SMW29" s="305"/>
      <c r="SMX29" s="305"/>
      <c r="SMY29" s="305"/>
      <c r="SMZ29" s="305"/>
      <c r="SNA29" s="305"/>
      <c r="SNB29" s="305"/>
      <c r="SNC29" s="305"/>
      <c r="SND29" s="305"/>
      <c r="SNE29" s="305"/>
      <c r="SNF29" s="305"/>
      <c r="SNG29" s="305"/>
      <c r="SNH29" s="305"/>
      <c r="SNI29" s="305"/>
      <c r="SNJ29" s="305"/>
      <c r="SNK29" s="305"/>
      <c r="SNL29" s="305"/>
      <c r="SNM29" s="305"/>
      <c r="SNN29" s="305"/>
      <c r="SNO29" s="305"/>
      <c r="SNP29" s="305"/>
      <c r="SNQ29" s="305"/>
      <c r="SNR29" s="305"/>
      <c r="SNS29" s="305"/>
      <c r="SNT29" s="305"/>
      <c r="SNU29" s="305"/>
      <c r="SNV29" s="305"/>
      <c r="SNW29" s="305"/>
      <c r="SNX29" s="305"/>
      <c r="SNY29" s="305"/>
      <c r="SNZ29" s="305"/>
      <c r="SOA29" s="305"/>
      <c r="SOB29" s="305"/>
      <c r="SOC29" s="305"/>
      <c r="SOD29" s="305"/>
      <c r="SOE29" s="305"/>
      <c r="SOF29" s="305"/>
      <c r="SOG29" s="305"/>
      <c r="SOH29" s="305"/>
      <c r="SOI29" s="305"/>
      <c r="SOJ29" s="305"/>
      <c r="SOK29" s="305"/>
      <c r="SOL29" s="305"/>
      <c r="SOM29" s="305"/>
      <c r="SON29" s="305"/>
      <c r="SOO29" s="305"/>
      <c r="SOP29" s="305"/>
      <c r="SOQ29" s="305"/>
      <c r="SOR29" s="305"/>
      <c r="SOS29" s="305"/>
      <c r="SOT29" s="305"/>
      <c r="SOU29" s="305"/>
      <c r="SOV29" s="305"/>
      <c r="SOW29" s="305"/>
      <c r="SOX29" s="305"/>
      <c r="SOY29" s="305"/>
      <c r="SOZ29" s="305"/>
      <c r="SPA29" s="305"/>
      <c r="SPB29" s="305"/>
      <c r="SPC29" s="305"/>
      <c r="SPD29" s="305"/>
      <c r="SPE29" s="305"/>
      <c r="SPF29" s="305"/>
      <c r="SPG29" s="305"/>
      <c r="SPH29" s="305"/>
      <c r="SPI29" s="305"/>
      <c r="SPJ29" s="305"/>
      <c r="SPK29" s="305"/>
      <c r="SPL29" s="305"/>
      <c r="SPM29" s="305"/>
      <c r="SPN29" s="305"/>
      <c r="SPO29" s="305"/>
      <c r="SPP29" s="305"/>
      <c r="SPQ29" s="305"/>
      <c r="SPR29" s="305"/>
      <c r="SPS29" s="305"/>
      <c r="SPT29" s="305"/>
      <c r="SPU29" s="305"/>
      <c r="SPV29" s="305"/>
      <c r="SPW29" s="305"/>
      <c r="SPX29" s="305"/>
      <c r="SPY29" s="305"/>
      <c r="SPZ29" s="305"/>
      <c r="SQA29" s="305"/>
      <c r="SQB29" s="305"/>
      <c r="SQC29" s="305"/>
      <c r="SQD29" s="305"/>
      <c r="SQE29" s="305"/>
      <c r="SQF29" s="305"/>
      <c r="SQG29" s="305"/>
      <c r="SQH29" s="305"/>
      <c r="SQI29" s="305"/>
      <c r="SQJ29" s="305"/>
      <c r="SQK29" s="305"/>
      <c r="SQL29" s="305"/>
      <c r="SQM29" s="305"/>
      <c r="SQN29" s="305"/>
      <c r="SQO29" s="305"/>
      <c r="SQP29" s="305"/>
      <c r="SQQ29" s="305"/>
      <c r="SQR29" s="305"/>
      <c r="SQS29" s="305"/>
      <c r="SQT29" s="305"/>
      <c r="SQU29" s="305"/>
      <c r="SQV29" s="305"/>
      <c r="SQW29" s="305"/>
      <c r="SQX29" s="305"/>
      <c r="SQY29" s="305"/>
      <c r="SQZ29" s="305"/>
      <c r="SRA29" s="305"/>
      <c r="SRB29" s="305"/>
      <c r="SRC29" s="305"/>
      <c r="SRD29" s="305"/>
      <c r="SRE29" s="305"/>
      <c r="SRF29" s="305"/>
      <c r="SRG29" s="305"/>
      <c r="SRH29" s="305"/>
      <c r="SRI29" s="305"/>
      <c r="SRJ29" s="305"/>
      <c r="SRK29" s="305"/>
      <c r="SRL29" s="305"/>
      <c r="SRM29" s="305"/>
      <c r="SRN29" s="305"/>
      <c r="SRO29" s="305"/>
      <c r="SRP29" s="305"/>
      <c r="SRQ29" s="305"/>
      <c r="SRR29" s="305"/>
      <c r="SRS29" s="305"/>
      <c r="SRT29" s="305"/>
      <c r="SRU29" s="305"/>
      <c r="SRV29" s="305"/>
      <c r="SRW29" s="305"/>
      <c r="SRX29" s="305"/>
      <c r="SRY29" s="305"/>
      <c r="SRZ29" s="305"/>
      <c r="SSA29" s="305"/>
      <c r="SSB29" s="305"/>
      <c r="SSC29" s="305"/>
      <c r="SSD29" s="305"/>
      <c r="SSE29" s="305"/>
      <c r="SSF29" s="305"/>
      <c r="SSG29" s="305"/>
      <c r="SSH29" s="305"/>
      <c r="SSI29" s="305"/>
      <c r="SSJ29" s="305"/>
      <c r="SSK29" s="305"/>
      <c r="SSL29" s="305"/>
      <c r="SSM29" s="305"/>
      <c r="SSN29" s="305"/>
      <c r="SSO29" s="305"/>
      <c r="SSP29" s="305"/>
      <c r="SSQ29" s="305"/>
      <c r="SSR29" s="305"/>
      <c r="SSS29" s="305"/>
      <c r="SST29" s="305"/>
      <c r="SSU29" s="305"/>
      <c r="SSV29" s="305"/>
      <c r="SSW29" s="305"/>
      <c r="SSX29" s="305"/>
      <c r="SSY29" s="305"/>
      <c r="SSZ29" s="305"/>
      <c r="STA29" s="305"/>
      <c r="STB29" s="305"/>
      <c r="STC29" s="305"/>
      <c r="STD29" s="305"/>
      <c r="STE29" s="305"/>
      <c r="STF29" s="305"/>
      <c r="STG29" s="305"/>
      <c r="STH29" s="305"/>
      <c r="STI29" s="305"/>
      <c r="STJ29" s="305"/>
      <c r="STK29" s="305"/>
      <c r="STL29" s="305"/>
      <c r="STM29" s="305"/>
      <c r="STN29" s="305"/>
      <c r="STO29" s="305"/>
      <c r="STP29" s="305"/>
      <c r="STQ29" s="305"/>
      <c r="STR29" s="305"/>
      <c r="STS29" s="305"/>
      <c r="STT29" s="305"/>
      <c r="STU29" s="305"/>
      <c r="STV29" s="305"/>
      <c r="STW29" s="305"/>
      <c r="STX29" s="305"/>
      <c r="STY29" s="305"/>
      <c r="STZ29" s="305"/>
      <c r="SUA29" s="305"/>
      <c r="SUB29" s="305"/>
      <c r="SUC29" s="305"/>
      <c r="SUD29" s="305"/>
      <c r="SUE29" s="305"/>
      <c r="SUF29" s="305"/>
      <c r="SUG29" s="305"/>
      <c r="SUH29" s="305"/>
      <c r="SUI29" s="305"/>
      <c r="SUJ29" s="305"/>
      <c r="SUK29" s="305"/>
      <c r="SUL29" s="305"/>
      <c r="SUM29" s="305"/>
      <c r="SUN29" s="305"/>
      <c r="SUO29" s="305"/>
      <c r="SUP29" s="305"/>
      <c r="SUQ29" s="305"/>
      <c r="SUR29" s="305"/>
      <c r="SUS29" s="305"/>
      <c r="SUT29" s="305"/>
      <c r="SUU29" s="305"/>
      <c r="SUV29" s="305"/>
      <c r="SUW29" s="305"/>
      <c r="SUX29" s="305"/>
      <c r="SUY29" s="305"/>
      <c r="SUZ29" s="305"/>
      <c r="SVA29" s="305"/>
      <c r="SVB29" s="305"/>
      <c r="SVC29" s="305"/>
      <c r="SVD29" s="305"/>
      <c r="SVE29" s="305"/>
      <c r="SVF29" s="305"/>
      <c r="SVG29" s="305"/>
      <c r="SVH29" s="305"/>
      <c r="SVI29" s="305"/>
      <c r="SVJ29" s="305"/>
      <c r="SVK29" s="305"/>
      <c r="SVL29" s="305"/>
      <c r="SVM29" s="305"/>
      <c r="SVN29" s="305"/>
      <c r="SVO29" s="305"/>
      <c r="SVP29" s="305"/>
      <c r="SVQ29" s="305"/>
      <c r="SVR29" s="305"/>
      <c r="SVS29" s="305"/>
      <c r="SVT29" s="305"/>
      <c r="SVU29" s="305"/>
      <c r="SVV29" s="305"/>
      <c r="SVW29" s="305"/>
      <c r="SVX29" s="305"/>
      <c r="SVY29" s="305"/>
      <c r="SVZ29" s="305"/>
      <c r="SWA29" s="305"/>
      <c r="SWB29" s="305"/>
      <c r="SWC29" s="305"/>
      <c r="SWD29" s="305"/>
      <c r="SWE29" s="305"/>
      <c r="SWF29" s="305"/>
      <c r="SWG29" s="305"/>
      <c r="SWH29" s="305"/>
      <c r="SWI29" s="305"/>
      <c r="SWJ29" s="305"/>
      <c r="SWK29" s="305"/>
      <c r="SWL29" s="305"/>
      <c r="SWM29" s="305"/>
      <c r="SWN29" s="305"/>
      <c r="SWO29" s="305"/>
      <c r="SWP29" s="305"/>
      <c r="SWQ29" s="305"/>
      <c r="SWR29" s="305"/>
      <c r="SWS29" s="305"/>
      <c r="SWT29" s="305"/>
      <c r="SWU29" s="305"/>
      <c r="SWV29" s="305"/>
      <c r="SWW29" s="305"/>
      <c r="SWX29" s="305"/>
      <c r="SWY29" s="305"/>
      <c r="SWZ29" s="305"/>
      <c r="SXA29" s="305"/>
      <c r="SXB29" s="305"/>
      <c r="SXC29" s="305"/>
      <c r="SXD29" s="305"/>
      <c r="SXE29" s="305"/>
      <c r="SXF29" s="305"/>
      <c r="SXG29" s="305"/>
      <c r="SXH29" s="305"/>
      <c r="SXI29" s="305"/>
      <c r="SXJ29" s="305"/>
      <c r="SXK29" s="305"/>
      <c r="SXL29" s="305"/>
      <c r="SXM29" s="305"/>
      <c r="SXN29" s="305"/>
      <c r="SXO29" s="305"/>
      <c r="SXP29" s="305"/>
      <c r="SXQ29" s="305"/>
      <c r="SXR29" s="305"/>
      <c r="SXS29" s="305"/>
      <c r="SXT29" s="305"/>
      <c r="SXU29" s="305"/>
      <c r="SXV29" s="305"/>
      <c r="SXW29" s="305"/>
      <c r="SXX29" s="305"/>
      <c r="SXY29" s="305"/>
      <c r="SXZ29" s="305"/>
      <c r="SYA29" s="305"/>
      <c r="SYB29" s="305"/>
      <c r="SYC29" s="305"/>
      <c r="SYD29" s="305"/>
      <c r="SYE29" s="305"/>
      <c r="SYF29" s="305"/>
      <c r="SYG29" s="305"/>
      <c r="SYH29" s="305"/>
      <c r="SYI29" s="305"/>
      <c r="SYJ29" s="305"/>
      <c r="SYK29" s="305"/>
      <c r="SYL29" s="305"/>
      <c r="SYM29" s="305"/>
      <c r="SYN29" s="305"/>
      <c r="SYO29" s="305"/>
      <c r="SYP29" s="305"/>
      <c r="SYQ29" s="305"/>
      <c r="SYR29" s="305"/>
      <c r="SYS29" s="305"/>
      <c r="SYT29" s="305"/>
      <c r="SYU29" s="305"/>
      <c r="SYV29" s="305"/>
      <c r="SYW29" s="305"/>
      <c r="SYX29" s="305"/>
      <c r="SYY29" s="305"/>
      <c r="SYZ29" s="305"/>
      <c r="SZA29" s="305"/>
      <c r="SZB29" s="305"/>
      <c r="SZC29" s="305"/>
      <c r="SZD29" s="305"/>
      <c r="SZE29" s="305"/>
      <c r="SZF29" s="305"/>
      <c r="SZG29" s="305"/>
      <c r="SZH29" s="305"/>
      <c r="SZI29" s="305"/>
      <c r="SZJ29" s="305"/>
      <c r="SZK29" s="305"/>
      <c r="SZL29" s="305"/>
      <c r="SZM29" s="305"/>
      <c r="SZN29" s="305"/>
      <c r="SZO29" s="305"/>
      <c r="SZP29" s="305"/>
      <c r="SZQ29" s="305"/>
      <c r="SZR29" s="305"/>
      <c r="SZS29" s="305"/>
      <c r="SZT29" s="305"/>
      <c r="SZU29" s="305"/>
      <c r="SZV29" s="305"/>
      <c r="SZW29" s="305"/>
      <c r="SZX29" s="305"/>
      <c r="SZY29" s="305"/>
      <c r="SZZ29" s="305"/>
      <c r="TAA29" s="305"/>
      <c r="TAB29" s="305"/>
      <c r="TAC29" s="305"/>
      <c r="TAD29" s="305"/>
      <c r="TAE29" s="305"/>
      <c r="TAF29" s="305"/>
      <c r="TAG29" s="305"/>
      <c r="TAH29" s="305"/>
      <c r="TAI29" s="305"/>
      <c r="TAJ29" s="305"/>
      <c r="TAK29" s="305"/>
      <c r="TAL29" s="305"/>
      <c r="TAM29" s="305"/>
      <c r="TAN29" s="305"/>
      <c r="TAO29" s="305"/>
      <c r="TAP29" s="305"/>
      <c r="TAQ29" s="305"/>
      <c r="TAR29" s="305"/>
      <c r="TAS29" s="305"/>
      <c r="TAT29" s="305"/>
      <c r="TAU29" s="305"/>
      <c r="TAV29" s="305"/>
      <c r="TAW29" s="305"/>
      <c r="TAX29" s="305"/>
      <c r="TAY29" s="305"/>
      <c r="TAZ29" s="305"/>
      <c r="TBA29" s="305"/>
      <c r="TBB29" s="305"/>
      <c r="TBC29" s="305"/>
      <c r="TBD29" s="305"/>
      <c r="TBE29" s="305"/>
      <c r="TBF29" s="305"/>
      <c r="TBG29" s="305"/>
      <c r="TBH29" s="305"/>
      <c r="TBI29" s="305"/>
      <c r="TBJ29" s="305"/>
      <c r="TBK29" s="305"/>
      <c r="TBL29" s="305"/>
      <c r="TBM29" s="305"/>
      <c r="TBN29" s="305"/>
      <c r="TBO29" s="305"/>
      <c r="TBP29" s="305"/>
      <c r="TBQ29" s="305"/>
      <c r="TBR29" s="305"/>
      <c r="TBS29" s="305"/>
      <c r="TBT29" s="305"/>
      <c r="TBU29" s="305"/>
      <c r="TBV29" s="305"/>
      <c r="TBW29" s="305"/>
      <c r="TBX29" s="305"/>
      <c r="TBY29" s="305"/>
      <c r="TBZ29" s="305"/>
      <c r="TCA29" s="305"/>
      <c r="TCB29" s="305"/>
      <c r="TCC29" s="305"/>
      <c r="TCD29" s="305"/>
      <c r="TCE29" s="305"/>
      <c r="TCF29" s="305"/>
      <c r="TCG29" s="305"/>
      <c r="TCH29" s="305"/>
      <c r="TCI29" s="305"/>
      <c r="TCJ29" s="305"/>
      <c r="TCK29" s="305"/>
      <c r="TCL29" s="305"/>
      <c r="TCM29" s="305"/>
      <c r="TCN29" s="305"/>
      <c r="TCO29" s="305"/>
      <c r="TCP29" s="305"/>
      <c r="TCQ29" s="305"/>
      <c r="TCR29" s="305"/>
      <c r="TCS29" s="305"/>
      <c r="TCT29" s="305"/>
      <c r="TCU29" s="305"/>
      <c r="TCV29" s="305"/>
      <c r="TCW29" s="305"/>
      <c r="TCX29" s="305"/>
      <c r="TCY29" s="305"/>
      <c r="TCZ29" s="305"/>
      <c r="TDA29" s="305"/>
      <c r="TDB29" s="305"/>
      <c r="TDC29" s="305"/>
      <c r="TDD29" s="305"/>
      <c r="TDE29" s="305"/>
      <c r="TDF29" s="305"/>
      <c r="TDG29" s="305"/>
      <c r="TDH29" s="305"/>
      <c r="TDI29" s="305"/>
      <c r="TDJ29" s="305"/>
      <c r="TDK29" s="305"/>
      <c r="TDL29" s="305"/>
      <c r="TDM29" s="305"/>
      <c r="TDN29" s="305"/>
      <c r="TDO29" s="305"/>
      <c r="TDP29" s="305"/>
      <c r="TDQ29" s="305"/>
      <c r="TDR29" s="305"/>
      <c r="TDS29" s="305"/>
      <c r="TDT29" s="305"/>
      <c r="TDU29" s="305"/>
      <c r="TDV29" s="305"/>
      <c r="TDW29" s="305"/>
      <c r="TDX29" s="305"/>
      <c r="TDY29" s="305"/>
      <c r="TDZ29" s="305"/>
      <c r="TEA29" s="305"/>
      <c r="TEB29" s="305"/>
      <c r="TEC29" s="305"/>
      <c r="TED29" s="305"/>
      <c r="TEE29" s="305"/>
      <c r="TEF29" s="305"/>
      <c r="TEG29" s="305"/>
      <c r="TEH29" s="305"/>
      <c r="TEI29" s="305"/>
      <c r="TEJ29" s="305"/>
      <c r="TEK29" s="305"/>
      <c r="TEL29" s="305"/>
      <c r="TEM29" s="305"/>
      <c r="TEN29" s="305"/>
      <c r="TEO29" s="305"/>
      <c r="TEP29" s="305"/>
      <c r="TEQ29" s="305"/>
      <c r="TER29" s="305"/>
      <c r="TES29" s="305"/>
      <c r="TET29" s="305"/>
      <c r="TEU29" s="305"/>
      <c r="TEV29" s="305"/>
      <c r="TEW29" s="305"/>
      <c r="TEX29" s="305"/>
      <c r="TEY29" s="305"/>
      <c r="TEZ29" s="305"/>
      <c r="TFA29" s="305"/>
      <c r="TFB29" s="305"/>
      <c r="TFC29" s="305"/>
      <c r="TFD29" s="305"/>
      <c r="TFE29" s="305"/>
      <c r="TFF29" s="305"/>
      <c r="TFG29" s="305"/>
      <c r="TFH29" s="305"/>
      <c r="TFI29" s="305"/>
      <c r="TFJ29" s="305"/>
      <c r="TFK29" s="305"/>
      <c r="TFL29" s="305"/>
      <c r="TFM29" s="305"/>
      <c r="TFN29" s="305"/>
      <c r="TFO29" s="305"/>
      <c r="TFP29" s="305"/>
      <c r="TFQ29" s="305"/>
      <c r="TFR29" s="305"/>
      <c r="TFS29" s="305"/>
      <c r="TFT29" s="305"/>
      <c r="TFU29" s="305"/>
      <c r="TFV29" s="305"/>
      <c r="TFW29" s="305"/>
      <c r="TFX29" s="305"/>
      <c r="TFY29" s="305"/>
      <c r="TFZ29" s="305"/>
      <c r="TGA29" s="305"/>
      <c r="TGB29" s="305"/>
      <c r="TGC29" s="305"/>
      <c r="TGD29" s="305"/>
      <c r="TGE29" s="305"/>
      <c r="TGF29" s="305"/>
      <c r="TGG29" s="305"/>
      <c r="TGH29" s="305"/>
      <c r="TGI29" s="305"/>
      <c r="TGJ29" s="305"/>
      <c r="TGK29" s="305"/>
      <c r="TGL29" s="305"/>
      <c r="TGM29" s="305"/>
      <c r="TGN29" s="305"/>
      <c r="TGO29" s="305"/>
      <c r="TGP29" s="305"/>
      <c r="TGQ29" s="305"/>
      <c r="TGR29" s="305"/>
      <c r="TGS29" s="305"/>
      <c r="TGT29" s="305"/>
      <c r="TGU29" s="305"/>
      <c r="TGV29" s="305"/>
      <c r="TGW29" s="305"/>
      <c r="TGX29" s="305"/>
      <c r="TGY29" s="305"/>
      <c r="TGZ29" s="305"/>
      <c r="THA29" s="305"/>
      <c r="THB29" s="305"/>
      <c r="THC29" s="305"/>
      <c r="THD29" s="305"/>
      <c r="THE29" s="305"/>
      <c r="THF29" s="305"/>
      <c r="THG29" s="305"/>
      <c r="THH29" s="305"/>
      <c r="THI29" s="305"/>
      <c r="THJ29" s="305"/>
      <c r="THK29" s="305"/>
      <c r="THL29" s="305"/>
      <c r="THM29" s="305"/>
      <c r="THN29" s="305"/>
      <c r="THO29" s="305"/>
      <c r="THP29" s="305"/>
      <c r="THQ29" s="305"/>
      <c r="THR29" s="305"/>
      <c r="THS29" s="305"/>
      <c r="THT29" s="305"/>
      <c r="THU29" s="305"/>
      <c r="THV29" s="305"/>
      <c r="THW29" s="305"/>
      <c r="THX29" s="305"/>
      <c r="THY29" s="305"/>
      <c r="THZ29" s="305"/>
      <c r="TIA29" s="305"/>
      <c r="TIB29" s="305"/>
      <c r="TIC29" s="305"/>
      <c r="TID29" s="305"/>
      <c r="TIE29" s="305"/>
      <c r="TIF29" s="305"/>
      <c r="TIG29" s="305"/>
      <c r="TIH29" s="305"/>
      <c r="TII29" s="305"/>
      <c r="TIJ29" s="305"/>
      <c r="TIK29" s="305"/>
      <c r="TIL29" s="305"/>
      <c r="TIM29" s="305"/>
      <c r="TIN29" s="305"/>
      <c r="TIO29" s="305"/>
      <c r="TIP29" s="305"/>
      <c r="TIQ29" s="305"/>
      <c r="TIR29" s="305"/>
      <c r="TIS29" s="305"/>
      <c r="TIT29" s="305"/>
      <c r="TIU29" s="305"/>
      <c r="TIV29" s="305"/>
      <c r="TIW29" s="305"/>
      <c r="TIX29" s="305"/>
      <c r="TIY29" s="305"/>
      <c r="TIZ29" s="305"/>
      <c r="TJA29" s="305"/>
      <c r="TJB29" s="305"/>
      <c r="TJC29" s="305"/>
      <c r="TJD29" s="305"/>
      <c r="TJE29" s="305"/>
      <c r="TJF29" s="305"/>
      <c r="TJG29" s="305"/>
      <c r="TJH29" s="305"/>
      <c r="TJI29" s="305"/>
      <c r="TJJ29" s="305"/>
      <c r="TJK29" s="305"/>
      <c r="TJL29" s="305"/>
      <c r="TJM29" s="305"/>
      <c r="TJN29" s="305"/>
      <c r="TJO29" s="305"/>
      <c r="TJP29" s="305"/>
      <c r="TJQ29" s="305"/>
      <c r="TJR29" s="305"/>
      <c r="TJS29" s="305"/>
      <c r="TJT29" s="305"/>
      <c r="TJU29" s="305"/>
      <c r="TJV29" s="305"/>
      <c r="TJW29" s="305"/>
      <c r="TJX29" s="305"/>
      <c r="TJY29" s="305"/>
      <c r="TJZ29" s="305"/>
      <c r="TKA29" s="305"/>
      <c r="TKB29" s="305"/>
      <c r="TKC29" s="305"/>
      <c r="TKD29" s="305"/>
      <c r="TKE29" s="305"/>
      <c r="TKF29" s="305"/>
      <c r="TKG29" s="305"/>
      <c r="TKH29" s="305"/>
      <c r="TKI29" s="305"/>
      <c r="TKJ29" s="305"/>
      <c r="TKK29" s="305"/>
      <c r="TKL29" s="305"/>
      <c r="TKM29" s="305"/>
      <c r="TKN29" s="305"/>
      <c r="TKO29" s="305"/>
      <c r="TKP29" s="305"/>
      <c r="TKQ29" s="305"/>
      <c r="TKR29" s="305"/>
      <c r="TKS29" s="305"/>
      <c r="TKT29" s="305"/>
      <c r="TKU29" s="305"/>
      <c r="TKV29" s="305"/>
      <c r="TKW29" s="305"/>
      <c r="TKX29" s="305"/>
      <c r="TKY29" s="305"/>
      <c r="TKZ29" s="305"/>
      <c r="TLA29" s="305"/>
      <c r="TLB29" s="305"/>
      <c r="TLC29" s="305"/>
      <c r="TLD29" s="305"/>
      <c r="TLE29" s="305"/>
      <c r="TLF29" s="305"/>
      <c r="TLG29" s="305"/>
      <c r="TLH29" s="305"/>
      <c r="TLI29" s="305"/>
      <c r="TLJ29" s="305"/>
      <c r="TLK29" s="305"/>
      <c r="TLL29" s="305"/>
      <c r="TLM29" s="305"/>
      <c r="TLN29" s="305"/>
      <c r="TLO29" s="305"/>
      <c r="TLP29" s="305"/>
      <c r="TLQ29" s="305"/>
      <c r="TLR29" s="305"/>
      <c r="TLS29" s="305"/>
      <c r="TLT29" s="305"/>
      <c r="TLU29" s="305"/>
      <c r="TLV29" s="305"/>
      <c r="TLW29" s="305"/>
      <c r="TLX29" s="305"/>
      <c r="TLY29" s="305"/>
      <c r="TLZ29" s="305"/>
      <c r="TMA29" s="305"/>
      <c r="TMB29" s="305"/>
      <c r="TMC29" s="305"/>
      <c r="TMD29" s="305"/>
      <c r="TME29" s="305"/>
      <c r="TMF29" s="305"/>
      <c r="TMG29" s="305"/>
      <c r="TMH29" s="305"/>
      <c r="TMI29" s="305"/>
      <c r="TMJ29" s="305"/>
      <c r="TMK29" s="305"/>
      <c r="TML29" s="305"/>
      <c r="TMM29" s="305"/>
      <c r="TMN29" s="305"/>
      <c r="TMO29" s="305"/>
      <c r="TMP29" s="305"/>
      <c r="TMQ29" s="305"/>
      <c r="TMR29" s="305"/>
      <c r="TMS29" s="305"/>
      <c r="TMT29" s="305"/>
      <c r="TMU29" s="305"/>
      <c r="TMV29" s="305"/>
      <c r="TMW29" s="305"/>
      <c r="TMX29" s="305"/>
      <c r="TMY29" s="305"/>
      <c r="TMZ29" s="305"/>
      <c r="TNA29" s="305"/>
      <c r="TNB29" s="305"/>
      <c r="TNC29" s="305"/>
      <c r="TND29" s="305"/>
      <c r="TNE29" s="305"/>
      <c r="TNF29" s="305"/>
      <c r="TNG29" s="305"/>
      <c r="TNH29" s="305"/>
      <c r="TNI29" s="305"/>
      <c r="TNJ29" s="305"/>
      <c r="TNK29" s="305"/>
      <c r="TNL29" s="305"/>
      <c r="TNM29" s="305"/>
      <c r="TNN29" s="305"/>
      <c r="TNO29" s="305"/>
      <c r="TNP29" s="305"/>
      <c r="TNQ29" s="305"/>
      <c r="TNR29" s="305"/>
      <c r="TNS29" s="305"/>
      <c r="TNT29" s="305"/>
      <c r="TNU29" s="305"/>
      <c r="TNV29" s="305"/>
      <c r="TNW29" s="305"/>
      <c r="TNX29" s="305"/>
      <c r="TNY29" s="305"/>
      <c r="TNZ29" s="305"/>
      <c r="TOA29" s="305"/>
      <c r="TOB29" s="305"/>
      <c r="TOC29" s="305"/>
      <c r="TOD29" s="305"/>
      <c r="TOE29" s="305"/>
      <c r="TOF29" s="305"/>
      <c r="TOG29" s="305"/>
      <c r="TOH29" s="305"/>
      <c r="TOI29" s="305"/>
      <c r="TOJ29" s="305"/>
      <c r="TOK29" s="305"/>
      <c r="TOL29" s="305"/>
      <c r="TOM29" s="305"/>
      <c r="TON29" s="305"/>
      <c r="TOO29" s="305"/>
      <c r="TOP29" s="305"/>
      <c r="TOQ29" s="305"/>
      <c r="TOR29" s="305"/>
      <c r="TOS29" s="305"/>
      <c r="TOT29" s="305"/>
      <c r="TOU29" s="305"/>
      <c r="TOV29" s="305"/>
      <c r="TOW29" s="305"/>
      <c r="TOX29" s="305"/>
      <c r="TOY29" s="305"/>
      <c r="TOZ29" s="305"/>
      <c r="TPA29" s="305"/>
      <c r="TPB29" s="305"/>
      <c r="TPC29" s="305"/>
      <c r="TPD29" s="305"/>
      <c r="TPE29" s="305"/>
      <c r="TPF29" s="305"/>
      <c r="TPG29" s="305"/>
      <c r="TPH29" s="305"/>
      <c r="TPI29" s="305"/>
      <c r="TPJ29" s="305"/>
      <c r="TPK29" s="305"/>
      <c r="TPL29" s="305"/>
      <c r="TPM29" s="305"/>
      <c r="TPN29" s="305"/>
      <c r="TPO29" s="305"/>
      <c r="TPP29" s="305"/>
      <c r="TPQ29" s="305"/>
      <c r="TPR29" s="305"/>
      <c r="TPS29" s="305"/>
      <c r="TPT29" s="305"/>
      <c r="TPU29" s="305"/>
      <c r="TPV29" s="305"/>
      <c r="TPW29" s="305"/>
      <c r="TPX29" s="305"/>
      <c r="TPY29" s="305"/>
      <c r="TPZ29" s="305"/>
      <c r="TQA29" s="305"/>
      <c r="TQB29" s="305"/>
      <c r="TQC29" s="305"/>
      <c r="TQD29" s="305"/>
      <c r="TQE29" s="305"/>
      <c r="TQF29" s="305"/>
      <c r="TQG29" s="305"/>
      <c r="TQH29" s="305"/>
      <c r="TQI29" s="305"/>
      <c r="TQJ29" s="305"/>
      <c r="TQK29" s="305"/>
      <c r="TQL29" s="305"/>
      <c r="TQM29" s="305"/>
      <c r="TQN29" s="305"/>
      <c r="TQO29" s="305"/>
      <c r="TQP29" s="305"/>
      <c r="TQQ29" s="305"/>
      <c r="TQR29" s="305"/>
      <c r="TQS29" s="305"/>
      <c r="TQT29" s="305"/>
      <c r="TQU29" s="305"/>
      <c r="TQV29" s="305"/>
      <c r="TQW29" s="305"/>
      <c r="TQX29" s="305"/>
      <c r="TQY29" s="305"/>
      <c r="TQZ29" s="305"/>
      <c r="TRA29" s="305"/>
      <c r="TRB29" s="305"/>
      <c r="TRC29" s="305"/>
      <c r="TRD29" s="305"/>
      <c r="TRE29" s="305"/>
      <c r="TRF29" s="305"/>
      <c r="TRG29" s="305"/>
      <c r="TRH29" s="305"/>
      <c r="TRI29" s="305"/>
      <c r="TRJ29" s="305"/>
      <c r="TRK29" s="305"/>
      <c r="TRL29" s="305"/>
      <c r="TRM29" s="305"/>
      <c r="TRN29" s="305"/>
      <c r="TRO29" s="305"/>
      <c r="TRP29" s="305"/>
      <c r="TRQ29" s="305"/>
      <c r="TRR29" s="305"/>
      <c r="TRS29" s="305"/>
      <c r="TRT29" s="305"/>
      <c r="TRU29" s="305"/>
      <c r="TRV29" s="305"/>
      <c r="TRW29" s="305"/>
      <c r="TRX29" s="305"/>
      <c r="TRY29" s="305"/>
      <c r="TRZ29" s="305"/>
      <c r="TSA29" s="305"/>
      <c r="TSB29" s="305"/>
      <c r="TSC29" s="305"/>
      <c r="TSD29" s="305"/>
      <c r="TSE29" s="305"/>
      <c r="TSF29" s="305"/>
      <c r="TSG29" s="305"/>
      <c r="TSH29" s="305"/>
      <c r="TSI29" s="305"/>
      <c r="TSJ29" s="305"/>
      <c r="TSK29" s="305"/>
      <c r="TSL29" s="305"/>
      <c r="TSM29" s="305"/>
      <c r="TSN29" s="305"/>
      <c r="TSO29" s="305"/>
      <c r="TSP29" s="305"/>
      <c r="TSQ29" s="305"/>
      <c r="TSR29" s="305"/>
      <c r="TSS29" s="305"/>
      <c r="TST29" s="305"/>
      <c r="TSU29" s="305"/>
      <c r="TSV29" s="305"/>
      <c r="TSW29" s="305"/>
      <c r="TSX29" s="305"/>
      <c r="TSY29" s="305"/>
      <c r="TSZ29" s="305"/>
      <c r="TTA29" s="305"/>
      <c r="TTB29" s="305"/>
      <c r="TTC29" s="305"/>
      <c r="TTD29" s="305"/>
      <c r="TTE29" s="305"/>
      <c r="TTF29" s="305"/>
      <c r="TTG29" s="305"/>
      <c r="TTH29" s="305"/>
      <c r="TTI29" s="305"/>
      <c r="TTJ29" s="305"/>
      <c r="TTK29" s="305"/>
      <c r="TTL29" s="305"/>
      <c r="TTM29" s="305"/>
      <c r="TTN29" s="305"/>
      <c r="TTO29" s="305"/>
      <c r="TTP29" s="305"/>
      <c r="TTQ29" s="305"/>
      <c r="TTR29" s="305"/>
      <c r="TTS29" s="305"/>
      <c r="TTT29" s="305"/>
      <c r="TTU29" s="305"/>
      <c r="TTV29" s="305"/>
      <c r="TTW29" s="305"/>
      <c r="TTX29" s="305"/>
      <c r="TTY29" s="305"/>
      <c r="TTZ29" s="305"/>
      <c r="TUA29" s="305"/>
      <c r="TUB29" s="305"/>
      <c r="TUC29" s="305"/>
      <c r="TUD29" s="305"/>
      <c r="TUE29" s="305"/>
      <c r="TUF29" s="305"/>
      <c r="TUG29" s="305"/>
      <c r="TUH29" s="305"/>
      <c r="TUI29" s="305"/>
      <c r="TUJ29" s="305"/>
      <c r="TUK29" s="305"/>
      <c r="TUL29" s="305"/>
      <c r="TUM29" s="305"/>
      <c r="TUN29" s="305"/>
      <c r="TUO29" s="305"/>
      <c r="TUP29" s="305"/>
      <c r="TUQ29" s="305"/>
      <c r="TUR29" s="305"/>
      <c r="TUS29" s="305"/>
      <c r="TUT29" s="305"/>
      <c r="TUU29" s="305"/>
      <c r="TUV29" s="305"/>
      <c r="TUW29" s="305"/>
      <c r="TUX29" s="305"/>
      <c r="TUY29" s="305"/>
      <c r="TUZ29" s="305"/>
      <c r="TVA29" s="305"/>
      <c r="TVB29" s="305"/>
      <c r="TVC29" s="305"/>
      <c r="TVD29" s="305"/>
      <c r="TVE29" s="305"/>
      <c r="TVF29" s="305"/>
      <c r="TVG29" s="305"/>
      <c r="TVH29" s="305"/>
      <c r="TVI29" s="305"/>
      <c r="TVJ29" s="305"/>
      <c r="TVK29" s="305"/>
      <c r="TVL29" s="305"/>
      <c r="TVM29" s="305"/>
      <c r="TVN29" s="305"/>
      <c r="TVO29" s="305"/>
      <c r="TVP29" s="305"/>
      <c r="TVQ29" s="305"/>
      <c r="TVR29" s="305"/>
      <c r="TVS29" s="305"/>
      <c r="TVT29" s="305"/>
      <c r="TVU29" s="305"/>
      <c r="TVV29" s="305"/>
      <c r="TVW29" s="305"/>
      <c r="TVX29" s="305"/>
      <c r="TVY29" s="305"/>
      <c r="TVZ29" s="305"/>
      <c r="TWA29" s="305"/>
      <c r="TWB29" s="305"/>
      <c r="TWC29" s="305"/>
      <c r="TWD29" s="305"/>
      <c r="TWE29" s="305"/>
      <c r="TWF29" s="305"/>
      <c r="TWG29" s="305"/>
      <c r="TWH29" s="305"/>
      <c r="TWI29" s="305"/>
      <c r="TWJ29" s="305"/>
      <c r="TWK29" s="305"/>
      <c r="TWL29" s="305"/>
      <c r="TWM29" s="305"/>
      <c r="TWN29" s="305"/>
      <c r="TWO29" s="305"/>
      <c r="TWP29" s="305"/>
      <c r="TWQ29" s="305"/>
      <c r="TWR29" s="305"/>
      <c r="TWS29" s="305"/>
      <c r="TWT29" s="305"/>
      <c r="TWU29" s="305"/>
      <c r="TWV29" s="305"/>
      <c r="TWW29" s="305"/>
      <c r="TWX29" s="305"/>
      <c r="TWY29" s="305"/>
      <c r="TWZ29" s="305"/>
      <c r="TXA29" s="305"/>
      <c r="TXB29" s="305"/>
      <c r="TXC29" s="305"/>
      <c r="TXD29" s="305"/>
      <c r="TXE29" s="305"/>
      <c r="TXF29" s="305"/>
      <c r="TXG29" s="305"/>
      <c r="TXH29" s="305"/>
      <c r="TXI29" s="305"/>
      <c r="TXJ29" s="305"/>
      <c r="TXK29" s="305"/>
      <c r="TXL29" s="305"/>
      <c r="TXM29" s="305"/>
      <c r="TXN29" s="305"/>
      <c r="TXO29" s="305"/>
      <c r="TXP29" s="305"/>
      <c r="TXQ29" s="305"/>
      <c r="TXR29" s="305"/>
      <c r="TXS29" s="305"/>
      <c r="TXT29" s="305"/>
      <c r="TXU29" s="305"/>
      <c r="TXV29" s="305"/>
      <c r="TXW29" s="305"/>
      <c r="TXX29" s="305"/>
      <c r="TXY29" s="305"/>
      <c r="TXZ29" s="305"/>
      <c r="TYA29" s="305"/>
      <c r="TYB29" s="305"/>
      <c r="TYC29" s="305"/>
      <c r="TYD29" s="305"/>
      <c r="TYE29" s="305"/>
      <c r="TYF29" s="305"/>
      <c r="TYG29" s="305"/>
      <c r="TYH29" s="305"/>
      <c r="TYI29" s="305"/>
      <c r="TYJ29" s="305"/>
      <c r="TYK29" s="305"/>
      <c r="TYL29" s="305"/>
      <c r="TYM29" s="305"/>
      <c r="TYN29" s="305"/>
      <c r="TYO29" s="305"/>
      <c r="TYP29" s="305"/>
      <c r="TYQ29" s="305"/>
      <c r="TYR29" s="305"/>
      <c r="TYS29" s="305"/>
      <c r="TYT29" s="305"/>
      <c r="TYU29" s="305"/>
      <c r="TYV29" s="305"/>
      <c r="TYW29" s="305"/>
      <c r="TYX29" s="305"/>
      <c r="TYY29" s="305"/>
      <c r="TYZ29" s="305"/>
      <c r="TZA29" s="305"/>
      <c r="TZB29" s="305"/>
      <c r="TZC29" s="305"/>
      <c r="TZD29" s="305"/>
      <c r="TZE29" s="305"/>
      <c r="TZF29" s="305"/>
      <c r="TZG29" s="305"/>
      <c r="TZH29" s="305"/>
      <c r="TZI29" s="305"/>
      <c r="TZJ29" s="305"/>
      <c r="TZK29" s="305"/>
      <c r="TZL29" s="305"/>
      <c r="TZM29" s="305"/>
      <c r="TZN29" s="305"/>
      <c r="TZO29" s="305"/>
      <c r="TZP29" s="305"/>
      <c r="TZQ29" s="305"/>
      <c r="TZR29" s="305"/>
      <c r="TZS29" s="305"/>
      <c r="TZT29" s="305"/>
      <c r="TZU29" s="305"/>
      <c r="TZV29" s="305"/>
      <c r="TZW29" s="305"/>
      <c r="TZX29" s="305"/>
      <c r="TZY29" s="305"/>
      <c r="TZZ29" s="305"/>
      <c r="UAA29" s="305"/>
      <c r="UAB29" s="305"/>
      <c r="UAC29" s="305"/>
      <c r="UAD29" s="305"/>
      <c r="UAE29" s="305"/>
      <c r="UAF29" s="305"/>
      <c r="UAG29" s="305"/>
      <c r="UAH29" s="305"/>
      <c r="UAI29" s="305"/>
      <c r="UAJ29" s="305"/>
      <c r="UAK29" s="305"/>
      <c r="UAL29" s="305"/>
      <c r="UAM29" s="305"/>
      <c r="UAN29" s="305"/>
      <c r="UAO29" s="305"/>
      <c r="UAP29" s="305"/>
      <c r="UAQ29" s="305"/>
      <c r="UAR29" s="305"/>
      <c r="UAS29" s="305"/>
      <c r="UAT29" s="305"/>
      <c r="UAU29" s="305"/>
      <c r="UAV29" s="305"/>
      <c r="UAW29" s="305"/>
      <c r="UAX29" s="305"/>
      <c r="UAY29" s="305"/>
      <c r="UAZ29" s="305"/>
      <c r="UBA29" s="305"/>
      <c r="UBB29" s="305"/>
      <c r="UBC29" s="305"/>
      <c r="UBD29" s="305"/>
      <c r="UBE29" s="305"/>
      <c r="UBF29" s="305"/>
      <c r="UBG29" s="305"/>
      <c r="UBH29" s="305"/>
      <c r="UBI29" s="305"/>
      <c r="UBJ29" s="305"/>
      <c r="UBK29" s="305"/>
      <c r="UBL29" s="305"/>
      <c r="UBM29" s="305"/>
      <c r="UBN29" s="305"/>
      <c r="UBO29" s="305"/>
      <c r="UBP29" s="305"/>
      <c r="UBQ29" s="305"/>
      <c r="UBR29" s="305"/>
      <c r="UBS29" s="305"/>
      <c r="UBT29" s="305"/>
      <c r="UBU29" s="305"/>
      <c r="UBV29" s="305"/>
      <c r="UBW29" s="305"/>
      <c r="UBX29" s="305"/>
      <c r="UBY29" s="305"/>
      <c r="UBZ29" s="305"/>
      <c r="UCA29" s="305"/>
      <c r="UCB29" s="305"/>
      <c r="UCC29" s="305"/>
      <c r="UCD29" s="305"/>
      <c r="UCE29" s="305"/>
      <c r="UCF29" s="305"/>
      <c r="UCG29" s="305"/>
      <c r="UCH29" s="305"/>
      <c r="UCI29" s="305"/>
      <c r="UCJ29" s="305"/>
      <c r="UCK29" s="305"/>
      <c r="UCL29" s="305"/>
      <c r="UCM29" s="305"/>
      <c r="UCN29" s="305"/>
      <c r="UCO29" s="305"/>
      <c r="UCP29" s="305"/>
      <c r="UCQ29" s="305"/>
      <c r="UCR29" s="305"/>
      <c r="UCS29" s="305"/>
      <c r="UCT29" s="305"/>
      <c r="UCU29" s="305"/>
      <c r="UCV29" s="305"/>
      <c r="UCW29" s="305"/>
      <c r="UCX29" s="305"/>
      <c r="UCY29" s="305"/>
      <c r="UCZ29" s="305"/>
      <c r="UDA29" s="305"/>
      <c r="UDB29" s="305"/>
      <c r="UDC29" s="305"/>
      <c r="UDD29" s="305"/>
      <c r="UDE29" s="305"/>
      <c r="UDF29" s="305"/>
      <c r="UDG29" s="305"/>
      <c r="UDH29" s="305"/>
      <c r="UDI29" s="305"/>
      <c r="UDJ29" s="305"/>
      <c r="UDK29" s="305"/>
      <c r="UDL29" s="305"/>
      <c r="UDM29" s="305"/>
      <c r="UDN29" s="305"/>
      <c r="UDO29" s="305"/>
      <c r="UDP29" s="305"/>
      <c r="UDQ29" s="305"/>
      <c r="UDR29" s="305"/>
      <c r="UDS29" s="305"/>
      <c r="UDT29" s="305"/>
      <c r="UDU29" s="305"/>
      <c r="UDV29" s="305"/>
      <c r="UDW29" s="305"/>
      <c r="UDX29" s="305"/>
      <c r="UDY29" s="305"/>
      <c r="UDZ29" s="305"/>
      <c r="UEA29" s="305"/>
      <c r="UEB29" s="305"/>
      <c r="UEC29" s="305"/>
      <c r="UED29" s="305"/>
      <c r="UEE29" s="305"/>
      <c r="UEF29" s="305"/>
      <c r="UEG29" s="305"/>
      <c r="UEH29" s="305"/>
      <c r="UEI29" s="305"/>
      <c r="UEJ29" s="305"/>
      <c r="UEK29" s="305"/>
      <c r="UEL29" s="305"/>
      <c r="UEM29" s="305"/>
      <c r="UEN29" s="305"/>
      <c r="UEO29" s="305"/>
      <c r="UEP29" s="305"/>
      <c r="UEQ29" s="305"/>
      <c r="UER29" s="305"/>
      <c r="UES29" s="305"/>
      <c r="UET29" s="305"/>
      <c r="UEU29" s="305"/>
      <c r="UEV29" s="305"/>
      <c r="UEW29" s="305"/>
      <c r="UEX29" s="305"/>
      <c r="UEY29" s="305"/>
      <c r="UEZ29" s="305"/>
      <c r="UFA29" s="305"/>
      <c r="UFB29" s="305"/>
      <c r="UFC29" s="305"/>
      <c r="UFD29" s="305"/>
      <c r="UFE29" s="305"/>
      <c r="UFF29" s="305"/>
      <c r="UFG29" s="305"/>
      <c r="UFH29" s="305"/>
      <c r="UFI29" s="305"/>
      <c r="UFJ29" s="305"/>
      <c r="UFK29" s="305"/>
      <c r="UFL29" s="305"/>
      <c r="UFM29" s="305"/>
      <c r="UFN29" s="305"/>
      <c r="UFO29" s="305"/>
      <c r="UFP29" s="305"/>
      <c r="UFQ29" s="305"/>
      <c r="UFR29" s="305"/>
      <c r="UFS29" s="305"/>
      <c r="UFT29" s="305"/>
      <c r="UFU29" s="305"/>
      <c r="UFV29" s="305"/>
      <c r="UFW29" s="305"/>
      <c r="UFX29" s="305"/>
      <c r="UFY29" s="305"/>
      <c r="UFZ29" s="305"/>
      <c r="UGA29" s="305"/>
      <c r="UGB29" s="305"/>
      <c r="UGC29" s="305"/>
      <c r="UGD29" s="305"/>
      <c r="UGE29" s="305"/>
      <c r="UGF29" s="305"/>
      <c r="UGG29" s="305"/>
      <c r="UGH29" s="305"/>
      <c r="UGI29" s="305"/>
      <c r="UGJ29" s="305"/>
      <c r="UGK29" s="305"/>
      <c r="UGL29" s="305"/>
      <c r="UGM29" s="305"/>
      <c r="UGN29" s="305"/>
      <c r="UGO29" s="305"/>
      <c r="UGP29" s="305"/>
      <c r="UGQ29" s="305"/>
      <c r="UGR29" s="305"/>
      <c r="UGS29" s="305"/>
      <c r="UGT29" s="305"/>
      <c r="UGU29" s="305"/>
      <c r="UGV29" s="305"/>
      <c r="UGW29" s="305"/>
      <c r="UGX29" s="305"/>
      <c r="UGY29" s="305"/>
      <c r="UGZ29" s="305"/>
      <c r="UHA29" s="305"/>
      <c r="UHB29" s="305"/>
      <c r="UHC29" s="305"/>
      <c r="UHD29" s="305"/>
      <c r="UHE29" s="305"/>
      <c r="UHF29" s="305"/>
      <c r="UHG29" s="305"/>
      <c r="UHH29" s="305"/>
      <c r="UHI29" s="305"/>
      <c r="UHJ29" s="305"/>
      <c r="UHK29" s="305"/>
      <c r="UHL29" s="305"/>
      <c r="UHM29" s="305"/>
      <c r="UHN29" s="305"/>
      <c r="UHO29" s="305"/>
      <c r="UHP29" s="305"/>
      <c r="UHQ29" s="305"/>
      <c r="UHR29" s="305"/>
      <c r="UHS29" s="305"/>
      <c r="UHT29" s="305"/>
      <c r="UHU29" s="305"/>
      <c r="UHV29" s="305"/>
      <c r="UHW29" s="305"/>
      <c r="UHX29" s="305"/>
      <c r="UHY29" s="305"/>
      <c r="UHZ29" s="305"/>
      <c r="UIA29" s="305"/>
      <c r="UIB29" s="305"/>
      <c r="UIC29" s="305"/>
      <c r="UID29" s="305"/>
      <c r="UIE29" s="305"/>
      <c r="UIF29" s="305"/>
      <c r="UIG29" s="305"/>
      <c r="UIH29" s="305"/>
      <c r="UII29" s="305"/>
      <c r="UIJ29" s="305"/>
      <c r="UIK29" s="305"/>
      <c r="UIL29" s="305"/>
      <c r="UIM29" s="305"/>
      <c r="UIN29" s="305"/>
      <c r="UIO29" s="305"/>
      <c r="UIP29" s="305"/>
      <c r="UIQ29" s="305"/>
      <c r="UIR29" s="305"/>
      <c r="UIS29" s="305"/>
      <c r="UIT29" s="305"/>
      <c r="UIU29" s="305"/>
      <c r="UIV29" s="305"/>
      <c r="UIW29" s="305"/>
      <c r="UIX29" s="305"/>
      <c r="UIY29" s="305"/>
      <c r="UIZ29" s="305"/>
      <c r="UJA29" s="305"/>
      <c r="UJB29" s="305"/>
      <c r="UJC29" s="305"/>
      <c r="UJD29" s="305"/>
      <c r="UJE29" s="305"/>
      <c r="UJF29" s="305"/>
      <c r="UJG29" s="305"/>
      <c r="UJH29" s="305"/>
      <c r="UJI29" s="305"/>
      <c r="UJJ29" s="305"/>
      <c r="UJK29" s="305"/>
      <c r="UJL29" s="305"/>
      <c r="UJM29" s="305"/>
      <c r="UJN29" s="305"/>
      <c r="UJO29" s="305"/>
      <c r="UJP29" s="305"/>
      <c r="UJQ29" s="305"/>
      <c r="UJR29" s="305"/>
      <c r="UJS29" s="305"/>
      <c r="UJT29" s="305"/>
      <c r="UJU29" s="305"/>
      <c r="UJV29" s="305"/>
      <c r="UJW29" s="305"/>
      <c r="UJX29" s="305"/>
      <c r="UJY29" s="305"/>
      <c r="UJZ29" s="305"/>
      <c r="UKA29" s="305"/>
      <c r="UKB29" s="305"/>
      <c r="UKC29" s="305"/>
      <c r="UKD29" s="305"/>
      <c r="UKE29" s="305"/>
      <c r="UKF29" s="305"/>
      <c r="UKG29" s="305"/>
      <c r="UKH29" s="305"/>
      <c r="UKI29" s="305"/>
      <c r="UKJ29" s="305"/>
      <c r="UKK29" s="305"/>
      <c r="UKL29" s="305"/>
      <c r="UKM29" s="305"/>
      <c r="UKN29" s="305"/>
      <c r="UKO29" s="305"/>
      <c r="UKP29" s="305"/>
      <c r="UKQ29" s="305"/>
      <c r="UKR29" s="305"/>
      <c r="UKS29" s="305"/>
      <c r="UKT29" s="305"/>
      <c r="UKU29" s="305"/>
      <c r="UKV29" s="305"/>
      <c r="UKW29" s="305"/>
      <c r="UKX29" s="305"/>
      <c r="UKY29" s="305"/>
      <c r="UKZ29" s="305"/>
      <c r="ULA29" s="305"/>
      <c r="ULB29" s="305"/>
      <c r="ULC29" s="305"/>
      <c r="ULD29" s="305"/>
      <c r="ULE29" s="305"/>
      <c r="ULF29" s="305"/>
      <c r="ULG29" s="305"/>
      <c r="ULH29" s="305"/>
      <c r="ULI29" s="305"/>
      <c r="ULJ29" s="305"/>
      <c r="ULK29" s="305"/>
      <c r="ULL29" s="305"/>
      <c r="ULM29" s="305"/>
      <c r="ULN29" s="305"/>
      <c r="ULO29" s="305"/>
      <c r="ULP29" s="305"/>
      <c r="ULQ29" s="305"/>
      <c r="ULR29" s="305"/>
      <c r="ULS29" s="305"/>
      <c r="ULT29" s="305"/>
      <c r="ULU29" s="305"/>
      <c r="ULV29" s="305"/>
      <c r="ULW29" s="305"/>
      <c r="ULX29" s="305"/>
      <c r="ULY29" s="305"/>
      <c r="ULZ29" s="305"/>
      <c r="UMA29" s="305"/>
      <c r="UMB29" s="305"/>
      <c r="UMC29" s="305"/>
      <c r="UMD29" s="305"/>
      <c r="UME29" s="305"/>
      <c r="UMF29" s="305"/>
      <c r="UMG29" s="305"/>
      <c r="UMH29" s="305"/>
      <c r="UMI29" s="305"/>
      <c r="UMJ29" s="305"/>
      <c r="UMK29" s="305"/>
      <c r="UML29" s="305"/>
      <c r="UMM29" s="305"/>
      <c r="UMN29" s="305"/>
      <c r="UMO29" s="305"/>
      <c r="UMP29" s="305"/>
      <c r="UMQ29" s="305"/>
      <c r="UMR29" s="305"/>
      <c r="UMS29" s="305"/>
      <c r="UMT29" s="305"/>
      <c r="UMU29" s="305"/>
      <c r="UMV29" s="305"/>
      <c r="UMW29" s="305"/>
      <c r="UMX29" s="305"/>
      <c r="UMY29" s="305"/>
      <c r="UMZ29" s="305"/>
      <c r="UNA29" s="305"/>
      <c r="UNB29" s="305"/>
      <c r="UNC29" s="305"/>
      <c r="UND29" s="305"/>
      <c r="UNE29" s="305"/>
      <c r="UNF29" s="305"/>
      <c r="UNG29" s="305"/>
      <c r="UNH29" s="305"/>
      <c r="UNI29" s="305"/>
      <c r="UNJ29" s="305"/>
      <c r="UNK29" s="305"/>
      <c r="UNL29" s="305"/>
      <c r="UNM29" s="305"/>
      <c r="UNN29" s="305"/>
      <c r="UNO29" s="305"/>
      <c r="UNP29" s="305"/>
      <c r="UNQ29" s="305"/>
      <c r="UNR29" s="305"/>
      <c r="UNS29" s="305"/>
      <c r="UNT29" s="305"/>
      <c r="UNU29" s="305"/>
      <c r="UNV29" s="305"/>
      <c r="UNW29" s="305"/>
      <c r="UNX29" s="305"/>
      <c r="UNY29" s="305"/>
      <c r="UNZ29" s="305"/>
      <c r="UOA29" s="305"/>
      <c r="UOB29" s="305"/>
      <c r="UOC29" s="305"/>
      <c r="UOD29" s="305"/>
      <c r="UOE29" s="305"/>
      <c r="UOF29" s="305"/>
      <c r="UOG29" s="305"/>
      <c r="UOH29" s="305"/>
      <c r="UOI29" s="305"/>
      <c r="UOJ29" s="305"/>
      <c r="UOK29" s="305"/>
      <c r="UOL29" s="305"/>
      <c r="UOM29" s="305"/>
      <c r="UON29" s="305"/>
      <c r="UOO29" s="305"/>
      <c r="UOP29" s="305"/>
      <c r="UOQ29" s="305"/>
      <c r="UOR29" s="305"/>
      <c r="UOS29" s="305"/>
      <c r="UOT29" s="305"/>
      <c r="UOU29" s="305"/>
      <c r="UOV29" s="305"/>
      <c r="UOW29" s="305"/>
      <c r="UOX29" s="305"/>
      <c r="UOY29" s="305"/>
      <c r="UOZ29" s="305"/>
      <c r="UPA29" s="305"/>
      <c r="UPB29" s="305"/>
      <c r="UPC29" s="305"/>
      <c r="UPD29" s="305"/>
      <c r="UPE29" s="305"/>
      <c r="UPF29" s="305"/>
      <c r="UPG29" s="305"/>
      <c r="UPH29" s="305"/>
      <c r="UPI29" s="305"/>
      <c r="UPJ29" s="305"/>
      <c r="UPK29" s="305"/>
      <c r="UPL29" s="305"/>
      <c r="UPM29" s="305"/>
      <c r="UPN29" s="305"/>
      <c r="UPO29" s="305"/>
      <c r="UPP29" s="305"/>
      <c r="UPQ29" s="305"/>
      <c r="UPR29" s="305"/>
      <c r="UPS29" s="305"/>
      <c r="UPT29" s="305"/>
      <c r="UPU29" s="305"/>
      <c r="UPV29" s="305"/>
      <c r="UPW29" s="305"/>
      <c r="UPX29" s="305"/>
      <c r="UPY29" s="305"/>
      <c r="UPZ29" s="305"/>
      <c r="UQA29" s="305"/>
      <c r="UQB29" s="305"/>
      <c r="UQC29" s="305"/>
      <c r="UQD29" s="305"/>
      <c r="UQE29" s="305"/>
      <c r="UQF29" s="305"/>
      <c r="UQG29" s="305"/>
      <c r="UQH29" s="305"/>
      <c r="UQI29" s="305"/>
      <c r="UQJ29" s="305"/>
      <c r="UQK29" s="305"/>
      <c r="UQL29" s="305"/>
      <c r="UQM29" s="305"/>
      <c r="UQN29" s="305"/>
      <c r="UQO29" s="305"/>
      <c r="UQP29" s="305"/>
      <c r="UQQ29" s="305"/>
      <c r="UQR29" s="305"/>
      <c r="UQS29" s="305"/>
      <c r="UQT29" s="305"/>
      <c r="UQU29" s="305"/>
      <c r="UQV29" s="305"/>
      <c r="UQW29" s="305"/>
      <c r="UQX29" s="305"/>
      <c r="UQY29" s="305"/>
      <c r="UQZ29" s="305"/>
      <c r="URA29" s="305"/>
      <c r="URB29" s="305"/>
      <c r="URC29" s="305"/>
      <c r="URD29" s="305"/>
      <c r="URE29" s="305"/>
      <c r="URF29" s="305"/>
      <c r="URG29" s="305"/>
      <c r="URH29" s="305"/>
      <c r="URI29" s="305"/>
      <c r="URJ29" s="305"/>
      <c r="URK29" s="305"/>
      <c r="URL29" s="305"/>
      <c r="URM29" s="305"/>
      <c r="URN29" s="305"/>
      <c r="URO29" s="305"/>
      <c r="URP29" s="305"/>
      <c r="URQ29" s="305"/>
      <c r="URR29" s="305"/>
      <c r="URS29" s="305"/>
      <c r="URT29" s="305"/>
      <c r="URU29" s="305"/>
      <c r="URV29" s="305"/>
      <c r="URW29" s="305"/>
      <c r="URX29" s="305"/>
      <c r="URY29" s="305"/>
      <c r="URZ29" s="305"/>
      <c r="USA29" s="305"/>
      <c r="USB29" s="305"/>
      <c r="USC29" s="305"/>
      <c r="USD29" s="305"/>
      <c r="USE29" s="305"/>
      <c r="USF29" s="305"/>
      <c r="USG29" s="305"/>
      <c r="USH29" s="305"/>
      <c r="USI29" s="305"/>
      <c r="USJ29" s="305"/>
      <c r="USK29" s="305"/>
      <c r="USL29" s="305"/>
      <c r="USM29" s="305"/>
      <c r="USN29" s="305"/>
      <c r="USO29" s="305"/>
      <c r="USP29" s="305"/>
      <c r="USQ29" s="305"/>
      <c r="USR29" s="305"/>
      <c r="USS29" s="305"/>
      <c r="UST29" s="305"/>
      <c r="USU29" s="305"/>
      <c r="USV29" s="305"/>
      <c r="USW29" s="305"/>
      <c r="USX29" s="305"/>
      <c r="USY29" s="305"/>
      <c r="USZ29" s="305"/>
      <c r="UTA29" s="305"/>
      <c r="UTB29" s="305"/>
      <c r="UTC29" s="305"/>
      <c r="UTD29" s="305"/>
      <c r="UTE29" s="305"/>
      <c r="UTF29" s="305"/>
      <c r="UTG29" s="305"/>
      <c r="UTH29" s="305"/>
      <c r="UTI29" s="305"/>
      <c r="UTJ29" s="305"/>
      <c r="UTK29" s="305"/>
      <c r="UTL29" s="305"/>
      <c r="UTM29" s="305"/>
      <c r="UTN29" s="305"/>
      <c r="UTO29" s="305"/>
      <c r="UTP29" s="305"/>
      <c r="UTQ29" s="305"/>
      <c r="UTR29" s="305"/>
      <c r="UTS29" s="305"/>
      <c r="UTT29" s="305"/>
      <c r="UTU29" s="305"/>
      <c r="UTV29" s="305"/>
      <c r="UTW29" s="305"/>
      <c r="UTX29" s="305"/>
      <c r="UTY29" s="305"/>
      <c r="UTZ29" s="305"/>
      <c r="UUA29" s="305"/>
      <c r="UUB29" s="305"/>
      <c r="UUC29" s="305"/>
      <c r="UUD29" s="305"/>
      <c r="UUE29" s="305"/>
      <c r="UUF29" s="305"/>
      <c r="UUG29" s="305"/>
      <c r="UUH29" s="305"/>
      <c r="UUI29" s="305"/>
      <c r="UUJ29" s="305"/>
      <c r="UUK29" s="305"/>
      <c r="UUL29" s="305"/>
      <c r="UUM29" s="305"/>
      <c r="UUN29" s="305"/>
      <c r="UUO29" s="305"/>
      <c r="UUP29" s="305"/>
      <c r="UUQ29" s="305"/>
      <c r="UUR29" s="305"/>
      <c r="UUS29" s="305"/>
      <c r="UUT29" s="305"/>
      <c r="UUU29" s="305"/>
      <c r="UUV29" s="305"/>
      <c r="UUW29" s="305"/>
      <c r="UUX29" s="305"/>
      <c r="UUY29" s="305"/>
      <c r="UUZ29" s="305"/>
      <c r="UVA29" s="305"/>
      <c r="UVB29" s="305"/>
      <c r="UVC29" s="305"/>
      <c r="UVD29" s="305"/>
      <c r="UVE29" s="305"/>
      <c r="UVF29" s="305"/>
      <c r="UVG29" s="305"/>
      <c r="UVH29" s="305"/>
      <c r="UVI29" s="305"/>
      <c r="UVJ29" s="305"/>
      <c r="UVK29" s="305"/>
      <c r="UVL29" s="305"/>
      <c r="UVM29" s="305"/>
      <c r="UVN29" s="305"/>
      <c r="UVO29" s="305"/>
      <c r="UVP29" s="305"/>
      <c r="UVQ29" s="305"/>
      <c r="UVR29" s="305"/>
      <c r="UVS29" s="305"/>
      <c r="UVT29" s="305"/>
      <c r="UVU29" s="305"/>
      <c r="UVV29" s="305"/>
      <c r="UVW29" s="305"/>
      <c r="UVX29" s="305"/>
      <c r="UVY29" s="305"/>
      <c r="UVZ29" s="305"/>
      <c r="UWA29" s="305"/>
      <c r="UWB29" s="305"/>
      <c r="UWC29" s="305"/>
      <c r="UWD29" s="305"/>
      <c r="UWE29" s="305"/>
      <c r="UWF29" s="305"/>
      <c r="UWG29" s="305"/>
      <c r="UWH29" s="305"/>
      <c r="UWI29" s="305"/>
      <c r="UWJ29" s="305"/>
      <c r="UWK29" s="305"/>
      <c r="UWL29" s="305"/>
      <c r="UWM29" s="305"/>
      <c r="UWN29" s="305"/>
      <c r="UWO29" s="305"/>
      <c r="UWP29" s="305"/>
      <c r="UWQ29" s="305"/>
      <c r="UWR29" s="305"/>
      <c r="UWS29" s="305"/>
      <c r="UWT29" s="305"/>
      <c r="UWU29" s="305"/>
      <c r="UWV29" s="305"/>
      <c r="UWW29" s="305"/>
      <c r="UWX29" s="305"/>
      <c r="UWY29" s="305"/>
      <c r="UWZ29" s="305"/>
      <c r="UXA29" s="305"/>
      <c r="UXB29" s="305"/>
      <c r="UXC29" s="305"/>
      <c r="UXD29" s="305"/>
      <c r="UXE29" s="305"/>
      <c r="UXF29" s="305"/>
      <c r="UXG29" s="305"/>
      <c r="UXH29" s="305"/>
      <c r="UXI29" s="305"/>
      <c r="UXJ29" s="305"/>
      <c r="UXK29" s="305"/>
      <c r="UXL29" s="305"/>
      <c r="UXM29" s="305"/>
      <c r="UXN29" s="305"/>
      <c r="UXO29" s="305"/>
      <c r="UXP29" s="305"/>
      <c r="UXQ29" s="305"/>
      <c r="UXR29" s="305"/>
      <c r="UXS29" s="305"/>
      <c r="UXT29" s="305"/>
      <c r="UXU29" s="305"/>
      <c r="UXV29" s="305"/>
      <c r="UXW29" s="305"/>
      <c r="UXX29" s="305"/>
      <c r="UXY29" s="305"/>
      <c r="UXZ29" s="305"/>
      <c r="UYA29" s="305"/>
      <c r="UYB29" s="305"/>
      <c r="UYC29" s="305"/>
      <c r="UYD29" s="305"/>
      <c r="UYE29" s="305"/>
      <c r="UYF29" s="305"/>
      <c r="UYG29" s="305"/>
      <c r="UYH29" s="305"/>
      <c r="UYI29" s="305"/>
      <c r="UYJ29" s="305"/>
      <c r="UYK29" s="305"/>
      <c r="UYL29" s="305"/>
      <c r="UYM29" s="305"/>
      <c r="UYN29" s="305"/>
      <c r="UYO29" s="305"/>
      <c r="UYP29" s="305"/>
      <c r="UYQ29" s="305"/>
      <c r="UYR29" s="305"/>
      <c r="UYS29" s="305"/>
      <c r="UYT29" s="305"/>
      <c r="UYU29" s="305"/>
      <c r="UYV29" s="305"/>
      <c r="UYW29" s="305"/>
      <c r="UYX29" s="305"/>
      <c r="UYY29" s="305"/>
      <c r="UYZ29" s="305"/>
      <c r="UZA29" s="305"/>
      <c r="UZB29" s="305"/>
      <c r="UZC29" s="305"/>
      <c r="UZD29" s="305"/>
      <c r="UZE29" s="305"/>
      <c r="UZF29" s="305"/>
      <c r="UZG29" s="305"/>
      <c r="UZH29" s="305"/>
      <c r="UZI29" s="305"/>
      <c r="UZJ29" s="305"/>
      <c r="UZK29" s="305"/>
      <c r="UZL29" s="305"/>
      <c r="UZM29" s="305"/>
      <c r="UZN29" s="305"/>
      <c r="UZO29" s="305"/>
      <c r="UZP29" s="305"/>
      <c r="UZQ29" s="305"/>
      <c r="UZR29" s="305"/>
      <c r="UZS29" s="305"/>
      <c r="UZT29" s="305"/>
      <c r="UZU29" s="305"/>
      <c r="UZV29" s="305"/>
      <c r="UZW29" s="305"/>
      <c r="UZX29" s="305"/>
      <c r="UZY29" s="305"/>
      <c r="UZZ29" s="305"/>
      <c r="VAA29" s="305"/>
      <c r="VAB29" s="305"/>
      <c r="VAC29" s="305"/>
      <c r="VAD29" s="305"/>
      <c r="VAE29" s="305"/>
      <c r="VAF29" s="305"/>
      <c r="VAG29" s="305"/>
      <c r="VAH29" s="305"/>
      <c r="VAI29" s="305"/>
      <c r="VAJ29" s="305"/>
      <c r="VAK29" s="305"/>
      <c r="VAL29" s="305"/>
      <c r="VAM29" s="305"/>
      <c r="VAN29" s="305"/>
      <c r="VAO29" s="305"/>
      <c r="VAP29" s="305"/>
      <c r="VAQ29" s="305"/>
      <c r="VAR29" s="305"/>
      <c r="VAS29" s="305"/>
      <c r="VAT29" s="305"/>
      <c r="VAU29" s="305"/>
      <c r="VAV29" s="305"/>
      <c r="VAW29" s="305"/>
      <c r="VAX29" s="305"/>
      <c r="VAY29" s="305"/>
      <c r="VAZ29" s="305"/>
      <c r="VBA29" s="305"/>
      <c r="VBB29" s="305"/>
      <c r="VBC29" s="305"/>
      <c r="VBD29" s="305"/>
      <c r="VBE29" s="305"/>
      <c r="VBF29" s="305"/>
      <c r="VBG29" s="305"/>
      <c r="VBH29" s="305"/>
      <c r="VBI29" s="305"/>
      <c r="VBJ29" s="305"/>
      <c r="VBK29" s="305"/>
      <c r="VBL29" s="305"/>
      <c r="VBM29" s="305"/>
      <c r="VBN29" s="305"/>
      <c r="VBO29" s="305"/>
      <c r="VBP29" s="305"/>
      <c r="VBQ29" s="305"/>
      <c r="VBR29" s="305"/>
      <c r="VBS29" s="305"/>
      <c r="VBT29" s="305"/>
      <c r="VBU29" s="305"/>
      <c r="VBV29" s="305"/>
      <c r="VBW29" s="305"/>
      <c r="VBX29" s="305"/>
      <c r="VBY29" s="305"/>
      <c r="VBZ29" s="305"/>
      <c r="VCA29" s="305"/>
      <c r="VCB29" s="305"/>
      <c r="VCC29" s="305"/>
      <c r="VCD29" s="305"/>
      <c r="VCE29" s="305"/>
      <c r="VCF29" s="305"/>
      <c r="VCG29" s="305"/>
      <c r="VCH29" s="305"/>
      <c r="VCI29" s="305"/>
      <c r="VCJ29" s="305"/>
      <c r="VCK29" s="305"/>
      <c r="VCL29" s="305"/>
      <c r="VCM29" s="305"/>
      <c r="VCN29" s="305"/>
      <c r="VCO29" s="305"/>
      <c r="VCP29" s="305"/>
      <c r="VCQ29" s="305"/>
      <c r="VCR29" s="305"/>
      <c r="VCS29" s="305"/>
      <c r="VCT29" s="305"/>
      <c r="VCU29" s="305"/>
      <c r="VCV29" s="305"/>
      <c r="VCW29" s="305"/>
      <c r="VCX29" s="305"/>
      <c r="VCY29" s="305"/>
      <c r="VCZ29" s="305"/>
      <c r="VDA29" s="305"/>
      <c r="VDB29" s="305"/>
      <c r="VDC29" s="305"/>
      <c r="VDD29" s="305"/>
      <c r="VDE29" s="305"/>
      <c r="VDF29" s="305"/>
      <c r="VDG29" s="305"/>
      <c r="VDH29" s="305"/>
      <c r="VDI29" s="305"/>
      <c r="VDJ29" s="305"/>
      <c r="VDK29" s="305"/>
      <c r="VDL29" s="305"/>
      <c r="VDM29" s="305"/>
      <c r="VDN29" s="305"/>
      <c r="VDO29" s="305"/>
      <c r="VDP29" s="305"/>
      <c r="VDQ29" s="305"/>
      <c r="VDR29" s="305"/>
      <c r="VDS29" s="305"/>
      <c r="VDT29" s="305"/>
      <c r="VDU29" s="305"/>
      <c r="VDV29" s="305"/>
      <c r="VDW29" s="305"/>
      <c r="VDX29" s="305"/>
      <c r="VDY29" s="305"/>
      <c r="VDZ29" s="305"/>
      <c r="VEA29" s="305"/>
      <c r="VEB29" s="305"/>
      <c r="VEC29" s="305"/>
      <c r="VED29" s="305"/>
      <c r="VEE29" s="305"/>
      <c r="VEF29" s="305"/>
      <c r="VEG29" s="305"/>
      <c r="VEH29" s="305"/>
      <c r="VEI29" s="305"/>
      <c r="VEJ29" s="305"/>
      <c r="VEK29" s="305"/>
      <c r="VEL29" s="305"/>
      <c r="VEM29" s="305"/>
      <c r="VEN29" s="305"/>
      <c r="VEO29" s="305"/>
      <c r="VEP29" s="305"/>
      <c r="VEQ29" s="305"/>
      <c r="VER29" s="305"/>
      <c r="VES29" s="305"/>
      <c r="VET29" s="305"/>
      <c r="VEU29" s="305"/>
      <c r="VEV29" s="305"/>
      <c r="VEW29" s="305"/>
      <c r="VEX29" s="305"/>
      <c r="VEY29" s="305"/>
      <c r="VEZ29" s="305"/>
      <c r="VFA29" s="305"/>
      <c r="VFB29" s="305"/>
      <c r="VFC29" s="305"/>
      <c r="VFD29" s="305"/>
      <c r="VFE29" s="305"/>
      <c r="VFF29" s="305"/>
      <c r="VFG29" s="305"/>
      <c r="VFH29" s="305"/>
      <c r="VFI29" s="305"/>
      <c r="VFJ29" s="305"/>
      <c r="VFK29" s="305"/>
      <c r="VFL29" s="305"/>
      <c r="VFM29" s="305"/>
      <c r="VFN29" s="305"/>
      <c r="VFO29" s="305"/>
      <c r="VFP29" s="305"/>
      <c r="VFQ29" s="305"/>
      <c r="VFR29" s="305"/>
      <c r="VFS29" s="305"/>
      <c r="VFT29" s="305"/>
      <c r="VFU29" s="305"/>
      <c r="VFV29" s="305"/>
      <c r="VFW29" s="305"/>
      <c r="VFX29" s="305"/>
      <c r="VFY29" s="305"/>
      <c r="VFZ29" s="305"/>
      <c r="VGA29" s="305"/>
      <c r="VGB29" s="305"/>
      <c r="VGC29" s="305"/>
      <c r="VGD29" s="305"/>
      <c r="VGE29" s="305"/>
      <c r="VGF29" s="305"/>
      <c r="VGG29" s="305"/>
      <c r="VGH29" s="305"/>
      <c r="VGI29" s="305"/>
      <c r="VGJ29" s="305"/>
      <c r="VGK29" s="305"/>
      <c r="VGL29" s="305"/>
      <c r="VGM29" s="305"/>
      <c r="VGN29" s="305"/>
      <c r="VGO29" s="305"/>
      <c r="VGP29" s="305"/>
      <c r="VGQ29" s="305"/>
      <c r="VGR29" s="305"/>
      <c r="VGS29" s="305"/>
      <c r="VGT29" s="305"/>
      <c r="VGU29" s="305"/>
      <c r="VGV29" s="305"/>
      <c r="VGW29" s="305"/>
      <c r="VGX29" s="305"/>
      <c r="VGY29" s="305"/>
      <c r="VGZ29" s="305"/>
      <c r="VHA29" s="305"/>
      <c r="VHB29" s="305"/>
      <c r="VHC29" s="305"/>
      <c r="VHD29" s="305"/>
      <c r="VHE29" s="305"/>
      <c r="VHF29" s="305"/>
      <c r="VHG29" s="305"/>
      <c r="VHH29" s="305"/>
      <c r="VHI29" s="305"/>
      <c r="VHJ29" s="305"/>
      <c r="VHK29" s="305"/>
      <c r="VHL29" s="305"/>
      <c r="VHM29" s="305"/>
      <c r="VHN29" s="305"/>
      <c r="VHO29" s="305"/>
      <c r="VHP29" s="305"/>
      <c r="VHQ29" s="305"/>
      <c r="VHR29" s="305"/>
      <c r="VHS29" s="305"/>
      <c r="VHT29" s="305"/>
      <c r="VHU29" s="305"/>
      <c r="VHV29" s="305"/>
      <c r="VHW29" s="305"/>
      <c r="VHX29" s="305"/>
      <c r="VHY29" s="305"/>
      <c r="VHZ29" s="305"/>
      <c r="VIA29" s="305"/>
      <c r="VIB29" s="305"/>
      <c r="VIC29" s="305"/>
      <c r="VID29" s="305"/>
      <c r="VIE29" s="305"/>
      <c r="VIF29" s="305"/>
      <c r="VIG29" s="305"/>
      <c r="VIH29" s="305"/>
      <c r="VII29" s="305"/>
      <c r="VIJ29" s="305"/>
      <c r="VIK29" s="305"/>
      <c r="VIL29" s="305"/>
      <c r="VIM29" s="305"/>
      <c r="VIN29" s="305"/>
      <c r="VIO29" s="305"/>
      <c r="VIP29" s="305"/>
      <c r="VIQ29" s="305"/>
      <c r="VIR29" s="305"/>
      <c r="VIS29" s="305"/>
      <c r="VIT29" s="305"/>
      <c r="VIU29" s="305"/>
      <c r="VIV29" s="305"/>
      <c r="VIW29" s="305"/>
      <c r="VIX29" s="305"/>
      <c r="VIY29" s="305"/>
      <c r="VIZ29" s="305"/>
      <c r="VJA29" s="305"/>
      <c r="VJB29" s="305"/>
      <c r="VJC29" s="305"/>
      <c r="VJD29" s="305"/>
      <c r="VJE29" s="305"/>
      <c r="VJF29" s="305"/>
      <c r="VJG29" s="305"/>
      <c r="VJH29" s="305"/>
      <c r="VJI29" s="305"/>
      <c r="VJJ29" s="305"/>
      <c r="VJK29" s="305"/>
      <c r="VJL29" s="305"/>
      <c r="VJM29" s="305"/>
      <c r="VJN29" s="305"/>
      <c r="VJO29" s="305"/>
      <c r="VJP29" s="305"/>
      <c r="VJQ29" s="305"/>
      <c r="VJR29" s="305"/>
      <c r="VJS29" s="305"/>
      <c r="VJT29" s="305"/>
      <c r="VJU29" s="305"/>
      <c r="VJV29" s="305"/>
      <c r="VJW29" s="305"/>
      <c r="VJX29" s="305"/>
      <c r="VJY29" s="305"/>
      <c r="VJZ29" s="305"/>
      <c r="VKA29" s="305"/>
      <c r="VKB29" s="305"/>
      <c r="VKC29" s="305"/>
      <c r="VKD29" s="305"/>
      <c r="VKE29" s="305"/>
      <c r="VKF29" s="305"/>
      <c r="VKG29" s="305"/>
      <c r="VKH29" s="305"/>
      <c r="VKI29" s="305"/>
      <c r="VKJ29" s="305"/>
      <c r="VKK29" s="305"/>
      <c r="VKL29" s="305"/>
      <c r="VKM29" s="305"/>
      <c r="VKN29" s="305"/>
      <c r="VKO29" s="305"/>
      <c r="VKP29" s="305"/>
      <c r="VKQ29" s="305"/>
      <c r="VKR29" s="305"/>
      <c r="VKS29" s="305"/>
      <c r="VKT29" s="305"/>
      <c r="VKU29" s="305"/>
      <c r="VKV29" s="305"/>
      <c r="VKW29" s="305"/>
      <c r="VKX29" s="305"/>
      <c r="VKY29" s="305"/>
      <c r="VKZ29" s="305"/>
      <c r="VLA29" s="305"/>
      <c r="VLB29" s="305"/>
      <c r="VLC29" s="305"/>
      <c r="VLD29" s="305"/>
      <c r="VLE29" s="305"/>
      <c r="VLF29" s="305"/>
      <c r="VLG29" s="305"/>
      <c r="VLH29" s="305"/>
      <c r="VLI29" s="305"/>
      <c r="VLJ29" s="305"/>
      <c r="VLK29" s="305"/>
      <c r="VLL29" s="305"/>
      <c r="VLM29" s="305"/>
      <c r="VLN29" s="305"/>
      <c r="VLO29" s="305"/>
      <c r="VLP29" s="305"/>
      <c r="VLQ29" s="305"/>
      <c r="VLR29" s="305"/>
      <c r="VLS29" s="305"/>
      <c r="VLT29" s="305"/>
      <c r="VLU29" s="305"/>
      <c r="VLV29" s="305"/>
      <c r="VLW29" s="305"/>
      <c r="VLX29" s="305"/>
      <c r="VLY29" s="305"/>
      <c r="VLZ29" s="305"/>
      <c r="VMA29" s="305"/>
      <c r="VMB29" s="305"/>
      <c r="VMC29" s="305"/>
      <c r="VMD29" s="305"/>
      <c r="VME29" s="305"/>
      <c r="VMF29" s="305"/>
      <c r="VMG29" s="305"/>
      <c r="VMH29" s="305"/>
      <c r="VMI29" s="305"/>
      <c r="VMJ29" s="305"/>
      <c r="VMK29" s="305"/>
      <c r="VML29" s="305"/>
      <c r="VMM29" s="305"/>
      <c r="VMN29" s="305"/>
      <c r="VMO29" s="305"/>
      <c r="VMP29" s="305"/>
      <c r="VMQ29" s="305"/>
      <c r="VMR29" s="305"/>
      <c r="VMS29" s="305"/>
      <c r="VMT29" s="305"/>
      <c r="VMU29" s="305"/>
      <c r="VMV29" s="305"/>
      <c r="VMW29" s="305"/>
      <c r="VMX29" s="305"/>
      <c r="VMY29" s="305"/>
      <c r="VMZ29" s="305"/>
      <c r="VNA29" s="305"/>
      <c r="VNB29" s="305"/>
      <c r="VNC29" s="305"/>
      <c r="VND29" s="305"/>
      <c r="VNE29" s="305"/>
      <c r="VNF29" s="305"/>
      <c r="VNG29" s="305"/>
      <c r="VNH29" s="305"/>
      <c r="VNI29" s="305"/>
      <c r="VNJ29" s="305"/>
      <c r="VNK29" s="305"/>
      <c r="VNL29" s="305"/>
      <c r="VNM29" s="305"/>
      <c r="VNN29" s="305"/>
      <c r="VNO29" s="305"/>
      <c r="VNP29" s="305"/>
      <c r="VNQ29" s="305"/>
      <c r="VNR29" s="305"/>
      <c r="VNS29" s="305"/>
      <c r="VNT29" s="305"/>
      <c r="VNU29" s="305"/>
      <c r="VNV29" s="305"/>
      <c r="VNW29" s="305"/>
      <c r="VNX29" s="305"/>
      <c r="VNY29" s="305"/>
      <c r="VNZ29" s="305"/>
      <c r="VOA29" s="305"/>
      <c r="VOB29" s="305"/>
      <c r="VOC29" s="305"/>
      <c r="VOD29" s="305"/>
      <c r="VOE29" s="305"/>
      <c r="VOF29" s="305"/>
      <c r="VOG29" s="305"/>
      <c r="VOH29" s="305"/>
      <c r="VOI29" s="305"/>
      <c r="VOJ29" s="305"/>
      <c r="VOK29" s="305"/>
      <c r="VOL29" s="305"/>
      <c r="VOM29" s="305"/>
      <c r="VON29" s="305"/>
      <c r="VOO29" s="305"/>
      <c r="VOP29" s="305"/>
      <c r="VOQ29" s="305"/>
      <c r="VOR29" s="305"/>
      <c r="VOS29" s="305"/>
      <c r="VOT29" s="305"/>
      <c r="VOU29" s="305"/>
      <c r="VOV29" s="305"/>
      <c r="VOW29" s="305"/>
      <c r="VOX29" s="305"/>
      <c r="VOY29" s="305"/>
      <c r="VOZ29" s="305"/>
      <c r="VPA29" s="305"/>
      <c r="VPB29" s="305"/>
      <c r="VPC29" s="305"/>
      <c r="VPD29" s="305"/>
      <c r="VPE29" s="305"/>
      <c r="VPF29" s="305"/>
      <c r="VPG29" s="305"/>
      <c r="VPH29" s="305"/>
      <c r="VPI29" s="305"/>
      <c r="VPJ29" s="305"/>
      <c r="VPK29" s="305"/>
      <c r="VPL29" s="305"/>
      <c r="VPM29" s="305"/>
      <c r="VPN29" s="305"/>
      <c r="VPO29" s="305"/>
      <c r="VPP29" s="305"/>
      <c r="VPQ29" s="305"/>
      <c r="VPR29" s="305"/>
      <c r="VPS29" s="305"/>
      <c r="VPT29" s="305"/>
      <c r="VPU29" s="305"/>
      <c r="VPV29" s="305"/>
      <c r="VPW29" s="305"/>
      <c r="VPX29" s="305"/>
      <c r="VPY29" s="305"/>
      <c r="VPZ29" s="305"/>
      <c r="VQA29" s="305"/>
      <c r="VQB29" s="305"/>
      <c r="VQC29" s="305"/>
      <c r="VQD29" s="305"/>
      <c r="VQE29" s="305"/>
      <c r="VQF29" s="305"/>
      <c r="VQG29" s="305"/>
      <c r="VQH29" s="305"/>
      <c r="VQI29" s="305"/>
      <c r="VQJ29" s="305"/>
      <c r="VQK29" s="305"/>
      <c r="VQL29" s="305"/>
      <c r="VQM29" s="305"/>
      <c r="VQN29" s="305"/>
      <c r="VQO29" s="305"/>
      <c r="VQP29" s="305"/>
      <c r="VQQ29" s="305"/>
      <c r="VQR29" s="305"/>
      <c r="VQS29" s="305"/>
      <c r="VQT29" s="305"/>
      <c r="VQU29" s="305"/>
      <c r="VQV29" s="305"/>
      <c r="VQW29" s="305"/>
      <c r="VQX29" s="305"/>
      <c r="VQY29" s="305"/>
      <c r="VQZ29" s="305"/>
      <c r="VRA29" s="305"/>
      <c r="VRB29" s="305"/>
      <c r="VRC29" s="305"/>
      <c r="VRD29" s="305"/>
      <c r="VRE29" s="305"/>
      <c r="VRF29" s="305"/>
      <c r="VRG29" s="305"/>
      <c r="VRH29" s="305"/>
      <c r="VRI29" s="305"/>
      <c r="VRJ29" s="305"/>
      <c r="VRK29" s="305"/>
      <c r="VRL29" s="305"/>
      <c r="VRM29" s="305"/>
      <c r="VRN29" s="305"/>
      <c r="VRO29" s="305"/>
      <c r="VRP29" s="305"/>
      <c r="VRQ29" s="305"/>
      <c r="VRR29" s="305"/>
      <c r="VRS29" s="305"/>
      <c r="VRT29" s="305"/>
      <c r="VRU29" s="305"/>
      <c r="VRV29" s="305"/>
      <c r="VRW29" s="305"/>
      <c r="VRX29" s="305"/>
      <c r="VRY29" s="305"/>
      <c r="VRZ29" s="305"/>
      <c r="VSA29" s="305"/>
      <c r="VSB29" s="305"/>
      <c r="VSC29" s="305"/>
      <c r="VSD29" s="305"/>
      <c r="VSE29" s="305"/>
      <c r="VSF29" s="305"/>
      <c r="VSG29" s="305"/>
      <c r="VSH29" s="305"/>
      <c r="VSI29" s="305"/>
      <c r="VSJ29" s="305"/>
      <c r="VSK29" s="305"/>
      <c r="VSL29" s="305"/>
      <c r="VSM29" s="305"/>
      <c r="VSN29" s="305"/>
      <c r="VSO29" s="305"/>
      <c r="VSP29" s="305"/>
      <c r="VSQ29" s="305"/>
      <c r="VSR29" s="305"/>
      <c r="VSS29" s="305"/>
      <c r="VST29" s="305"/>
      <c r="VSU29" s="305"/>
      <c r="VSV29" s="305"/>
      <c r="VSW29" s="305"/>
      <c r="VSX29" s="305"/>
      <c r="VSY29" s="305"/>
      <c r="VSZ29" s="305"/>
      <c r="VTA29" s="305"/>
      <c r="VTB29" s="305"/>
      <c r="VTC29" s="305"/>
      <c r="VTD29" s="305"/>
      <c r="VTE29" s="305"/>
      <c r="VTF29" s="305"/>
      <c r="VTG29" s="305"/>
      <c r="VTH29" s="305"/>
      <c r="VTI29" s="305"/>
      <c r="VTJ29" s="305"/>
      <c r="VTK29" s="305"/>
      <c r="VTL29" s="305"/>
      <c r="VTM29" s="305"/>
      <c r="VTN29" s="305"/>
      <c r="VTO29" s="305"/>
      <c r="VTP29" s="305"/>
      <c r="VTQ29" s="305"/>
      <c r="VTR29" s="305"/>
      <c r="VTS29" s="305"/>
      <c r="VTT29" s="305"/>
      <c r="VTU29" s="305"/>
      <c r="VTV29" s="305"/>
      <c r="VTW29" s="305"/>
      <c r="VTX29" s="305"/>
      <c r="VTY29" s="305"/>
      <c r="VTZ29" s="305"/>
      <c r="VUA29" s="305"/>
      <c r="VUB29" s="305"/>
      <c r="VUC29" s="305"/>
      <c r="VUD29" s="305"/>
      <c r="VUE29" s="305"/>
      <c r="VUF29" s="305"/>
      <c r="VUG29" s="305"/>
      <c r="VUH29" s="305"/>
      <c r="VUI29" s="305"/>
      <c r="VUJ29" s="305"/>
      <c r="VUK29" s="305"/>
      <c r="VUL29" s="305"/>
      <c r="VUM29" s="305"/>
      <c r="VUN29" s="305"/>
      <c r="VUO29" s="305"/>
      <c r="VUP29" s="305"/>
      <c r="VUQ29" s="305"/>
      <c r="VUR29" s="305"/>
      <c r="VUS29" s="305"/>
      <c r="VUT29" s="305"/>
      <c r="VUU29" s="305"/>
      <c r="VUV29" s="305"/>
      <c r="VUW29" s="305"/>
      <c r="VUX29" s="305"/>
      <c r="VUY29" s="305"/>
      <c r="VUZ29" s="305"/>
      <c r="VVA29" s="305"/>
      <c r="VVB29" s="305"/>
      <c r="VVC29" s="305"/>
      <c r="VVD29" s="305"/>
      <c r="VVE29" s="305"/>
      <c r="VVF29" s="305"/>
      <c r="VVG29" s="305"/>
      <c r="VVH29" s="305"/>
      <c r="VVI29" s="305"/>
      <c r="VVJ29" s="305"/>
      <c r="VVK29" s="305"/>
      <c r="VVL29" s="305"/>
      <c r="VVM29" s="305"/>
      <c r="VVN29" s="305"/>
      <c r="VVO29" s="305"/>
      <c r="VVP29" s="305"/>
      <c r="VVQ29" s="305"/>
      <c r="VVR29" s="305"/>
      <c r="VVS29" s="305"/>
      <c r="VVT29" s="305"/>
      <c r="VVU29" s="305"/>
      <c r="VVV29" s="305"/>
      <c r="VVW29" s="305"/>
      <c r="VVX29" s="305"/>
      <c r="VVY29" s="305"/>
      <c r="VVZ29" s="305"/>
      <c r="VWA29" s="305"/>
      <c r="VWB29" s="305"/>
      <c r="VWC29" s="305"/>
      <c r="VWD29" s="305"/>
      <c r="VWE29" s="305"/>
      <c r="VWF29" s="305"/>
      <c r="VWG29" s="305"/>
      <c r="VWH29" s="305"/>
      <c r="VWI29" s="305"/>
      <c r="VWJ29" s="305"/>
      <c r="VWK29" s="305"/>
      <c r="VWL29" s="305"/>
      <c r="VWM29" s="305"/>
      <c r="VWN29" s="305"/>
      <c r="VWO29" s="305"/>
      <c r="VWP29" s="305"/>
      <c r="VWQ29" s="305"/>
      <c r="VWR29" s="305"/>
      <c r="VWS29" s="305"/>
      <c r="VWT29" s="305"/>
      <c r="VWU29" s="305"/>
      <c r="VWV29" s="305"/>
      <c r="VWW29" s="305"/>
      <c r="VWX29" s="305"/>
      <c r="VWY29" s="305"/>
      <c r="VWZ29" s="305"/>
      <c r="VXA29" s="305"/>
      <c r="VXB29" s="305"/>
      <c r="VXC29" s="305"/>
      <c r="VXD29" s="305"/>
      <c r="VXE29" s="305"/>
      <c r="VXF29" s="305"/>
      <c r="VXG29" s="305"/>
      <c r="VXH29" s="305"/>
      <c r="VXI29" s="305"/>
      <c r="VXJ29" s="305"/>
      <c r="VXK29" s="305"/>
      <c r="VXL29" s="305"/>
      <c r="VXM29" s="305"/>
      <c r="VXN29" s="305"/>
      <c r="VXO29" s="305"/>
      <c r="VXP29" s="305"/>
      <c r="VXQ29" s="305"/>
      <c r="VXR29" s="305"/>
      <c r="VXS29" s="305"/>
      <c r="VXT29" s="305"/>
      <c r="VXU29" s="305"/>
      <c r="VXV29" s="305"/>
      <c r="VXW29" s="305"/>
      <c r="VXX29" s="305"/>
      <c r="VXY29" s="305"/>
      <c r="VXZ29" s="305"/>
      <c r="VYA29" s="305"/>
      <c r="VYB29" s="305"/>
      <c r="VYC29" s="305"/>
      <c r="VYD29" s="305"/>
      <c r="VYE29" s="305"/>
      <c r="VYF29" s="305"/>
      <c r="VYG29" s="305"/>
      <c r="VYH29" s="305"/>
      <c r="VYI29" s="305"/>
      <c r="VYJ29" s="305"/>
      <c r="VYK29" s="305"/>
      <c r="VYL29" s="305"/>
      <c r="VYM29" s="305"/>
      <c r="VYN29" s="305"/>
      <c r="VYO29" s="305"/>
      <c r="VYP29" s="305"/>
      <c r="VYQ29" s="305"/>
      <c r="VYR29" s="305"/>
      <c r="VYS29" s="305"/>
      <c r="VYT29" s="305"/>
      <c r="VYU29" s="305"/>
      <c r="VYV29" s="305"/>
      <c r="VYW29" s="305"/>
      <c r="VYX29" s="305"/>
      <c r="VYY29" s="305"/>
      <c r="VYZ29" s="305"/>
      <c r="VZA29" s="305"/>
      <c r="VZB29" s="305"/>
      <c r="VZC29" s="305"/>
      <c r="VZD29" s="305"/>
      <c r="VZE29" s="305"/>
      <c r="VZF29" s="305"/>
      <c r="VZG29" s="305"/>
      <c r="VZH29" s="305"/>
      <c r="VZI29" s="305"/>
      <c r="VZJ29" s="305"/>
      <c r="VZK29" s="305"/>
      <c r="VZL29" s="305"/>
      <c r="VZM29" s="305"/>
      <c r="VZN29" s="305"/>
      <c r="VZO29" s="305"/>
      <c r="VZP29" s="305"/>
      <c r="VZQ29" s="305"/>
      <c r="VZR29" s="305"/>
      <c r="VZS29" s="305"/>
      <c r="VZT29" s="305"/>
      <c r="VZU29" s="305"/>
      <c r="VZV29" s="305"/>
      <c r="VZW29" s="305"/>
      <c r="VZX29" s="305"/>
      <c r="VZY29" s="305"/>
      <c r="VZZ29" s="305"/>
      <c r="WAA29" s="305"/>
      <c r="WAB29" s="305"/>
      <c r="WAC29" s="305"/>
      <c r="WAD29" s="305"/>
      <c r="WAE29" s="305"/>
      <c r="WAF29" s="305"/>
      <c r="WAG29" s="305"/>
      <c r="WAH29" s="305"/>
      <c r="WAI29" s="305"/>
      <c r="WAJ29" s="305"/>
      <c r="WAK29" s="305"/>
      <c r="WAL29" s="305"/>
      <c r="WAM29" s="305"/>
      <c r="WAN29" s="305"/>
      <c r="WAO29" s="305"/>
      <c r="WAP29" s="305"/>
      <c r="WAQ29" s="305"/>
      <c r="WAR29" s="305"/>
      <c r="WAS29" s="305"/>
      <c r="WAT29" s="305"/>
      <c r="WAU29" s="305"/>
      <c r="WAV29" s="305"/>
      <c r="WAW29" s="305"/>
      <c r="WAX29" s="305"/>
      <c r="WAY29" s="305"/>
      <c r="WAZ29" s="305"/>
      <c r="WBA29" s="305"/>
      <c r="WBB29" s="305"/>
      <c r="WBC29" s="305"/>
      <c r="WBD29" s="305"/>
      <c r="WBE29" s="305"/>
      <c r="WBF29" s="305"/>
      <c r="WBG29" s="305"/>
      <c r="WBH29" s="305"/>
      <c r="WBI29" s="305"/>
      <c r="WBJ29" s="305"/>
      <c r="WBK29" s="305"/>
      <c r="WBL29" s="305"/>
      <c r="WBM29" s="305"/>
      <c r="WBN29" s="305"/>
      <c r="WBO29" s="305"/>
      <c r="WBP29" s="305"/>
      <c r="WBQ29" s="305"/>
      <c r="WBR29" s="305"/>
      <c r="WBS29" s="305"/>
      <c r="WBT29" s="305"/>
      <c r="WBU29" s="305"/>
      <c r="WBV29" s="305"/>
      <c r="WBW29" s="305"/>
      <c r="WBX29" s="305"/>
      <c r="WBY29" s="305"/>
      <c r="WBZ29" s="305"/>
      <c r="WCA29" s="305"/>
      <c r="WCB29" s="305"/>
      <c r="WCC29" s="305"/>
      <c r="WCD29" s="305"/>
      <c r="WCE29" s="305"/>
      <c r="WCF29" s="305"/>
      <c r="WCG29" s="305"/>
      <c r="WCH29" s="305"/>
      <c r="WCI29" s="305"/>
      <c r="WCJ29" s="305"/>
      <c r="WCK29" s="305"/>
      <c r="WCL29" s="305"/>
      <c r="WCM29" s="305"/>
      <c r="WCN29" s="305"/>
      <c r="WCO29" s="305"/>
      <c r="WCP29" s="305"/>
      <c r="WCQ29" s="305"/>
      <c r="WCR29" s="305"/>
      <c r="WCS29" s="305"/>
      <c r="WCT29" s="305"/>
      <c r="WCU29" s="305"/>
      <c r="WCV29" s="305"/>
      <c r="WCW29" s="305"/>
      <c r="WCX29" s="305"/>
      <c r="WCY29" s="305"/>
      <c r="WCZ29" s="305"/>
      <c r="WDA29" s="305"/>
      <c r="WDB29" s="305"/>
      <c r="WDC29" s="305"/>
      <c r="WDD29" s="305"/>
      <c r="WDE29" s="305"/>
      <c r="WDF29" s="305"/>
      <c r="WDG29" s="305"/>
      <c r="WDH29" s="305"/>
      <c r="WDI29" s="305"/>
      <c r="WDJ29" s="305"/>
      <c r="WDK29" s="305"/>
      <c r="WDL29" s="305"/>
      <c r="WDM29" s="305"/>
      <c r="WDN29" s="305"/>
      <c r="WDO29" s="305"/>
      <c r="WDP29" s="305"/>
      <c r="WDQ29" s="305"/>
      <c r="WDR29" s="305"/>
      <c r="WDS29" s="305"/>
      <c r="WDT29" s="305"/>
      <c r="WDU29" s="305"/>
      <c r="WDV29" s="305"/>
      <c r="WDW29" s="305"/>
      <c r="WDX29" s="305"/>
      <c r="WDY29" s="305"/>
      <c r="WDZ29" s="305"/>
      <c r="WEA29" s="305"/>
      <c r="WEB29" s="305"/>
      <c r="WEC29" s="305"/>
      <c r="WED29" s="305"/>
      <c r="WEE29" s="305"/>
      <c r="WEF29" s="305"/>
      <c r="WEG29" s="305"/>
      <c r="WEH29" s="305"/>
      <c r="WEI29" s="305"/>
      <c r="WEJ29" s="305"/>
      <c r="WEK29" s="305"/>
      <c r="WEL29" s="305"/>
      <c r="WEM29" s="305"/>
      <c r="WEN29" s="305"/>
      <c r="WEO29" s="305"/>
      <c r="WEP29" s="305"/>
      <c r="WEQ29" s="305"/>
      <c r="WER29" s="305"/>
      <c r="WES29" s="305"/>
      <c r="WET29" s="305"/>
      <c r="WEU29" s="305"/>
      <c r="WEV29" s="305"/>
      <c r="WEW29" s="305"/>
      <c r="WEX29" s="305"/>
      <c r="WEY29" s="305"/>
      <c r="WEZ29" s="305"/>
      <c r="WFA29" s="305"/>
      <c r="WFB29" s="305"/>
      <c r="WFC29" s="305"/>
      <c r="WFD29" s="305"/>
      <c r="WFE29" s="305"/>
      <c r="WFF29" s="305"/>
      <c r="WFG29" s="305"/>
      <c r="WFH29" s="305"/>
      <c r="WFI29" s="305"/>
      <c r="WFJ29" s="305"/>
      <c r="WFK29" s="305"/>
      <c r="WFL29" s="305"/>
      <c r="WFM29" s="305"/>
      <c r="WFN29" s="305"/>
      <c r="WFO29" s="305"/>
      <c r="WFP29" s="305"/>
      <c r="WFQ29" s="305"/>
      <c r="WFR29" s="305"/>
      <c r="WFS29" s="305"/>
      <c r="WFT29" s="305"/>
      <c r="WFU29" s="305"/>
      <c r="WFV29" s="305"/>
      <c r="WFW29" s="305"/>
      <c r="WFX29" s="305"/>
      <c r="WFY29" s="305"/>
      <c r="WFZ29" s="305"/>
      <c r="WGA29" s="305"/>
      <c r="WGB29" s="305"/>
      <c r="WGC29" s="305"/>
      <c r="WGD29" s="305"/>
      <c r="WGE29" s="305"/>
      <c r="WGF29" s="305"/>
      <c r="WGG29" s="305"/>
      <c r="WGH29" s="305"/>
      <c r="WGI29" s="305"/>
      <c r="WGJ29" s="305"/>
      <c r="WGK29" s="305"/>
      <c r="WGL29" s="305"/>
      <c r="WGM29" s="305"/>
      <c r="WGN29" s="305"/>
      <c r="WGO29" s="305"/>
      <c r="WGP29" s="305"/>
      <c r="WGQ29" s="305"/>
      <c r="WGR29" s="305"/>
      <c r="WGS29" s="305"/>
      <c r="WGT29" s="305"/>
      <c r="WGU29" s="305"/>
      <c r="WGV29" s="305"/>
      <c r="WGW29" s="305"/>
      <c r="WGX29" s="305"/>
      <c r="WGY29" s="305"/>
      <c r="WGZ29" s="305"/>
      <c r="WHA29" s="305"/>
      <c r="WHB29" s="305"/>
      <c r="WHC29" s="305"/>
      <c r="WHD29" s="305"/>
      <c r="WHE29" s="305"/>
      <c r="WHF29" s="305"/>
      <c r="WHG29" s="305"/>
      <c r="WHH29" s="305"/>
      <c r="WHI29" s="305"/>
      <c r="WHJ29" s="305"/>
      <c r="WHK29" s="305"/>
      <c r="WHL29" s="305"/>
      <c r="WHM29" s="305"/>
      <c r="WHN29" s="305"/>
      <c r="WHO29" s="305"/>
      <c r="WHP29" s="305"/>
      <c r="WHQ29" s="305"/>
      <c r="WHR29" s="305"/>
      <c r="WHS29" s="305"/>
      <c r="WHT29" s="305"/>
      <c r="WHU29" s="305"/>
      <c r="WHV29" s="305"/>
      <c r="WHW29" s="305"/>
      <c r="WHX29" s="305"/>
      <c r="WHY29" s="305"/>
      <c r="WHZ29" s="305"/>
      <c r="WIA29" s="305"/>
      <c r="WIB29" s="305"/>
      <c r="WIC29" s="305"/>
      <c r="WID29" s="305"/>
      <c r="WIE29" s="305"/>
      <c r="WIF29" s="305"/>
      <c r="WIG29" s="305"/>
      <c r="WIH29" s="305"/>
      <c r="WII29" s="305"/>
      <c r="WIJ29" s="305"/>
      <c r="WIK29" s="305"/>
      <c r="WIL29" s="305"/>
      <c r="WIM29" s="305"/>
      <c r="WIN29" s="305"/>
      <c r="WIO29" s="305"/>
      <c r="WIP29" s="305"/>
      <c r="WIQ29" s="305"/>
      <c r="WIR29" s="305"/>
      <c r="WIS29" s="305"/>
      <c r="WIT29" s="305"/>
      <c r="WIU29" s="305"/>
      <c r="WIV29" s="305"/>
      <c r="WIW29" s="305"/>
      <c r="WIX29" s="305"/>
      <c r="WIY29" s="305"/>
      <c r="WIZ29" s="305"/>
      <c r="WJA29" s="305"/>
      <c r="WJB29" s="305"/>
      <c r="WJC29" s="305"/>
      <c r="WJD29" s="305"/>
      <c r="WJE29" s="305"/>
      <c r="WJF29" s="305"/>
      <c r="WJG29" s="305"/>
      <c r="WJH29" s="305"/>
      <c r="WJI29" s="305"/>
      <c r="WJJ29" s="305"/>
      <c r="WJK29" s="305"/>
      <c r="WJL29" s="305"/>
      <c r="WJM29" s="305"/>
      <c r="WJN29" s="305"/>
      <c r="WJO29" s="305"/>
      <c r="WJP29" s="305"/>
      <c r="WJQ29" s="305"/>
      <c r="WJR29" s="305"/>
      <c r="WJS29" s="305"/>
      <c r="WJT29" s="305"/>
      <c r="WJU29" s="305"/>
      <c r="WJV29" s="305"/>
      <c r="WJW29" s="305"/>
      <c r="WJX29" s="305"/>
      <c r="WJY29" s="305"/>
      <c r="WJZ29" s="305"/>
      <c r="WKA29" s="305"/>
      <c r="WKB29" s="305"/>
      <c r="WKC29" s="305"/>
      <c r="WKD29" s="305"/>
      <c r="WKE29" s="305"/>
      <c r="WKF29" s="305"/>
      <c r="WKG29" s="305"/>
      <c r="WKH29" s="305"/>
      <c r="WKI29" s="305"/>
      <c r="WKJ29" s="305"/>
      <c r="WKK29" s="305"/>
      <c r="WKL29" s="305"/>
      <c r="WKM29" s="305"/>
      <c r="WKN29" s="305"/>
      <c r="WKO29" s="305"/>
      <c r="WKP29" s="305"/>
      <c r="WKQ29" s="305"/>
      <c r="WKR29" s="305"/>
      <c r="WKS29" s="305"/>
      <c r="WKT29" s="305"/>
      <c r="WKU29" s="305"/>
      <c r="WKV29" s="305"/>
      <c r="WKW29" s="305"/>
      <c r="WKX29" s="305"/>
      <c r="WKY29" s="305"/>
      <c r="WKZ29" s="305"/>
      <c r="WLA29" s="305"/>
      <c r="WLB29" s="305"/>
      <c r="WLC29" s="305"/>
      <c r="WLD29" s="305"/>
      <c r="WLE29" s="305"/>
      <c r="WLF29" s="305"/>
      <c r="WLG29" s="305"/>
      <c r="WLH29" s="305"/>
      <c r="WLI29" s="305"/>
      <c r="WLJ29" s="305"/>
      <c r="WLK29" s="305"/>
      <c r="WLL29" s="305"/>
      <c r="WLM29" s="305"/>
      <c r="WLN29" s="305"/>
      <c r="WLO29" s="305"/>
      <c r="WLP29" s="305"/>
      <c r="WLQ29" s="305"/>
      <c r="WLR29" s="305"/>
      <c r="WLS29" s="305"/>
      <c r="WLT29" s="305"/>
      <c r="WLU29" s="305"/>
      <c r="WLV29" s="305"/>
      <c r="WLW29" s="305"/>
      <c r="WLX29" s="305"/>
      <c r="WLY29" s="305"/>
      <c r="WLZ29" s="305"/>
      <c r="WMA29" s="305"/>
      <c r="WMB29" s="305"/>
      <c r="WMC29" s="305"/>
      <c r="WMD29" s="305"/>
      <c r="WME29" s="305"/>
      <c r="WMF29" s="305"/>
      <c r="WMG29" s="305"/>
      <c r="WMH29" s="305"/>
      <c r="WMI29" s="305"/>
      <c r="WMJ29" s="305"/>
      <c r="WMK29" s="305"/>
      <c r="WML29" s="305"/>
      <c r="WMM29" s="305"/>
      <c r="WMN29" s="305"/>
      <c r="WMO29" s="305"/>
      <c r="WMP29" s="305"/>
      <c r="WMQ29" s="305"/>
      <c r="WMR29" s="305"/>
      <c r="WMS29" s="305"/>
      <c r="WMT29" s="305"/>
      <c r="WMU29" s="305"/>
      <c r="WMV29" s="305"/>
      <c r="WMW29" s="305"/>
      <c r="WMX29" s="305"/>
      <c r="WMY29" s="305"/>
      <c r="WMZ29" s="305"/>
      <c r="WNA29" s="305"/>
      <c r="WNB29" s="305"/>
      <c r="WNC29" s="305"/>
      <c r="WND29" s="305"/>
      <c r="WNE29" s="305"/>
      <c r="WNF29" s="305"/>
      <c r="WNG29" s="305"/>
      <c r="WNH29" s="305"/>
      <c r="WNI29" s="305"/>
      <c r="WNJ29" s="305"/>
      <c r="WNK29" s="305"/>
      <c r="WNL29" s="305"/>
      <c r="WNM29" s="305"/>
      <c r="WNN29" s="305"/>
      <c r="WNO29" s="305"/>
      <c r="WNP29" s="305"/>
      <c r="WNQ29" s="305"/>
      <c r="WNR29" s="305"/>
      <c r="WNS29" s="305"/>
      <c r="WNT29" s="305"/>
      <c r="WNU29" s="305"/>
      <c r="WNV29" s="305"/>
      <c r="WNW29" s="305"/>
      <c r="WNX29" s="305"/>
      <c r="WNY29" s="305"/>
      <c r="WNZ29" s="305"/>
      <c r="WOA29" s="305"/>
      <c r="WOB29" s="305"/>
      <c r="WOC29" s="305"/>
      <c r="WOD29" s="305"/>
      <c r="WOE29" s="305"/>
      <c r="WOF29" s="305"/>
      <c r="WOG29" s="305"/>
      <c r="WOH29" s="305"/>
      <c r="WOI29" s="305"/>
      <c r="WOJ29" s="305"/>
      <c r="WOK29" s="305"/>
      <c r="WOL29" s="305"/>
      <c r="WOM29" s="305"/>
      <c r="WON29" s="305"/>
      <c r="WOO29" s="305"/>
      <c r="WOP29" s="305"/>
      <c r="WOQ29" s="305"/>
      <c r="WOR29" s="305"/>
      <c r="WOS29" s="305"/>
      <c r="WOT29" s="305"/>
      <c r="WOU29" s="305"/>
      <c r="WOV29" s="305"/>
      <c r="WOW29" s="305"/>
      <c r="WOX29" s="305"/>
      <c r="WOY29" s="305"/>
      <c r="WOZ29" s="305"/>
      <c r="WPA29" s="305"/>
      <c r="WPB29" s="305"/>
      <c r="WPC29" s="305"/>
      <c r="WPD29" s="305"/>
      <c r="WPE29" s="305"/>
      <c r="WPF29" s="305"/>
      <c r="WPG29" s="305"/>
      <c r="WPH29" s="305"/>
      <c r="WPI29" s="305"/>
      <c r="WPJ29" s="305"/>
      <c r="WPK29" s="305"/>
      <c r="WPL29" s="305"/>
      <c r="WPM29" s="305"/>
      <c r="WPN29" s="305"/>
      <c r="WPO29" s="305"/>
      <c r="WPP29" s="305"/>
      <c r="WPQ29" s="305"/>
      <c r="WPR29" s="305"/>
      <c r="WPS29" s="305"/>
      <c r="WPT29" s="305"/>
      <c r="WPU29" s="305"/>
      <c r="WPV29" s="305"/>
      <c r="WPW29" s="305"/>
      <c r="WPX29" s="305"/>
      <c r="WPY29" s="305"/>
      <c r="WPZ29" s="305"/>
      <c r="WQA29" s="305"/>
      <c r="WQB29" s="305"/>
      <c r="WQC29" s="305"/>
      <c r="WQD29" s="305"/>
      <c r="WQE29" s="305"/>
      <c r="WQF29" s="305"/>
      <c r="WQG29" s="305"/>
      <c r="WQH29" s="305"/>
      <c r="WQI29" s="305"/>
      <c r="WQJ29" s="305"/>
      <c r="WQK29" s="305"/>
      <c r="WQL29" s="305"/>
      <c r="WQM29" s="305"/>
      <c r="WQN29" s="305"/>
      <c r="WQO29" s="305"/>
      <c r="WQP29" s="305"/>
      <c r="WQQ29" s="305"/>
      <c r="WQR29" s="305"/>
      <c r="WQS29" s="305"/>
      <c r="WQT29" s="305"/>
      <c r="WQU29" s="305"/>
      <c r="WQV29" s="305"/>
      <c r="WQW29" s="305"/>
      <c r="WQX29" s="305"/>
      <c r="WQY29" s="305"/>
      <c r="WQZ29" s="305"/>
      <c r="WRA29" s="305"/>
      <c r="WRB29" s="305"/>
      <c r="WRC29" s="305"/>
      <c r="WRD29" s="305"/>
      <c r="WRE29" s="305"/>
      <c r="WRF29" s="305"/>
      <c r="WRG29" s="305"/>
      <c r="WRH29" s="305"/>
      <c r="WRI29" s="305"/>
      <c r="WRJ29" s="305"/>
      <c r="WRK29" s="305"/>
      <c r="WRL29" s="305"/>
      <c r="WRM29" s="305"/>
      <c r="WRN29" s="305"/>
      <c r="WRO29" s="305"/>
      <c r="WRP29" s="305"/>
      <c r="WRQ29" s="305"/>
      <c r="WRR29" s="305"/>
      <c r="WRS29" s="305"/>
      <c r="WRT29" s="305"/>
      <c r="WRU29" s="305"/>
      <c r="WRV29" s="305"/>
      <c r="WRW29" s="305"/>
      <c r="WRX29" s="305"/>
      <c r="WRY29" s="305"/>
      <c r="WRZ29" s="305"/>
      <c r="WSA29" s="305"/>
      <c r="WSB29" s="305"/>
      <c r="WSC29" s="305"/>
      <c r="WSD29" s="305"/>
      <c r="WSE29" s="305"/>
      <c r="WSF29" s="305"/>
      <c r="WSG29" s="305"/>
      <c r="WSH29" s="305"/>
      <c r="WSI29" s="305"/>
      <c r="WSJ29" s="305"/>
      <c r="WSK29" s="305"/>
      <c r="WSL29" s="305"/>
      <c r="WSM29" s="305"/>
      <c r="WSN29" s="305"/>
      <c r="WSO29" s="305"/>
      <c r="WSP29" s="305"/>
      <c r="WSQ29" s="305"/>
      <c r="WSR29" s="305"/>
      <c r="WSS29" s="305"/>
      <c r="WST29" s="305"/>
      <c r="WSU29" s="305"/>
      <c r="WSV29" s="305"/>
      <c r="WSW29" s="305"/>
      <c r="WSX29" s="305"/>
      <c r="WSY29" s="305"/>
      <c r="WSZ29" s="305"/>
      <c r="WTA29" s="305"/>
      <c r="WTB29" s="305"/>
      <c r="WTC29" s="305"/>
      <c r="WTD29" s="305"/>
      <c r="WTE29" s="305"/>
      <c r="WTF29" s="305"/>
      <c r="WTG29" s="305"/>
      <c r="WTH29" s="305"/>
      <c r="WTI29" s="305"/>
      <c r="WTJ29" s="305"/>
      <c r="WTK29" s="305"/>
      <c r="WTL29" s="305"/>
      <c r="WTM29" s="305"/>
      <c r="WTN29" s="305"/>
      <c r="WTO29" s="305"/>
      <c r="WTP29" s="305"/>
      <c r="WTQ29" s="305"/>
      <c r="WTR29" s="305"/>
      <c r="WTS29" s="305"/>
      <c r="WTT29" s="305"/>
      <c r="WTU29" s="305"/>
      <c r="WTV29" s="305"/>
      <c r="WTW29" s="305"/>
      <c r="WTX29" s="305"/>
      <c r="WTY29" s="305"/>
      <c r="WTZ29" s="305"/>
      <c r="WUA29" s="305"/>
      <c r="WUB29" s="305"/>
      <c r="WUC29" s="305"/>
      <c r="WUD29" s="305"/>
      <c r="WUE29" s="305"/>
      <c r="WUF29" s="305"/>
      <c r="WUG29" s="305"/>
      <c r="WUH29" s="305"/>
      <c r="WUI29" s="305"/>
      <c r="WUJ29" s="305"/>
      <c r="WUK29" s="305"/>
      <c r="WUL29" s="305"/>
      <c r="WUM29" s="305"/>
      <c r="WUN29" s="305"/>
      <c r="WUO29" s="305"/>
      <c r="WUP29" s="305"/>
      <c r="WUQ29" s="305"/>
      <c r="WUR29" s="305"/>
      <c r="WUS29" s="305"/>
      <c r="WUT29" s="305"/>
      <c r="WUU29" s="305"/>
      <c r="WUV29" s="305"/>
      <c r="WUW29" s="305"/>
      <c r="WUX29" s="305"/>
      <c r="WUY29" s="305"/>
      <c r="WUZ29" s="305"/>
      <c r="WVA29" s="305"/>
      <c r="WVB29" s="305"/>
      <c r="WVC29" s="305"/>
      <c r="WVD29" s="305"/>
      <c r="WVE29" s="305"/>
      <c r="WVF29" s="305"/>
      <c r="WVG29" s="305"/>
      <c r="WVH29" s="305"/>
      <c r="WVI29" s="305"/>
      <c r="WVJ29" s="305"/>
      <c r="WVK29" s="305"/>
      <c r="WVL29" s="305"/>
      <c r="WVM29" s="305"/>
      <c r="WVN29" s="305"/>
      <c r="WVO29" s="305"/>
      <c r="WVP29" s="305"/>
      <c r="WVQ29" s="305"/>
      <c r="WVR29" s="305"/>
      <c r="WVS29" s="305"/>
      <c r="WVT29" s="305"/>
      <c r="WVU29" s="305"/>
      <c r="WVV29" s="305"/>
      <c r="WVW29" s="305"/>
      <c r="WVX29" s="305"/>
      <c r="WVY29" s="305"/>
      <c r="WVZ29" s="305"/>
      <c r="WWA29" s="305"/>
      <c r="WWB29" s="305"/>
      <c r="WWC29" s="305"/>
      <c r="WWD29" s="305"/>
      <c r="WWE29" s="305"/>
      <c r="WWF29" s="305"/>
      <c r="WWG29" s="305"/>
      <c r="WWH29" s="305"/>
      <c r="WWI29" s="305"/>
      <c r="WWJ29" s="305"/>
      <c r="WWK29" s="305"/>
      <c r="WWL29" s="305"/>
      <c r="WWM29" s="305"/>
      <c r="WWN29" s="305"/>
      <c r="WWO29" s="305"/>
      <c r="WWP29" s="305"/>
      <c r="WWQ29" s="305"/>
      <c r="WWR29" s="305"/>
      <c r="WWS29" s="305"/>
      <c r="WWT29" s="305"/>
      <c r="WWU29" s="305"/>
      <c r="WWV29" s="305"/>
      <c r="WWW29" s="305"/>
      <c r="WWX29" s="305"/>
      <c r="WWY29" s="305"/>
      <c r="WWZ29" s="305"/>
      <c r="WXA29" s="305"/>
      <c r="WXB29" s="305"/>
      <c r="WXC29" s="305"/>
      <c r="WXD29" s="305"/>
      <c r="WXE29" s="305"/>
      <c r="WXF29" s="305"/>
      <c r="WXG29" s="305"/>
      <c r="WXH29" s="305"/>
      <c r="WXI29" s="305"/>
      <c r="WXJ29" s="305"/>
      <c r="WXK29" s="305"/>
      <c r="WXL29" s="305"/>
      <c r="WXM29" s="305"/>
      <c r="WXN29" s="305"/>
      <c r="WXO29" s="305"/>
      <c r="WXP29" s="305"/>
      <c r="WXQ29" s="305"/>
      <c r="WXR29" s="305"/>
      <c r="WXS29" s="305"/>
      <c r="WXT29" s="305"/>
      <c r="WXU29" s="305"/>
      <c r="WXV29" s="305"/>
      <c r="WXW29" s="305"/>
      <c r="WXX29" s="305"/>
      <c r="WXY29" s="305"/>
      <c r="WXZ29" s="305"/>
      <c r="WYA29" s="305"/>
      <c r="WYB29" s="305"/>
      <c r="WYC29" s="305"/>
      <c r="WYD29" s="305"/>
      <c r="WYE29" s="305"/>
      <c r="WYF29" s="305"/>
      <c r="WYG29" s="305"/>
      <c r="WYH29" s="305"/>
      <c r="WYI29" s="305"/>
      <c r="WYJ29" s="305"/>
      <c r="WYK29" s="305"/>
      <c r="WYL29" s="305"/>
      <c r="WYM29" s="305"/>
      <c r="WYN29" s="305"/>
      <c r="WYO29" s="305"/>
      <c r="WYP29" s="305"/>
      <c r="WYQ29" s="305"/>
      <c r="WYR29" s="305"/>
      <c r="WYS29" s="305"/>
      <c r="WYT29" s="305"/>
      <c r="WYU29" s="305"/>
      <c r="WYV29" s="305"/>
      <c r="WYW29" s="305"/>
      <c r="WYX29" s="305"/>
      <c r="WYY29" s="305"/>
      <c r="WYZ29" s="305"/>
      <c r="WZA29" s="305"/>
      <c r="WZB29" s="305"/>
      <c r="WZC29" s="305"/>
      <c r="WZD29" s="305"/>
      <c r="WZE29" s="305"/>
      <c r="WZF29" s="305"/>
      <c r="WZG29" s="305"/>
      <c r="WZH29" s="305"/>
      <c r="WZI29" s="305"/>
      <c r="WZJ29" s="305"/>
      <c r="WZK29" s="305"/>
      <c r="WZL29" s="305"/>
      <c r="WZM29" s="305"/>
      <c r="WZN29" s="305"/>
      <c r="WZO29" s="305"/>
      <c r="WZP29" s="305"/>
      <c r="WZQ29" s="305"/>
      <c r="WZR29" s="305"/>
      <c r="WZS29" s="305"/>
      <c r="WZT29" s="305"/>
      <c r="WZU29" s="305"/>
      <c r="WZV29" s="305"/>
      <c r="WZW29" s="305"/>
      <c r="WZX29" s="305"/>
      <c r="WZY29" s="305"/>
      <c r="WZZ29" s="305"/>
      <c r="XAA29" s="305"/>
      <c r="XAB29" s="305"/>
      <c r="XAC29" s="305"/>
      <c r="XAD29" s="305"/>
      <c r="XAE29" s="305"/>
      <c r="XAF29" s="305"/>
      <c r="XAG29" s="305"/>
      <c r="XAH29" s="305"/>
      <c r="XAI29" s="305"/>
      <c r="XAJ29" s="305"/>
      <c r="XAK29" s="305"/>
      <c r="XAL29" s="305"/>
      <c r="XAM29" s="305"/>
      <c r="XAN29" s="305"/>
      <c r="XAO29" s="305"/>
      <c r="XAP29" s="305"/>
      <c r="XAQ29" s="305"/>
      <c r="XAR29" s="305"/>
      <c r="XAS29" s="305"/>
      <c r="XAT29" s="305"/>
      <c r="XAU29" s="305"/>
      <c r="XAV29" s="305"/>
      <c r="XAW29" s="305"/>
      <c r="XAX29" s="305"/>
      <c r="XAY29" s="305"/>
      <c r="XAZ29" s="305"/>
      <c r="XBA29" s="305"/>
      <c r="XBB29" s="305"/>
      <c r="XBC29" s="305"/>
      <c r="XBD29" s="305"/>
      <c r="XBE29" s="305"/>
      <c r="XBF29" s="305"/>
      <c r="XBG29" s="305"/>
      <c r="XBH29" s="305"/>
      <c r="XBI29" s="305"/>
      <c r="XBJ29" s="305"/>
      <c r="XBK29" s="305"/>
      <c r="XBL29" s="305"/>
      <c r="XBM29" s="305"/>
      <c r="XBN29" s="305"/>
      <c r="XBO29" s="305"/>
      <c r="XBP29" s="305"/>
      <c r="XBQ29" s="305"/>
      <c r="XBR29" s="305"/>
      <c r="XBS29" s="305"/>
      <c r="XBT29" s="305"/>
      <c r="XBU29" s="305"/>
      <c r="XBV29" s="305"/>
      <c r="XBW29" s="305"/>
      <c r="XBX29" s="305"/>
      <c r="XBY29" s="305"/>
      <c r="XBZ29" s="305"/>
      <c r="XCA29" s="305"/>
      <c r="XCB29" s="305"/>
      <c r="XCC29" s="305"/>
      <c r="XCD29" s="305"/>
      <c r="XCE29" s="305"/>
      <c r="XCF29" s="305"/>
      <c r="XCG29" s="305"/>
      <c r="XCH29" s="305"/>
      <c r="XCI29" s="305"/>
      <c r="XCJ29" s="305"/>
      <c r="XCK29" s="305"/>
      <c r="XCL29" s="305"/>
      <c r="XCM29" s="305"/>
      <c r="XCN29" s="305"/>
      <c r="XCO29" s="305"/>
      <c r="XCP29" s="305"/>
      <c r="XCQ29" s="305"/>
      <c r="XCR29" s="305"/>
      <c r="XCS29" s="305"/>
      <c r="XCT29" s="305"/>
      <c r="XCU29" s="305"/>
      <c r="XCV29" s="305"/>
      <c r="XCW29" s="305"/>
      <c r="XCX29" s="305"/>
      <c r="XCY29" s="305"/>
      <c r="XCZ29" s="305"/>
      <c r="XDA29" s="305"/>
      <c r="XDB29" s="305"/>
      <c r="XDC29" s="305"/>
      <c r="XDD29" s="305"/>
      <c r="XDE29" s="305"/>
      <c r="XDF29" s="305"/>
      <c r="XDG29" s="305"/>
      <c r="XDH29" s="305"/>
      <c r="XDI29" s="305"/>
      <c r="XDJ29" s="305"/>
      <c r="XDK29" s="305"/>
      <c r="XDL29" s="305"/>
      <c r="XDM29" s="305"/>
      <c r="XDN29" s="305"/>
      <c r="XDO29" s="305"/>
      <c r="XDP29" s="305"/>
      <c r="XDQ29" s="305"/>
      <c r="XDR29" s="305"/>
      <c r="XDS29" s="305"/>
      <c r="XDT29" s="305"/>
      <c r="XDU29" s="305"/>
      <c r="XDV29" s="305"/>
      <c r="XDW29" s="305"/>
      <c r="XDX29" s="305"/>
      <c r="XDY29" s="305"/>
      <c r="XDZ29" s="305"/>
      <c r="XEA29" s="305"/>
      <c r="XEB29" s="305"/>
      <c r="XEC29" s="305"/>
      <c r="XED29" s="305"/>
      <c r="XEE29" s="305"/>
      <c r="XEF29" s="305"/>
      <c r="XEG29" s="305"/>
      <c r="XEH29" s="305"/>
      <c r="XEI29" s="305"/>
      <c r="XEJ29" s="305"/>
      <c r="XEK29" s="305"/>
      <c r="XEL29" s="305"/>
      <c r="XEM29" s="305"/>
      <c r="XEN29" s="305"/>
      <c r="XEO29" s="305"/>
      <c r="XEP29" s="305"/>
      <c r="XEQ29" s="305"/>
      <c r="XER29" s="305"/>
      <c r="XES29" s="305"/>
      <c r="XET29" s="305"/>
      <c r="XEU29" s="305"/>
      <c r="XEV29" s="305"/>
      <c r="XEW29" s="305"/>
      <c r="XEX29" s="305"/>
      <c r="XEY29" s="305"/>
      <c r="XEZ29" s="305"/>
      <c r="XFA29" s="305"/>
      <c r="XFB29" s="305"/>
      <c r="XFC29" s="305"/>
      <c r="XFD29" s="323"/>
    </row>
    <row r="30" spans="2:16384" ht="15.75" x14ac:dyDescent="0.25">
      <c r="B30" s="322"/>
      <c r="C30" s="58"/>
      <c r="D30" s="61" t="str">
        <f>"tonnes per unit of ore weight ("&amp;E29&amp;")"</f>
        <v>tonnes per unit of ore weight (sack)</v>
      </c>
      <c r="E30" s="552">
        <v>0.06</v>
      </c>
      <c r="F30" s="35" t="str">
        <f>" T/"&amp;E29</f>
        <v xml:space="preserve"> T/sack</v>
      </c>
      <c r="G30" s="312"/>
      <c r="H30" s="35"/>
      <c r="I30" s="1">
        <v>0.06</v>
      </c>
      <c r="J30" s="33" t="s">
        <v>43</v>
      </c>
      <c r="K30" s="314"/>
      <c r="L30" s="305"/>
      <c r="M30" s="305"/>
      <c r="N30" s="305"/>
      <c r="O30" s="305"/>
      <c r="P30" s="305"/>
      <c r="Q30" s="305"/>
      <c r="R30" s="305"/>
      <c r="S30" s="305"/>
      <c r="T30" s="305"/>
      <c r="U30" s="305"/>
      <c r="V30" s="305"/>
      <c r="W30" s="305"/>
      <c r="X30" s="305"/>
      <c r="Y30" s="305"/>
      <c r="Z30" s="305"/>
      <c r="AA30" s="305"/>
      <c r="AB30" s="305"/>
      <c r="AC30" s="305"/>
      <c r="AD30" s="305"/>
      <c r="AE30" s="305"/>
      <c r="AF30" s="305"/>
      <c r="AG30" s="305"/>
      <c r="AH30" s="305"/>
      <c r="AI30" s="305"/>
      <c r="AJ30" s="305"/>
      <c r="AK30" s="305"/>
      <c r="AL30" s="305"/>
      <c r="AM30" s="305"/>
      <c r="AN30" s="305"/>
      <c r="AO30" s="305"/>
      <c r="AP30" s="305"/>
      <c r="AQ30" s="305"/>
      <c r="AR30" s="305"/>
      <c r="AS30" s="305"/>
      <c r="AT30" s="305"/>
      <c r="AU30" s="305"/>
      <c r="AV30" s="305"/>
      <c r="AW30" s="305"/>
      <c r="AX30" s="305"/>
      <c r="AY30" s="305"/>
      <c r="AZ30" s="305"/>
      <c r="BA30" s="305"/>
      <c r="BB30" s="305"/>
      <c r="BC30" s="305"/>
      <c r="BD30" s="305"/>
      <c r="BE30" s="305"/>
      <c r="BF30" s="305"/>
      <c r="BG30" s="305"/>
      <c r="BH30" s="305"/>
      <c r="BI30" s="305"/>
      <c r="BJ30" s="305"/>
      <c r="BK30" s="305"/>
      <c r="BL30" s="305"/>
      <c r="BM30" s="305"/>
      <c r="BN30" s="305"/>
      <c r="BO30" s="305"/>
      <c r="BP30" s="305"/>
      <c r="BQ30" s="305"/>
      <c r="BR30" s="305"/>
      <c r="BS30" s="305"/>
      <c r="BT30" s="305"/>
      <c r="BU30" s="305"/>
      <c r="BV30" s="305"/>
      <c r="BW30" s="305"/>
      <c r="BX30" s="305"/>
      <c r="BY30" s="305"/>
      <c r="BZ30" s="305"/>
      <c r="CA30" s="305"/>
      <c r="CB30" s="305"/>
      <c r="CC30" s="305"/>
      <c r="CD30" s="305"/>
      <c r="CE30" s="305"/>
      <c r="CF30" s="305"/>
      <c r="CG30" s="305"/>
      <c r="CH30" s="305"/>
      <c r="CI30" s="305"/>
      <c r="CJ30" s="305"/>
      <c r="CK30" s="305"/>
      <c r="CL30" s="305"/>
      <c r="CM30" s="305"/>
      <c r="CN30" s="305"/>
      <c r="CO30" s="305"/>
      <c r="CP30" s="305"/>
      <c r="CQ30" s="305"/>
      <c r="CR30" s="305"/>
      <c r="CS30" s="305"/>
      <c r="CT30" s="305"/>
      <c r="CU30" s="305"/>
      <c r="CV30" s="305"/>
      <c r="CW30" s="305"/>
      <c r="CX30" s="305"/>
      <c r="CY30" s="305"/>
      <c r="CZ30" s="305"/>
      <c r="DA30" s="305"/>
      <c r="DB30" s="305"/>
      <c r="DC30" s="305"/>
      <c r="DD30" s="305"/>
      <c r="DE30" s="305"/>
      <c r="DF30" s="305"/>
      <c r="DG30" s="305"/>
      <c r="DH30" s="305"/>
      <c r="DI30" s="305"/>
      <c r="DJ30" s="305"/>
      <c r="DK30" s="305"/>
      <c r="DL30" s="305"/>
      <c r="DM30" s="305"/>
      <c r="DN30" s="305"/>
      <c r="DO30" s="305"/>
      <c r="DP30" s="305"/>
      <c r="DQ30" s="305"/>
      <c r="DR30" s="305"/>
      <c r="DS30" s="305"/>
      <c r="DT30" s="305"/>
      <c r="DU30" s="305"/>
      <c r="DV30" s="305"/>
      <c r="DW30" s="305"/>
      <c r="DX30" s="305"/>
      <c r="DY30" s="305"/>
      <c r="DZ30" s="305"/>
      <c r="EA30" s="305"/>
      <c r="EB30" s="305"/>
      <c r="EC30" s="305"/>
      <c r="ED30" s="305"/>
      <c r="EE30" s="305"/>
      <c r="EF30" s="305"/>
      <c r="EG30" s="305"/>
      <c r="EH30" s="305"/>
      <c r="EI30" s="305"/>
      <c r="EJ30" s="305"/>
      <c r="EK30" s="305"/>
      <c r="EL30" s="305"/>
      <c r="EM30" s="305"/>
      <c r="EN30" s="305"/>
      <c r="EO30" s="305"/>
      <c r="EP30" s="305"/>
      <c r="EQ30" s="305"/>
      <c r="ER30" s="305"/>
      <c r="ES30" s="305"/>
      <c r="ET30" s="305"/>
      <c r="EU30" s="305"/>
      <c r="EV30" s="305"/>
      <c r="EW30" s="305"/>
      <c r="EX30" s="305"/>
      <c r="EY30" s="305"/>
      <c r="EZ30" s="305"/>
      <c r="FA30" s="305"/>
      <c r="FB30" s="305"/>
      <c r="FC30" s="305"/>
      <c r="FD30" s="305"/>
      <c r="FE30" s="305"/>
      <c r="FF30" s="305"/>
      <c r="FG30" s="305"/>
      <c r="FH30" s="305"/>
      <c r="FI30" s="305"/>
      <c r="FJ30" s="305"/>
      <c r="FK30" s="305"/>
      <c r="FL30" s="305"/>
      <c r="FM30" s="305"/>
      <c r="FN30" s="305"/>
      <c r="FO30" s="305"/>
      <c r="FP30" s="305"/>
      <c r="FQ30" s="305"/>
      <c r="FR30" s="305"/>
      <c r="FS30" s="305"/>
      <c r="FT30" s="305"/>
      <c r="FU30" s="305"/>
      <c r="FV30" s="305"/>
      <c r="FW30" s="305"/>
      <c r="FX30" s="305"/>
      <c r="FY30" s="305"/>
      <c r="FZ30" s="305"/>
      <c r="GA30" s="305"/>
      <c r="GB30" s="305"/>
      <c r="GC30" s="305"/>
      <c r="GD30" s="305"/>
      <c r="GE30" s="305"/>
      <c r="GF30" s="305"/>
      <c r="GG30" s="305"/>
      <c r="GH30" s="305"/>
      <c r="GI30" s="305"/>
      <c r="GJ30" s="305"/>
      <c r="GK30" s="305"/>
      <c r="GL30" s="305"/>
      <c r="GM30" s="305"/>
      <c r="GN30" s="305"/>
      <c r="GO30" s="305"/>
      <c r="GP30" s="305"/>
      <c r="GQ30" s="305"/>
      <c r="GR30" s="305"/>
      <c r="GS30" s="305"/>
      <c r="GT30" s="305"/>
      <c r="GU30" s="305"/>
      <c r="GV30" s="305"/>
      <c r="GW30" s="305"/>
      <c r="GX30" s="305"/>
      <c r="GY30" s="305"/>
      <c r="GZ30" s="305"/>
      <c r="HA30" s="305"/>
      <c r="HB30" s="305"/>
      <c r="HC30" s="305"/>
      <c r="HD30" s="305"/>
      <c r="HE30" s="305"/>
      <c r="HF30" s="305"/>
      <c r="HG30" s="305"/>
      <c r="HH30" s="305"/>
      <c r="HI30" s="305"/>
      <c r="HJ30" s="305"/>
      <c r="HK30" s="305"/>
      <c r="HL30" s="305"/>
      <c r="HM30" s="305"/>
      <c r="HN30" s="305"/>
      <c r="HO30" s="305"/>
      <c r="HP30" s="305"/>
      <c r="HQ30" s="305"/>
      <c r="HR30" s="305"/>
      <c r="HS30" s="305"/>
      <c r="HT30" s="305"/>
      <c r="HU30" s="305"/>
      <c r="HV30" s="305"/>
      <c r="HW30" s="305"/>
      <c r="HX30" s="305"/>
      <c r="HY30" s="305"/>
      <c r="HZ30" s="305"/>
      <c r="IA30" s="305"/>
      <c r="IB30" s="305"/>
      <c r="IC30" s="305"/>
      <c r="ID30" s="305"/>
      <c r="IE30" s="305"/>
      <c r="IF30" s="305"/>
      <c r="IG30" s="305"/>
      <c r="IH30" s="305"/>
      <c r="II30" s="305"/>
      <c r="IJ30" s="305"/>
      <c r="IK30" s="305"/>
      <c r="IL30" s="305"/>
      <c r="IM30" s="305"/>
      <c r="IN30" s="305"/>
      <c r="IO30" s="305"/>
      <c r="IP30" s="305"/>
      <c r="IQ30" s="305"/>
      <c r="IR30" s="305"/>
      <c r="IS30" s="305"/>
      <c r="IT30" s="305"/>
      <c r="IU30" s="305"/>
      <c r="IV30" s="305"/>
      <c r="IW30" s="305"/>
      <c r="IX30" s="305"/>
      <c r="IY30" s="305"/>
      <c r="IZ30" s="305"/>
      <c r="JA30" s="305"/>
      <c r="JB30" s="305"/>
      <c r="JC30" s="305"/>
      <c r="JD30" s="305"/>
      <c r="JE30" s="305"/>
      <c r="JF30" s="305"/>
      <c r="JG30" s="305"/>
      <c r="JH30" s="305"/>
      <c r="JI30" s="305"/>
      <c r="JJ30" s="305"/>
      <c r="JK30" s="305"/>
      <c r="JL30" s="305"/>
      <c r="JM30" s="305"/>
      <c r="JN30" s="305"/>
      <c r="JO30" s="305"/>
      <c r="JP30" s="305"/>
      <c r="JQ30" s="305"/>
      <c r="JR30" s="305"/>
      <c r="JS30" s="305"/>
      <c r="JT30" s="305"/>
      <c r="JU30" s="305"/>
      <c r="JV30" s="305"/>
      <c r="JW30" s="305"/>
      <c r="JX30" s="305"/>
      <c r="JY30" s="305"/>
      <c r="JZ30" s="305"/>
      <c r="KA30" s="305"/>
      <c r="KB30" s="305"/>
      <c r="KC30" s="305"/>
      <c r="KD30" s="305"/>
      <c r="KE30" s="305"/>
      <c r="KF30" s="305"/>
      <c r="KG30" s="305"/>
      <c r="KH30" s="305"/>
      <c r="KI30" s="305"/>
      <c r="KJ30" s="305"/>
      <c r="KK30" s="305"/>
      <c r="KL30" s="305"/>
      <c r="KM30" s="305"/>
      <c r="KN30" s="305"/>
      <c r="KO30" s="305"/>
      <c r="KP30" s="305"/>
      <c r="KQ30" s="305"/>
      <c r="KR30" s="305"/>
      <c r="KS30" s="305"/>
      <c r="KT30" s="305"/>
      <c r="KU30" s="305"/>
      <c r="KV30" s="305"/>
      <c r="KW30" s="305"/>
      <c r="KX30" s="305"/>
      <c r="KY30" s="305"/>
      <c r="KZ30" s="305"/>
      <c r="LA30" s="305"/>
      <c r="LB30" s="305"/>
      <c r="LC30" s="305"/>
      <c r="LD30" s="305"/>
      <c r="LE30" s="305"/>
      <c r="LF30" s="305"/>
      <c r="LG30" s="305"/>
      <c r="LH30" s="305"/>
      <c r="LI30" s="305"/>
      <c r="LJ30" s="305"/>
      <c r="LK30" s="305"/>
      <c r="LL30" s="305"/>
      <c r="LM30" s="305"/>
      <c r="LN30" s="305"/>
      <c r="LO30" s="305"/>
      <c r="LP30" s="305"/>
      <c r="LQ30" s="305"/>
      <c r="LR30" s="305"/>
      <c r="LS30" s="305"/>
      <c r="LT30" s="305"/>
      <c r="LU30" s="305"/>
      <c r="LV30" s="305"/>
      <c r="LW30" s="305"/>
      <c r="LX30" s="305"/>
      <c r="LY30" s="305"/>
      <c r="LZ30" s="305"/>
      <c r="MA30" s="305"/>
      <c r="MB30" s="305"/>
      <c r="MC30" s="305"/>
      <c r="MD30" s="305"/>
      <c r="ME30" s="305"/>
      <c r="MF30" s="305"/>
      <c r="MG30" s="305"/>
      <c r="MH30" s="305"/>
      <c r="MI30" s="305"/>
      <c r="MJ30" s="305"/>
      <c r="MK30" s="305"/>
      <c r="ML30" s="305"/>
      <c r="MM30" s="305"/>
      <c r="MN30" s="305"/>
      <c r="MO30" s="305"/>
      <c r="MP30" s="305"/>
      <c r="MQ30" s="305"/>
      <c r="MR30" s="305"/>
      <c r="MS30" s="305"/>
      <c r="MT30" s="305"/>
      <c r="MU30" s="305"/>
      <c r="MV30" s="305"/>
      <c r="MW30" s="305"/>
      <c r="MX30" s="305"/>
      <c r="MY30" s="305"/>
      <c r="MZ30" s="305"/>
      <c r="NA30" s="305"/>
      <c r="NB30" s="305"/>
      <c r="NC30" s="305"/>
      <c r="ND30" s="305"/>
      <c r="NE30" s="305"/>
      <c r="NF30" s="305"/>
      <c r="NG30" s="305"/>
      <c r="NH30" s="305"/>
      <c r="NI30" s="305"/>
      <c r="NJ30" s="305"/>
      <c r="NK30" s="305"/>
      <c r="NL30" s="305"/>
      <c r="NM30" s="305"/>
      <c r="NN30" s="305"/>
      <c r="NO30" s="305"/>
      <c r="NP30" s="305"/>
      <c r="NQ30" s="305"/>
      <c r="NR30" s="305"/>
      <c r="NS30" s="305"/>
      <c r="NT30" s="305"/>
      <c r="NU30" s="305"/>
      <c r="NV30" s="305"/>
      <c r="NW30" s="305"/>
      <c r="NX30" s="305"/>
      <c r="NY30" s="305"/>
      <c r="NZ30" s="305"/>
      <c r="OA30" s="305"/>
      <c r="OB30" s="305"/>
      <c r="OC30" s="305"/>
      <c r="OD30" s="305"/>
      <c r="OE30" s="305"/>
      <c r="OF30" s="305"/>
      <c r="OG30" s="305"/>
      <c r="OH30" s="305"/>
      <c r="OI30" s="305"/>
      <c r="OJ30" s="305"/>
      <c r="OK30" s="305"/>
      <c r="OL30" s="305"/>
      <c r="OM30" s="305"/>
      <c r="ON30" s="305"/>
      <c r="OO30" s="305"/>
      <c r="OP30" s="305"/>
      <c r="OQ30" s="305"/>
      <c r="OR30" s="305"/>
      <c r="OS30" s="305"/>
      <c r="OT30" s="305"/>
      <c r="OU30" s="305"/>
      <c r="OV30" s="305"/>
      <c r="OW30" s="305"/>
      <c r="OX30" s="305"/>
      <c r="OY30" s="305"/>
      <c r="OZ30" s="305"/>
      <c r="PA30" s="305"/>
      <c r="PB30" s="305"/>
      <c r="PC30" s="305"/>
      <c r="PD30" s="305"/>
      <c r="PE30" s="305"/>
      <c r="PF30" s="305"/>
      <c r="PG30" s="305"/>
      <c r="PH30" s="305"/>
      <c r="PI30" s="305"/>
      <c r="PJ30" s="305"/>
      <c r="PK30" s="305"/>
      <c r="PL30" s="305"/>
      <c r="PM30" s="305"/>
      <c r="PN30" s="305"/>
      <c r="PO30" s="305"/>
      <c r="PP30" s="305"/>
      <c r="PQ30" s="305"/>
      <c r="PR30" s="305"/>
      <c r="PS30" s="305"/>
      <c r="PT30" s="305"/>
      <c r="PU30" s="305"/>
      <c r="PV30" s="305"/>
      <c r="PW30" s="305"/>
      <c r="PX30" s="305"/>
      <c r="PY30" s="305"/>
      <c r="PZ30" s="305"/>
      <c r="QA30" s="305"/>
      <c r="QB30" s="305"/>
      <c r="QC30" s="305"/>
      <c r="QD30" s="305"/>
      <c r="QE30" s="305"/>
      <c r="QF30" s="305"/>
      <c r="QG30" s="305"/>
      <c r="QH30" s="305"/>
      <c r="QI30" s="305"/>
      <c r="QJ30" s="305"/>
      <c r="QK30" s="305"/>
      <c r="QL30" s="305"/>
      <c r="QM30" s="305"/>
      <c r="QN30" s="305"/>
      <c r="QO30" s="305"/>
      <c r="QP30" s="305"/>
      <c r="QQ30" s="305"/>
      <c r="QR30" s="305"/>
      <c r="QS30" s="305"/>
      <c r="QT30" s="305"/>
      <c r="QU30" s="305"/>
      <c r="QV30" s="305"/>
      <c r="QW30" s="305"/>
      <c r="QX30" s="305"/>
      <c r="QY30" s="305"/>
      <c r="QZ30" s="305"/>
      <c r="RA30" s="305"/>
      <c r="RB30" s="305"/>
      <c r="RC30" s="305"/>
      <c r="RD30" s="305"/>
      <c r="RE30" s="305"/>
      <c r="RF30" s="305"/>
      <c r="RG30" s="305"/>
      <c r="RH30" s="305"/>
      <c r="RI30" s="305"/>
      <c r="RJ30" s="305"/>
      <c r="RK30" s="305"/>
      <c r="RL30" s="305"/>
      <c r="RM30" s="305"/>
      <c r="RN30" s="305"/>
      <c r="RO30" s="305"/>
      <c r="RP30" s="305"/>
      <c r="RQ30" s="305"/>
      <c r="RR30" s="305"/>
      <c r="RS30" s="305"/>
      <c r="RT30" s="305"/>
      <c r="RU30" s="305"/>
      <c r="RV30" s="305"/>
      <c r="RW30" s="305"/>
      <c r="RX30" s="305"/>
      <c r="RY30" s="305"/>
      <c r="RZ30" s="305"/>
      <c r="SA30" s="305"/>
      <c r="SB30" s="305"/>
      <c r="SC30" s="305"/>
      <c r="SD30" s="305"/>
      <c r="SE30" s="305"/>
      <c r="SF30" s="305"/>
      <c r="SG30" s="305"/>
      <c r="SH30" s="305"/>
      <c r="SI30" s="305"/>
      <c r="SJ30" s="305"/>
      <c r="SK30" s="305"/>
      <c r="SL30" s="305"/>
      <c r="SM30" s="305"/>
      <c r="SN30" s="305"/>
      <c r="SO30" s="305"/>
      <c r="SP30" s="305"/>
      <c r="SQ30" s="305"/>
      <c r="SR30" s="305"/>
      <c r="SS30" s="305"/>
      <c r="ST30" s="305"/>
      <c r="SU30" s="305"/>
      <c r="SV30" s="305"/>
      <c r="SW30" s="305"/>
      <c r="SX30" s="305"/>
      <c r="SY30" s="305"/>
      <c r="SZ30" s="305"/>
      <c r="TA30" s="305"/>
      <c r="TB30" s="305"/>
      <c r="TC30" s="305"/>
      <c r="TD30" s="305"/>
      <c r="TE30" s="305"/>
      <c r="TF30" s="305"/>
      <c r="TG30" s="305"/>
      <c r="TH30" s="305"/>
      <c r="TI30" s="305"/>
      <c r="TJ30" s="305"/>
      <c r="TK30" s="305"/>
      <c r="TL30" s="305"/>
      <c r="TM30" s="305"/>
      <c r="TN30" s="305"/>
      <c r="TO30" s="305"/>
      <c r="TP30" s="305"/>
      <c r="TQ30" s="305"/>
      <c r="TR30" s="305"/>
      <c r="TS30" s="305"/>
      <c r="TT30" s="305"/>
      <c r="TU30" s="305"/>
      <c r="TV30" s="305"/>
      <c r="TW30" s="305"/>
      <c r="TX30" s="305"/>
      <c r="TY30" s="305"/>
      <c r="TZ30" s="305"/>
      <c r="UA30" s="305"/>
      <c r="UB30" s="305"/>
      <c r="UC30" s="305"/>
      <c r="UD30" s="305"/>
      <c r="UE30" s="305"/>
      <c r="UF30" s="305"/>
      <c r="UG30" s="305"/>
      <c r="UH30" s="305"/>
      <c r="UI30" s="305"/>
      <c r="UJ30" s="305"/>
      <c r="UK30" s="305"/>
      <c r="UL30" s="305"/>
      <c r="UM30" s="305"/>
      <c r="UN30" s="305"/>
      <c r="UO30" s="305"/>
      <c r="UP30" s="305"/>
      <c r="UQ30" s="305"/>
      <c r="UR30" s="305"/>
      <c r="US30" s="305"/>
      <c r="UT30" s="305"/>
      <c r="UU30" s="305"/>
      <c r="UV30" s="305"/>
      <c r="UW30" s="305"/>
      <c r="UX30" s="305"/>
      <c r="UY30" s="305"/>
      <c r="UZ30" s="305"/>
      <c r="VA30" s="305"/>
      <c r="VB30" s="305"/>
      <c r="VC30" s="305"/>
      <c r="VD30" s="305"/>
      <c r="VE30" s="305"/>
      <c r="VF30" s="305"/>
      <c r="VG30" s="305"/>
      <c r="VH30" s="305"/>
      <c r="VI30" s="305"/>
      <c r="VJ30" s="305"/>
      <c r="VK30" s="305"/>
      <c r="VL30" s="305"/>
      <c r="VM30" s="305"/>
      <c r="VN30" s="305"/>
      <c r="VO30" s="305"/>
      <c r="VP30" s="305"/>
      <c r="VQ30" s="305"/>
      <c r="VR30" s="305"/>
      <c r="VS30" s="305"/>
      <c r="VT30" s="305"/>
      <c r="VU30" s="305"/>
      <c r="VV30" s="305"/>
      <c r="VW30" s="305"/>
      <c r="VX30" s="305"/>
      <c r="VY30" s="305"/>
      <c r="VZ30" s="305"/>
      <c r="WA30" s="305"/>
      <c r="WB30" s="305"/>
      <c r="WC30" s="305"/>
      <c r="WD30" s="305"/>
      <c r="WE30" s="305"/>
      <c r="WF30" s="305"/>
      <c r="WG30" s="305"/>
      <c r="WH30" s="305"/>
      <c r="WI30" s="305"/>
      <c r="WJ30" s="305"/>
      <c r="WK30" s="305"/>
      <c r="WL30" s="305"/>
      <c r="WM30" s="305"/>
      <c r="WN30" s="305"/>
      <c r="WO30" s="305"/>
      <c r="WP30" s="305"/>
      <c r="WQ30" s="305"/>
      <c r="WR30" s="305"/>
      <c r="WS30" s="305"/>
      <c r="WT30" s="305"/>
      <c r="WU30" s="305"/>
      <c r="WV30" s="305"/>
      <c r="WW30" s="305"/>
      <c r="WX30" s="305"/>
      <c r="WY30" s="305"/>
      <c r="WZ30" s="305"/>
      <c r="XA30" s="305"/>
      <c r="XB30" s="305"/>
      <c r="XC30" s="305"/>
      <c r="XD30" s="305"/>
      <c r="XE30" s="305"/>
      <c r="XF30" s="305"/>
      <c r="XG30" s="305"/>
      <c r="XH30" s="305"/>
      <c r="XI30" s="305"/>
      <c r="XJ30" s="305"/>
      <c r="XK30" s="305"/>
      <c r="XL30" s="305"/>
      <c r="XM30" s="305"/>
      <c r="XN30" s="305"/>
      <c r="XO30" s="305"/>
      <c r="XP30" s="305"/>
      <c r="XQ30" s="305"/>
      <c r="XR30" s="305"/>
      <c r="XS30" s="305"/>
      <c r="XT30" s="305"/>
      <c r="XU30" s="305"/>
      <c r="XV30" s="305"/>
      <c r="XW30" s="305"/>
      <c r="XX30" s="305"/>
      <c r="XY30" s="305"/>
      <c r="XZ30" s="305"/>
      <c r="YA30" s="305"/>
      <c r="YB30" s="305"/>
      <c r="YC30" s="305"/>
      <c r="YD30" s="305"/>
      <c r="YE30" s="305"/>
      <c r="YF30" s="305"/>
      <c r="YG30" s="305"/>
      <c r="YH30" s="305"/>
      <c r="YI30" s="305"/>
      <c r="YJ30" s="305"/>
      <c r="YK30" s="305"/>
      <c r="YL30" s="305"/>
      <c r="YM30" s="305"/>
      <c r="YN30" s="305"/>
      <c r="YO30" s="305"/>
      <c r="YP30" s="305"/>
      <c r="YQ30" s="305"/>
      <c r="YR30" s="305"/>
      <c r="YS30" s="305"/>
      <c r="YT30" s="305"/>
      <c r="YU30" s="305"/>
      <c r="YV30" s="305"/>
      <c r="YW30" s="305"/>
      <c r="YX30" s="305"/>
      <c r="YY30" s="305"/>
      <c r="YZ30" s="305"/>
      <c r="ZA30" s="305"/>
      <c r="ZB30" s="305"/>
      <c r="ZC30" s="305"/>
      <c r="ZD30" s="305"/>
      <c r="ZE30" s="305"/>
      <c r="ZF30" s="305"/>
      <c r="ZG30" s="305"/>
      <c r="ZH30" s="305"/>
      <c r="ZI30" s="305"/>
      <c r="ZJ30" s="305"/>
      <c r="ZK30" s="305"/>
      <c r="ZL30" s="305"/>
      <c r="ZM30" s="305"/>
      <c r="ZN30" s="305"/>
      <c r="ZO30" s="305"/>
      <c r="ZP30" s="305"/>
      <c r="ZQ30" s="305"/>
      <c r="ZR30" s="305"/>
      <c r="ZS30" s="305"/>
      <c r="ZT30" s="305"/>
      <c r="ZU30" s="305"/>
      <c r="ZV30" s="305"/>
      <c r="ZW30" s="305"/>
      <c r="ZX30" s="305"/>
      <c r="ZY30" s="305"/>
      <c r="ZZ30" s="305"/>
      <c r="AAA30" s="305"/>
      <c r="AAB30" s="305"/>
      <c r="AAC30" s="305"/>
      <c r="AAD30" s="305"/>
      <c r="AAE30" s="305"/>
      <c r="AAF30" s="305"/>
      <c r="AAG30" s="305"/>
      <c r="AAH30" s="305"/>
      <c r="AAI30" s="305"/>
      <c r="AAJ30" s="305"/>
      <c r="AAK30" s="305"/>
      <c r="AAL30" s="305"/>
      <c r="AAM30" s="305"/>
      <c r="AAN30" s="305"/>
      <c r="AAO30" s="305"/>
      <c r="AAP30" s="305"/>
      <c r="AAQ30" s="305"/>
      <c r="AAR30" s="305"/>
      <c r="AAS30" s="305"/>
      <c r="AAT30" s="305"/>
      <c r="AAU30" s="305"/>
      <c r="AAV30" s="305"/>
      <c r="AAW30" s="305"/>
      <c r="AAX30" s="305"/>
      <c r="AAY30" s="305"/>
      <c r="AAZ30" s="305"/>
      <c r="ABA30" s="305"/>
      <c r="ABB30" s="305"/>
      <c r="ABC30" s="305"/>
      <c r="ABD30" s="305"/>
      <c r="ABE30" s="305"/>
      <c r="ABF30" s="305"/>
      <c r="ABG30" s="305"/>
      <c r="ABH30" s="305"/>
      <c r="ABI30" s="305"/>
      <c r="ABJ30" s="305"/>
      <c r="ABK30" s="305"/>
      <c r="ABL30" s="305"/>
      <c r="ABM30" s="305"/>
      <c r="ABN30" s="305"/>
      <c r="ABO30" s="305"/>
      <c r="ABP30" s="305"/>
      <c r="ABQ30" s="305"/>
      <c r="ABR30" s="305"/>
      <c r="ABS30" s="305"/>
      <c r="ABT30" s="305"/>
      <c r="ABU30" s="305"/>
      <c r="ABV30" s="305"/>
      <c r="ABW30" s="305"/>
      <c r="ABX30" s="305"/>
      <c r="ABY30" s="305"/>
      <c r="ABZ30" s="305"/>
      <c r="ACA30" s="305"/>
      <c r="ACB30" s="305"/>
      <c r="ACC30" s="305"/>
      <c r="ACD30" s="305"/>
      <c r="ACE30" s="305"/>
      <c r="ACF30" s="305"/>
      <c r="ACG30" s="305"/>
      <c r="ACH30" s="305"/>
      <c r="ACI30" s="305"/>
      <c r="ACJ30" s="305"/>
      <c r="ACK30" s="305"/>
      <c r="ACL30" s="305"/>
      <c r="ACM30" s="305"/>
      <c r="ACN30" s="305"/>
      <c r="ACO30" s="305"/>
      <c r="ACP30" s="305"/>
      <c r="ACQ30" s="305"/>
      <c r="ACR30" s="305"/>
      <c r="ACS30" s="305"/>
      <c r="ACT30" s="305"/>
      <c r="ACU30" s="305"/>
      <c r="ACV30" s="305"/>
      <c r="ACW30" s="305"/>
      <c r="ACX30" s="305"/>
      <c r="ACY30" s="305"/>
      <c r="ACZ30" s="305"/>
      <c r="ADA30" s="305"/>
      <c r="ADB30" s="305"/>
      <c r="ADC30" s="305"/>
      <c r="ADD30" s="305"/>
      <c r="ADE30" s="305"/>
      <c r="ADF30" s="305"/>
      <c r="ADG30" s="305"/>
      <c r="ADH30" s="305"/>
      <c r="ADI30" s="305"/>
      <c r="ADJ30" s="305"/>
      <c r="ADK30" s="305"/>
      <c r="ADL30" s="305"/>
      <c r="ADM30" s="305"/>
      <c r="ADN30" s="305"/>
      <c r="ADO30" s="305"/>
      <c r="ADP30" s="305"/>
      <c r="ADQ30" s="305"/>
      <c r="ADR30" s="305"/>
      <c r="ADS30" s="305"/>
      <c r="ADT30" s="305"/>
      <c r="ADU30" s="305"/>
      <c r="ADV30" s="305"/>
      <c r="ADW30" s="305"/>
      <c r="ADX30" s="305"/>
      <c r="ADY30" s="305"/>
      <c r="ADZ30" s="305"/>
      <c r="AEA30" s="305"/>
      <c r="AEB30" s="305"/>
      <c r="AEC30" s="305"/>
      <c r="AED30" s="305"/>
      <c r="AEE30" s="305"/>
      <c r="AEF30" s="305"/>
      <c r="AEG30" s="305"/>
      <c r="AEH30" s="305"/>
      <c r="AEI30" s="305"/>
      <c r="AEJ30" s="305"/>
      <c r="AEK30" s="305"/>
      <c r="AEL30" s="305"/>
      <c r="AEM30" s="305"/>
      <c r="AEN30" s="305"/>
      <c r="AEO30" s="305"/>
      <c r="AEP30" s="305"/>
      <c r="AEQ30" s="305"/>
      <c r="AER30" s="305"/>
      <c r="AES30" s="305"/>
      <c r="AET30" s="305"/>
      <c r="AEU30" s="305"/>
      <c r="AEV30" s="305"/>
      <c r="AEW30" s="305"/>
      <c r="AEX30" s="305"/>
      <c r="AEY30" s="305"/>
      <c r="AEZ30" s="305"/>
      <c r="AFA30" s="305"/>
      <c r="AFB30" s="305"/>
      <c r="AFC30" s="305"/>
      <c r="AFD30" s="305"/>
      <c r="AFE30" s="305"/>
      <c r="AFF30" s="305"/>
      <c r="AFG30" s="305"/>
      <c r="AFH30" s="305"/>
      <c r="AFI30" s="305"/>
      <c r="AFJ30" s="305"/>
      <c r="AFK30" s="305"/>
      <c r="AFL30" s="305"/>
      <c r="AFM30" s="305"/>
      <c r="AFN30" s="305"/>
      <c r="AFO30" s="305"/>
      <c r="AFP30" s="305"/>
      <c r="AFQ30" s="305"/>
      <c r="AFR30" s="305"/>
      <c r="AFS30" s="305"/>
      <c r="AFT30" s="305"/>
      <c r="AFU30" s="305"/>
      <c r="AFV30" s="305"/>
      <c r="AFW30" s="305"/>
      <c r="AFX30" s="305"/>
      <c r="AFY30" s="305"/>
      <c r="AFZ30" s="305"/>
      <c r="AGA30" s="305"/>
      <c r="AGB30" s="305"/>
      <c r="AGC30" s="305"/>
      <c r="AGD30" s="305"/>
      <c r="AGE30" s="305"/>
      <c r="AGF30" s="305"/>
      <c r="AGG30" s="305"/>
      <c r="AGH30" s="305"/>
      <c r="AGI30" s="305"/>
      <c r="AGJ30" s="305"/>
      <c r="AGK30" s="305"/>
      <c r="AGL30" s="305"/>
      <c r="AGM30" s="305"/>
      <c r="AGN30" s="305"/>
      <c r="AGO30" s="305"/>
      <c r="AGP30" s="305"/>
      <c r="AGQ30" s="305"/>
      <c r="AGR30" s="305"/>
      <c r="AGS30" s="305"/>
      <c r="AGT30" s="305"/>
      <c r="AGU30" s="305"/>
      <c r="AGV30" s="305"/>
      <c r="AGW30" s="305"/>
      <c r="AGX30" s="305"/>
      <c r="AGY30" s="305"/>
      <c r="AGZ30" s="305"/>
      <c r="AHA30" s="305"/>
      <c r="AHB30" s="305"/>
      <c r="AHC30" s="305"/>
      <c r="AHD30" s="305"/>
      <c r="AHE30" s="305"/>
      <c r="AHF30" s="305"/>
      <c r="AHG30" s="305"/>
      <c r="AHH30" s="305"/>
      <c r="AHI30" s="305"/>
      <c r="AHJ30" s="305"/>
      <c r="AHK30" s="305"/>
      <c r="AHL30" s="305"/>
      <c r="AHM30" s="305"/>
      <c r="AHN30" s="305"/>
      <c r="AHO30" s="305"/>
      <c r="AHP30" s="305"/>
      <c r="AHQ30" s="305"/>
      <c r="AHR30" s="305"/>
      <c r="AHS30" s="305"/>
      <c r="AHT30" s="305"/>
      <c r="AHU30" s="305"/>
      <c r="AHV30" s="305"/>
      <c r="AHW30" s="305"/>
      <c r="AHX30" s="305"/>
      <c r="AHY30" s="305"/>
      <c r="AHZ30" s="305"/>
      <c r="AIA30" s="305"/>
      <c r="AIB30" s="305"/>
      <c r="AIC30" s="305"/>
      <c r="AID30" s="305"/>
      <c r="AIE30" s="305"/>
      <c r="AIF30" s="305"/>
      <c r="AIG30" s="305"/>
      <c r="AIH30" s="305"/>
      <c r="AII30" s="305"/>
      <c r="AIJ30" s="305"/>
      <c r="AIK30" s="305"/>
      <c r="AIL30" s="305"/>
      <c r="AIM30" s="305"/>
      <c r="AIN30" s="305"/>
      <c r="AIO30" s="305"/>
      <c r="AIP30" s="305"/>
      <c r="AIQ30" s="305"/>
      <c r="AIR30" s="305"/>
      <c r="AIS30" s="305"/>
      <c r="AIT30" s="305"/>
      <c r="AIU30" s="305"/>
      <c r="AIV30" s="305"/>
      <c r="AIW30" s="305"/>
      <c r="AIX30" s="305"/>
      <c r="AIY30" s="305"/>
      <c r="AIZ30" s="305"/>
      <c r="AJA30" s="305"/>
      <c r="AJB30" s="305"/>
      <c r="AJC30" s="305"/>
      <c r="AJD30" s="305"/>
      <c r="AJE30" s="305"/>
      <c r="AJF30" s="305"/>
      <c r="AJG30" s="305"/>
      <c r="AJH30" s="305"/>
      <c r="AJI30" s="305"/>
      <c r="AJJ30" s="305"/>
      <c r="AJK30" s="305"/>
      <c r="AJL30" s="305"/>
      <c r="AJM30" s="305"/>
      <c r="AJN30" s="305"/>
      <c r="AJO30" s="305"/>
      <c r="AJP30" s="305"/>
      <c r="AJQ30" s="305"/>
      <c r="AJR30" s="305"/>
      <c r="AJS30" s="305"/>
      <c r="AJT30" s="305"/>
      <c r="AJU30" s="305"/>
      <c r="AJV30" s="305"/>
      <c r="AJW30" s="305"/>
      <c r="AJX30" s="305"/>
      <c r="AJY30" s="305"/>
      <c r="AJZ30" s="305"/>
      <c r="AKA30" s="305"/>
      <c r="AKB30" s="305"/>
      <c r="AKC30" s="305"/>
      <c r="AKD30" s="305"/>
      <c r="AKE30" s="305"/>
      <c r="AKF30" s="305"/>
      <c r="AKG30" s="305"/>
      <c r="AKH30" s="305"/>
      <c r="AKI30" s="305"/>
      <c r="AKJ30" s="305"/>
      <c r="AKK30" s="305"/>
      <c r="AKL30" s="305"/>
      <c r="AKM30" s="305"/>
      <c r="AKN30" s="305"/>
      <c r="AKO30" s="305"/>
      <c r="AKP30" s="305"/>
      <c r="AKQ30" s="305"/>
      <c r="AKR30" s="305"/>
      <c r="AKS30" s="305"/>
      <c r="AKT30" s="305"/>
      <c r="AKU30" s="305"/>
      <c r="AKV30" s="305"/>
      <c r="AKW30" s="305"/>
      <c r="AKX30" s="305"/>
      <c r="AKY30" s="305"/>
      <c r="AKZ30" s="305"/>
      <c r="ALA30" s="305"/>
      <c r="ALB30" s="305"/>
      <c r="ALC30" s="305"/>
      <c r="ALD30" s="305"/>
      <c r="ALE30" s="305"/>
      <c r="ALF30" s="305"/>
      <c r="ALG30" s="305"/>
      <c r="ALH30" s="305"/>
      <c r="ALI30" s="305"/>
      <c r="ALJ30" s="305"/>
      <c r="ALK30" s="305"/>
      <c r="ALL30" s="305"/>
      <c r="ALM30" s="305"/>
      <c r="ALN30" s="305"/>
      <c r="ALO30" s="305"/>
      <c r="ALP30" s="305"/>
      <c r="ALQ30" s="305"/>
      <c r="ALR30" s="305"/>
      <c r="ALS30" s="305"/>
      <c r="ALT30" s="305"/>
      <c r="ALU30" s="305"/>
      <c r="ALV30" s="305"/>
      <c r="ALW30" s="305"/>
      <c r="ALX30" s="305"/>
      <c r="ALY30" s="305"/>
      <c r="ALZ30" s="305"/>
      <c r="AMA30" s="305"/>
      <c r="AMB30" s="305"/>
      <c r="AMC30" s="305"/>
      <c r="AMD30" s="305"/>
      <c r="AME30" s="305"/>
      <c r="AMF30" s="305"/>
      <c r="AMG30" s="305"/>
      <c r="AMH30" s="305"/>
      <c r="AMI30" s="305"/>
      <c r="AMJ30" s="305"/>
      <c r="AMK30" s="305"/>
      <c r="AML30" s="305"/>
      <c r="AMM30" s="305"/>
      <c r="AMN30" s="305"/>
      <c r="AMO30" s="305"/>
      <c r="AMP30" s="305"/>
      <c r="AMQ30" s="305"/>
      <c r="AMR30" s="305"/>
      <c r="AMS30" s="305"/>
      <c r="AMT30" s="305"/>
      <c r="AMU30" s="305"/>
      <c r="AMV30" s="305"/>
      <c r="AMW30" s="305"/>
      <c r="AMX30" s="305"/>
      <c r="AMY30" s="305"/>
      <c r="AMZ30" s="305"/>
      <c r="ANA30" s="305"/>
      <c r="ANB30" s="305"/>
      <c r="ANC30" s="305"/>
      <c r="AND30" s="305"/>
      <c r="ANE30" s="305"/>
      <c r="ANF30" s="305"/>
      <c r="ANG30" s="305"/>
      <c r="ANH30" s="305"/>
      <c r="ANI30" s="305"/>
      <c r="ANJ30" s="305"/>
      <c r="ANK30" s="305"/>
      <c r="ANL30" s="305"/>
      <c r="ANM30" s="305"/>
      <c r="ANN30" s="305"/>
      <c r="ANO30" s="305"/>
      <c r="ANP30" s="305"/>
      <c r="ANQ30" s="305"/>
      <c r="ANR30" s="305"/>
      <c r="ANS30" s="305"/>
      <c r="ANT30" s="305"/>
      <c r="ANU30" s="305"/>
      <c r="ANV30" s="305"/>
      <c r="ANW30" s="305"/>
      <c r="ANX30" s="305"/>
      <c r="ANY30" s="305"/>
      <c r="ANZ30" s="305"/>
      <c r="AOA30" s="305"/>
      <c r="AOB30" s="305"/>
      <c r="AOC30" s="305"/>
      <c r="AOD30" s="305"/>
      <c r="AOE30" s="305"/>
      <c r="AOF30" s="305"/>
      <c r="AOG30" s="305"/>
      <c r="AOH30" s="305"/>
      <c r="AOI30" s="305"/>
      <c r="AOJ30" s="305"/>
      <c r="AOK30" s="305"/>
      <c r="AOL30" s="305"/>
      <c r="AOM30" s="305"/>
      <c r="AON30" s="305"/>
      <c r="AOO30" s="305"/>
      <c r="AOP30" s="305"/>
      <c r="AOQ30" s="305"/>
      <c r="AOR30" s="305"/>
      <c r="AOS30" s="305"/>
      <c r="AOT30" s="305"/>
      <c r="AOU30" s="305"/>
      <c r="AOV30" s="305"/>
      <c r="AOW30" s="305"/>
      <c r="AOX30" s="305"/>
      <c r="AOY30" s="305"/>
      <c r="AOZ30" s="305"/>
      <c r="APA30" s="305"/>
      <c r="APB30" s="305"/>
      <c r="APC30" s="305"/>
      <c r="APD30" s="305"/>
      <c r="APE30" s="305"/>
      <c r="APF30" s="305"/>
      <c r="APG30" s="305"/>
      <c r="APH30" s="305"/>
      <c r="API30" s="305"/>
      <c r="APJ30" s="305"/>
      <c r="APK30" s="305"/>
      <c r="APL30" s="305"/>
      <c r="APM30" s="305"/>
      <c r="APN30" s="305"/>
      <c r="APO30" s="305"/>
      <c r="APP30" s="305"/>
      <c r="APQ30" s="305"/>
      <c r="APR30" s="305"/>
      <c r="APS30" s="305"/>
      <c r="APT30" s="305"/>
      <c r="APU30" s="305"/>
      <c r="APV30" s="305"/>
      <c r="APW30" s="305"/>
      <c r="APX30" s="305"/>
      <c r="APY30" s="305"/>
      <c r="APZ30" s="305"/>
      <c r="AQA30" s="305"/>
      <c r="AQB30" s="305"/>
      <c r="AQC30" s="305"/>
      <c r="AQD30" s="305"/>
      <c r="AQE30" s="305"/>
      <c r="AQF30" s="305"/>
      <c r="AQG30" s="305"/>
      <c r="AQH30" s="305"/>
      <c r="AQI30" s="305"/>
      <c r="AQJ30" s="305"/>
      <c r="AQK30" s="305"/>
      <c r="AQL30" s="305"/>
      <c r="AQM30" s="305"/>
      <c r="AQN30" s="305"/>
      <c r="AQO30" s="305"/>
      <c r="AQP30" s="305"/>
      <c r="AQQ30" s="305"/>
      <c r="AQR30" s="305"/>
      <c r="AQS30" s="305"/>
      <c r="AQT30" s="305"/>
      <c r="AQU30" s="305"/>
      <c r="AQV30" s="305"/>
      <c r="AQW30" s="305"/>
      <c r="AQX30" s="305"/>
      <c r="AQY30" s="305"/>
      <c r="AQZ30" s="305"/>
      <c r="ARA30" s="305"/>
      <c r="ARB30" s="305"/>
      <c r="ARC30" s="305"/>
      <c r="ARD30" s="305"/>
      <c r="ARE30" s="305"/>
      <c r="ARF30" s="305"/>
      <c r="ARG30" s="305"/>
      <c r="ARH30" s="305"/>
      <c r="ARI30" s="305"/>
      <c r="ARJ30" s="305"/>
      <c r="ARK30" s="305"/>
      <c r="ARL30" s="305"/>
      <c r="ARM30" s="305"/>
      <c r="ARN30" s="305"/>
      <c r="ARO30" s="305"/>
      <c r="ARP30" s="305"/>
      <c r="ARQ30" s="305"/>
      <c r="ARR30" s="305"/>
      <c r="ARS30" s="305"/>
      <c r="ART30" s="305"/>
      <c r="ARU30" s="305"/>
      <c r="ARV30" s="305"/>
      <c r="ARW30" s="305"/>
      <c r="ARX30" s="305"/>
      <c r="ARY30" s="305"/>
      <c r="ARZ30" s="305"/>
      <c r="ASA30" s="305"/>
      <c r="ASB30" s="305"/>
      <c r="ASC30" s="305"/>
      <c r="ASD30" s="305"/>
      <c r="ASE30" s="305"/>
      <c r="ASF30" s="305"/>
      <c r="ASG30" s="305"/>
      <c r="ASH30" s="305"/>
      <c r="ASI30" s="305"/>
      <c r="ASJ30" s="305"/>
      <c r="ASK30" s="305"/>
      <c r="ASL30" s="305"/>
      <c r="ASM30" s="305"/>
      <c r="ASN30" s="305"/>
      <c r="ASO30" s="305"/>
      <c r="ASP30" s="305"/>
      <c r="ASQ30" s="305"/>
      <c r="ASR30" s="305"/>
      <c r="ASS30" s="305"/>
      <c r="AST30" s="305"/>
      <c r="ASU30" s="305"/>
      <c r="ASV30" s="305"/>
      <c r="ASW30" s="305"/>
      <c r="ASX30" s="305"/>
      <c r="ASY30" s="305"/>
      <c r="ASZ30" s="305"/>
      <c r="ATA30" s="305"/>
      <c r="ATB30" s="305"/>
      <c r="ATC30" s="305"/>
      <c r="ATD30" s="305"/>
      <c r="ATE30" s="305"/>
      <c r="ATF30" s="305"/>
      <c r="ATG30" s="305"/>
      <c r="ATH30" s="305"/>
      <c r="ATI30" s="305"/>
      <c r="ATJ30" s="305"/>
      <c r="ATK30" s="305"/>
      <c r="ATL30" s="305"/>
      <c r="ATM30" s="305"/>
      <c r="ATN30" s="305"/>
      <c r="ATO30" s="305"/>
      <c r="ATP30" s="305"/>
      <c r="ATQ30" s="305"/>
      <c r="ATR30" s="305"/>
      <c r="ATS30" s="305"/>
      <c r="ATT30" s="305"/>
      <c r="ATU30" s="305"/>
      <c r="ATV30" s="305"/>
      <c r="ATW30" s="305"/>
      <c r="ATX30" s="305"/>
      <c r="ATY30" s="305"/>
      <c r="ATZ30" s="305"/>
      <c r="AUA30" s="305"/>
      <c r="AUB30" s="305"/>
      <c r="AUC30" s="305"/>
      <c r="AUD30" s="305"/>
      <c r="AUE30" s="305"/>
      <c r="AUF30" s="305"/>
      <c r="AUG30" s="305"/>
      <c r="AUH30" s="305"/>
      <c r="AUI30" s="305"/>
      <c r="AUJ30" s="305"/>
      <c r="AUK30" s="305"/>
      <c r="AUL30" s="305"/>
      <c r="AUM30" s="305"/>
      <c r="AUN30" s="305"/>
      <c r="AUO30" s="305"/>
      <c r="AUP30" s="305"/>
      <c r="AUQ30" s="305"/>
      <c r="AUR30" s="305"/>
      <c r="AUS30" s="305"/>
      <c r="AUT30" s="305"/>
      <c r="AUU30" s="305"/>
      <c r="AUV30" s="305"/>
      <c r="AUW30" s="305"/>
      <c r="AUX30" s="305"/>
      <c r="AUY30" s="305"/>
      <c r="AUZ30" s="305"/>
      <c r="AVA30" s="305"/>
      <c r="AVB30" s="305"/>
      <c r="AVC30" s="305"/>
      <c r="AVD30" s="305"/>
      <c r="AVE30" s="305"/>
      <c r="AVF30" s="305"/>
      <c r="AVG30" s="305"/>
      <c r="AVH30" s="305"/>
      <c r="AVI30" s="305"/>
      <c r="AVJ30" s="305"/>
      <c r="AVK30" s="305"/>
      <c r="AVL30" s="305"/>
      <c r="AVM30" s="305"/>
      <c r="AVN30" s="305"/>
      <c r="AVO30" s="305"/>
      <c r="AVP30" s="305"/>
      <c r="AVQ30" s="305"/>
      <c r="AVR30" s="305"/>
      <c r="AVS30" s="305"/>
      <c r="AVT30" s="305"/>
      <c r="AVU30" s="305"/>
      <c r="AVV30" s="305"/>
      <c r="AVW30" s="305"/>
      <c r="AVX30" s="305"/>
      <c r="AVY30" s="305"/>
      <c r="AVZ30" s="305"/>
      <c r="AWA30" s="305"/>
      <c r="AWB30" s="305"/>
      <c r="AWC30" s="305"/>
      <c r="AWD30" s="305"/>
      <c r="AWE30" s="305"/>
      <c r="AWF30" s="305"/>
      <c r="AWG30" s="305"/>
      <c r="AWH30" s="305"/>
      <c r="AWI30" s="305"/>
      <c r="AWJ30" s="305"/>
      <c r="AWK30" s="305"/>
      <c r="AWL30" s="305"/>
      <c r="AWM30" s="305"/>
      <c r="AWN30" s="305"/>
      <c r="AWO30" s="305"/>
      <c r="AWP30" s="305"/>
      <c r="AWQ30" s="305"/>
      <c r="AWR30" s="305"/>
      <c r="AWS30" s="305"/>
      <c r="AWT30" s="305"/>
      <c r="AWU30" s="305"/>
      <c r="AWV30" s="305"/>
      <c r="AWW30" s="305"/>
      <c r="AWX30" s="305"/>
      <c r="AWY30" s="305"/>
      <c r="AWZ30" s="305"/>
      <c r="AXA30" s="305"/>
      <c r="AXB30" s="305"/>
      <c r="AXC30" s="305"/>
      <c r="AXD30" s="305"/>
      <c r="AXE30" s="305"/>
      <c r="AXF30" s="305"/>
      <c r="AXG30" s="305"/>
      <c r="AXH30" s="305"/>
      <c r="AXI30" s="305"/>
      <c r="AXJ30" s="305"/>
      <c r="AXK30" s="305"/>
      <c r="AXL30" s="305"/>
      <c r="AXM30" s="305"/>
      <c r="AXN30" s="305"/>
      <c r="AXO30" s="305"/>
      <c r="AXP30" s="305"/>
      <c r="AXQ30" s="305"/>
      <c r="AXR30" s="305"/>
      <c r="AXS30" s="305"/>
      <c r="AXT30" s="305"/>
      <c r="AXU30" s="305"/>
      <c r="AXV30" s="305"/>
      <c r="AXW30" s="305"/>
      <c r="AXX30" s="305"/>
      <c r="AXY30" s="305"/>
      <c r="AXZ30" s="305"/>
      <c r="AYA30" s="305"/>
      <c r="AYB30" s="305"/>
      <c r="AYC30" s="305"/>
      <c r="AYD30" s="305"/>
      <c r="AYE30" s="305"/>
      <c r="AYF30" s="305"/>
      <c r="AYG30" s="305"/>
      <c r="AYH30" s="305"/>
      <c r="AYI30" s="305"/>
      <c r="AYJ30" s="305"/>
      <c r="AYK30" s="305"/>
      <c r="AYL30" s="305"/>
      <c r="AYM30" s="305"/>
      <c r="AYN30" s="305"/>
      <c r="AYO30" s="305"/>
      <c r="AYP30" s="305"/>
      <c r="AYQ30" s="305"/>
      <c r="AYR30" s="305"/>
      <c r="AYS30" s="305"/>
      <c r="AYT30" s="305"/>
      <c r="AYU30" s="305"/>
      <c r="AYV30" s="305"/>
      <c r="AYW30" s="305"/>
      <c r="AYX30" s="305"/>
      <c r="AYY30" s="305"/>
      <c r="AYZ30" s="305"/>
      <c r="AZA30" s="305"/>
      <c r="AZB30" s="305"/>
      <c r="AZC30" s="305"/>
      <c r="AZD30" s="305"/>
      <c r="AZE30" s="305"/>
      <c r="AZF30" s="305"/>
      <c r="AZG30" s="305"/>
      <c r="AZH30" s="305"/>
      <c r="AZI30" s="305"/>
      <c r="AZJ30" s="305"/>
      <c r="AZK30" s="305"/>
      <c r="AZL30" s="305"/>
      <c r="AZM30" s="305"/>
      <c r="AZN30" s="305"/>
      <c r="AZO30" s="305"/>
      <c r="AZP30" s="305"/>
      <c r="AZQ30" s="305"/>
      <c r="AZR30" s="305"/>
      <c r="AZS30" s="305"/>
      <c r="AZT30" s="305"/>
      <c r="AZU30" s="305"/>
      <c r="AZV30" s="305"/>
      <c r="AZW30" s="305"/>
      <c r="AZX30" s="305"/>
      <c r="AZY30" s="305"/>
      <c r="AZZ30" s="305"/>
      <c r="BAA30" s="305"/>
      <c r="BAB30" s="305"/>
      <c r="BAC30" s="305"/>
      <c r="BAD30" s="305"/>
      <c r="BAE30" s="305"/>
      <c r="BAF30" s="305"/>
      <c r="BAG30" s="305"/>
      <c r="BAH30" s="305"/>
      <c r="BAI30" s="305"/>
      <c r="BAJ30" s="305"/>
      <c r="BAK30" s="305"/>
      <c r="BAL30" s="305"/>
      <c r="BAM30" s="305"/>
      <c r="BAN30" s="305"/>
      <c r="BAO30" s="305"/>
      <c r="BAP30" s="305"/>
      <c r="BAQ30" s="305"/>
      <c r="BAR30" s="305"/>
      <c r="BAS30" s="305"/>
      <c r="BAT30" s="305"/>
      <c r="BAU30" s="305"/>
      <c r="BAV30" s="305"/>
      <c r="BAW30" s="305"/>
      <c r="BAX30" s="305"/>
      <c r="BAY30" s="305"/>
      <c r="BAZ30" s="305"/>
      <c r="BBA30" s="305"/>
      <c r="BBB30" s="305"/>
      <c r="BBC30" s="305"/>
      <c r="BBD30" s="305"/>
      <c r="BBE30" s="305"/>
      <c r="BBF30" s="305"/>
      <c r="BBG30" s="305"/>
      <c r="BBH30" s="305"/>
      <c r="BBI30" s="305"/>
      <c r="BBJ30" s="305"/>
      <c r="BBK30" s="305"/>
      <c r="BBL30" s="305"/>
      <c r="BBM30" s="305"/>
      <c r="BBN30" s="305"/>
      <c r="BBO30" s="305"/>
      <c r="BBP30" s="305"/>
      <c r="BBQ30" s="305"/>
      <c r="BBR30" s="305"/>
      <c r="BBS30" s="305"/>
      <c r="BBT30" s="305"/>
      <c r="BBU30" s="305"/>
      <c r="BBV30" s="305"/>
      <c r="BBW30" s="305"/>
      <c r="BBX30" s="305"/>
      <c r="BBY30" s="305"/>
      <c r="BBZ30" s="305"/>
      <c r="BCA30" s="305"/>
      <c r="BCB30" s="305"/>
      <c r="BCC30" s="305"/>
      <c r="BCD30" s="305"/>
      <c r="BCE30" s="305"/>
      <c r="BCF30" s="305"/>
      <c r="BCG30" s="305"/>
      <c r="BCH30" s="305"/>
      <c r="BCI30" s="305"/>
      <c r="BCJ30" s="305"/>
      <c r="BCK30" s="305"/>
      <c r="BCL30" s="305"/>
      <c r="BCM30" s="305"/>
      <c r="BCN30" s="305"/>
      <c r="BCO30" s="305"/>
      <c r="BCP30" s="305"/>
      <c r="BCQ30" s="305"/>
      <c r="BCR30" s="305"/>
      <c r="BCS30" s="305"/>
      <c r="BCT30" s="305"/>
      <c r="BCU30" s="305"/>
      <c r="BCV30" s="305"/>
      <c r="BCW30" s="305"/>
      <c r="BCX30" s="305"/>
      <c r="BCY30" s="305"/>
      <c r="BCZ30" s="305"/>
      <c r="BDA30" s="305"/>
      <c r="BDB30" s="305"/>
      <c r="BDC30" s="305"/>
      <c r="BDD30" s="305"/>
      <c r="BDE30" s="305"/>
      <c r="BDF30" s="305"/>
      <c r="BDG30" s="305"/>
      <c r="BDH30" s="305"/>
      <c r="BDI30" s="305"/>
      <c r="BDJ30" s="305"/>
      <c r="BDK30" s="305"/>
      <c r="BDL30" s="305"/>
      <c r="BDM30" s="305"/>
      <c r="BDN30" s="305"/>
      <c r="BDO30" s="305"/>
      <c r="BDP30" s="305"/>
      <c r="BDQ30" s="305"/>
      <c r="BDR30" s="305"/>
      <c r="BDS30" s="305"/>
      <c r="BDT30" s="305"/>
      <c r="BDU30" s="305"/>
      <c r="BDV30" s="305"/>
      <c r="BDW30" s="305"/>
      <c r="BDX30" s="305"/>
      <c r="BDY30" s="305"/>
      <c r="BDZ30" s="305"/>
      <c r="BEA30" s="305"/>
      <c r="BEB30" s="305"/>
      <c r="BEC30" s="305"/>
      <c r="BED30" s="305"/>
      <c r="BEE30" s="305"/>
      <c r="BEF30" s="305"/>
      <c r="BEG30" s="305"/>
      <c r="BEH30" s="305"/>
      <c r="BEI30" s="305"/>
      <c r="BEJ30" s="305"/>
      <c r="BEK30" s="305"/>
      <c r="BEL30" s="305"/>
      <c r="BEM30" s="305"/>
      <c r="BEN30" s="305"/>
      <c r="BEO30" s="305"/>
      <c r="BEP30" s="305"/>
      <c r="BEQ30" s="305"/>
      <c r="BER30" s="305"/>
      <c r="BES30" s="305"/>
      <c r="BET30" s="305"/>
      <c r="BEU30" s="305"/>
      <c r="BEV30" s="305"/>
      <c r="BEW30" s="305"/>
      <c r="BEX30" s="305"/>
      <c r="BEY30" s="305"/>
      <c r="BEZ30" s="305"/>
      <c r="BFA30" s="305"/>
      <c r="BFB30" s="305"/>
      <c r="BFC30" s="305"/>
      <c r="BFD30" s="305"/>
      <c r="BFE30" s="305"/>
      <c r="BFF30" s="305"/>
      <c r="BFG30" s="305"/>
      <c r="BFH30" s="305"/>
      <c r="BFI30" s="305"/>
      <c r="BFJ30" s="305"/>
      <c r="BFK30" s="305"/>
      <c r="BFL30" s="305"/>
      <c r="BFM30" s="305"/>
      <c r="BFN30" s="305"/>
      <c r="BFO30" s="305"/>
      <c r="BFP30" s="305"/>
      <c r="BFQ30" s="305"/>
      <c r="BFR30" s="305"/>
      <c r="BFS30" s="305"/>
      <c r="BFT30" s="305"/>
      <c r="BFU30" s="305"/>
      <c r="BFV30" s="305"/>
      <c r="BFW30" s="305"/>
      <c r="BFX30" s="305"/>
      <c r="BFY30" s="305"/>
      <c r="BFZ30" s="305"/>
      <c r="BGA30" s="305"/>
      <c r="BGB30" s="305"/>
      <c r="BGC30" s="305"/>
      <c r="BGD30" s="305"/>
      <c r="BGE30" s="305"/>
      <c r="BGF30" s="305"/>
      <c r="BGG30" s="305"/>
      <c r="BGH30" s="305"/>
      <c r="BGI30" s="305"/>
      <c r="BGJ30" s="305"/>
      <c r="BGK30" s="305"/>
      <c r="BGL30" s="305"/>
      <c r="BGM30" s="305"/>
      <c r="BGN30" s="305"/>
      <c r="BGO30" s="305"/>
      <c r="BGP30" s="305"/>
      <c r="BGQ30" s="305"/>
      <c r="BGR30" s="305"/>
      <c r="BGS30" s="305"/>
      <c r="BGT30" s="305"/>
      <c r="BGU30" s="305"/>
      <c r="BGV30" s="305"/>
      <c r="BGW30" s="305"/>
      <c r="BGX30" s="305"/>
      <c r="BGY30" s="305"/>
      <c r="BGZ30" s="305"/>
      <c r="BHA30" s="305"/>
      <c r="BHB30" s="305"/>
      <c r="BHC30" s="305"/>
      <c r="BHD30" s="305"/>
      <c r="BHE30" s="305"/>
      <c r="BHF30" s="305"/>
      <c r="BHG30" s="305"/>
      <c r="BHH30" s="305"/>
      <c r="BHI30" s="305"/>
      <c r="BHJ30" s="305"/>
      <c r="BHK30" s="305"/>
      <c r="BHL30" s="305"/>
      <c r="BHM30" s="305"/>
      <c r="BHN30" s="305"/>
      <c r="BHO30" s="305"/>
      <c r="BHP30" s="305"/>
      <c r="BHQ30" s="305"/>
      <c r="BHR30" s="305"/>
      <c r="BHS30" s="305"/>
      <c r="BHT30" s="305"/>
      <c r="BHU30" s="305"/>
      <c r="BHV30" s="305"/>
      <c r="BHW30" s="305"/>
      <c r="BHX30" s="305"/>
      <c r="BHY30" s="305"/>
      <c r="BHZ30" s="305"/>
      <c r="BIA30" s="305"/>
      <c r="BIB30" s="305"/>
      <c r="BIC30" s="305"/>
      <c r="BID30" s="305"/>
      <c r="BIE30" s="305"/>
      <c r="BIF30" s="305"/>
      <c r="BIG30" s="305"/>
      <c r="BIH30" s="305"/>
      <c r="BII30" s="305"/>
      <c r="BIJ30" s="305"/>
      <c r="BIK30" s="305"/>
      <c r="BIL30" s="305"/>
      <c r="BIM30" s="305"/>
      <c r="BIN30" s="305"/>
      <c r="BIO30" s="305"/>
      <c r="BIP30" s="305"/>
      <c r="BIQ30" s="305"/>
      <c r="BIR30" s="305"/>
      <c r="BIS30" s="305"/>
      <c r="BIT30" s="305"/>
      <c r="BIU30" s="305"/>
      <c r="BIV30" s="305"/>
      <c r="BIW30" s="305"/>
      <c r="BIX30" s="305"/>
      <c r="BIY30" s="305"/>
      <c r="BIZ30" s="305"/>
      <c r="BJA30" s="305"/>
      <c r="BJB30" s="305"/>
      <c r="BJC30" s="305"/>
      <c r="BJD30" s="305"/>
      <c r="BJE30" s="305"/>
      <c r="BJF30" s="305"/>
      <c r="BJG30" s="305"/>
      <c r="BJH30" s="305"/>
      <c r="BJI30" s="305"/>
      <c r="BJJ30" s="305"/>
      <c r="BJK30" s="305"/>
      <c r="BJL30" s="305"/>
      <c r="BJM30" s="305"/>
      <c r="BJN30" s="305"/>
      <c r="BJO30" s="305"/>
      <c r="BJP30" s="305"/>
      <c r="BJQ30" s="305"/>
      <c r="BJR30" s="305"/>
      <c r="BJS30" s="305"/>
      <c r="BJT30" s="305"/>
      <c r="BJU30" s="305"/>
      <c r="BJV30" s="305"/>
      <c r="BJW30" s="305"/>
      <c r="BJX30" s="305"/>
      <c r="BJY30" s="305"/>
      <c r="BJZ30" s="305"/>
      <c r="BKA30" s="305"/>
      <c r="BKB30" s="305"/>
      <c r="BKC30" s="305"/>
      <c r="BKD30" s="305"/>
      <c r="BKE30" s="305"/>
      <c r="BKF30" s="305"/>
      <c r="BKG30" s="305"/>
      <c r="BKH30" s="305"/>
      <c r="BKI30" s="305"/>
      <c r="BKJ30" s="305"/>
      <c r="BKK30" s="305"/>
      <c r="BKL30" s="305"/>
      <c r="BKM30" s="305"/>
      <c r="BKN30" s="305"/>
      <c r="BKO30" s="305"/>
      <c r="BKP30" s="305"/>
      <c r="BKQ30" s="305"/>
      <c r="BKR30" s="305"/>
      <c r="BKS30" s="305"/>
      <c r="BKT30" s="305"/>
      <c r="BKU30" s="305"/>
      <c r="BKV30" s="305"/>
      <c r="BKW30" s="305"/>
      <c r="BKX30" s="305"/>
      <c r="BKY30" s="305"/>
      <c r="BKZ30" s="305"/>
      <c r="BLA30" s="305"/>
      <c r="BLB30" s="305"/>
      <c r="BLC30" s="305"/>
      <c r="BLD30" s="305"/>
      <c r="BLE30" s="305"/>
      <c r="BLF30" s="305"/>
      <c r="BLG30" s="305"/>
      <c r="BLH30" s="305"/>
      <c r="BLI30" s="305"/>
      <c r="BLJ30" s="305"/>
      <c r="BLK30" s="305"/>
      <c r="BLL30" s="305"/>
      <c r="BLM30" s="305"/>
      <c r="BLN30" s="305"/>
      <c r="BLO30" s="305"/>
      <c r="BLP30" s="305"/>
      <c r="BLQ30" s="305"/>
      <c r="BLR30" s="305"/>
      <c r="BLS30" s="305"/>
      <c r="BLT30" s="305"/>
      <c r="BLU30" s="305"/>
      <c r="BLV30" s="305"/>
      <c r="BLW30" s="305"/>
      <c r="BLX30" s="305"/>
      <c r="BLY30" s="305"/>
      <c r="BLZ30" s="305"/>
      <c r="BMA30" s="305"/>
      <c r="BMB30" s="305"/>
      <c r="BMC30" s="305"/>
      <c r="BMD30" s="305"/>
      <c r="BME30" s="305"/>
      <c r="BMF30" s="305"/>
      <c r="BMG30" s="305"/>
      <c r="BMH30" s="305"/>
      <c r="BMI30" s="305"/>
      <c r="BMJ30" s="305"/>
      <c r="BMK30" s="305"/>
      <c r="BML30" s="305"/>
      <c r="BMM30" s="305"/>
      <c r="BMN30" s="305"/>
      <c r="BMO30" s="305"/>
      <c r="BMP30" s="305"/>
      <c r="BMQ30" s="305"/>
      <c r="BMR30" s="305"/>
      <c r="BMS30" s="305"/>
      <c r="BMT30" s="305"/>
      <c r="BMU30" s="305"/>
      <c r="BMV30" s="305"/>
      <c r="BMW30" s="305"/>
      <c r="BMX30" s="305"/>
      <c r="BMY30" s="305"/>
      <c r="BMZ30" s="305"/>
      <c r="BNA30" s="305"/>
      <c r="BNB30" s="305"/>
      <c r="BNC30" s="305"/>
      <c r="BND30" s="305"/>
      <c r="BNE30" s="305"/>
      <c r="BNF30" s="305"/>
      <c r="BNG30" s="305"/>
      <c r="BNH30" s="305"/>
      <c r="BNI30" s="305"/>
      <c r="BNJ30" s="305"/>
      <c r="BNK30" s="305"/>
      <c r="BNL30" s="305"/>
      <c r="BNM30" s="305"/>
      <c r="BNN30" s="305"/>
      <c r="BNO30" s="305"/>
      <c r="BNP30" s="305"/>
      <c r="BNQ30" s="305"/>
      <c r="BNR30" s="305"/>
      <c r="BNS30" s="305"/>
      <c r="BNT30" s="305"/>
      <c r="BNU30" s="305"/>
      <c r="BNV30" s="305"/>
      <c r="BNW30" s="305"/>
      <c r="BNX30" s="305"/>
      <c r="BNY30" s="305"/>
      <c r="BNZ30" s="305"/>
      <c r="BOA30" s="305"/>
      <c r="BOB30" s="305"/>
      <c r="BOC30" s="305"/>
      <c r="BOD30" s="305"/>
      <c r="BOE30" s="305"/>
      <c r="BOF30" s="305"/>
      <c r="BOG30" s="305"/>
      <c r="BOH30" s="305"/>
      <c r="BOI30" s="305"/>
      <c r="BOJ30" s="305"/>
      <c r="BOK30" s="305"/>
      <c r="BOL30" s="305"/>
      <c r="BOM30" s="305"/>
      <c r="BON30" s="305"/>
      <c r="BOO30" s="305"/>
      <c r="BOP30" s="305"/>
      <c r="BOQ30" s="305"/>
      <c r="BOR30" s="305"/>
      <c r="BOS30" s="305"/>
      <c r="BOT30" s="305"/>
      <c r="BOU30" s="305"/>
      <c r="BOV30" s="305"/>
      <c r="BOW30" s="305"/>
      <c r="BOX30" s="305"/>
      <c r="BOY30" s="305"/>
      <c r="BOZ30" s="305"/>
      <c r="BPA30" s="305"/>
      <c r="BPB30" s="305"/>
      <c r="BPC30" s="305"/>
      <c r="BPD30" s="305"/>
      <c r="BPE30" s="305"/>
      <c r="BPF30" s="305"/>
      <c r="BPG30" s="305"/>
      <c r="BPH30" s="305"/>
      <c r="BPI30" s="305"/>
      <c r="BPJ30" s="305"/>
      <c r="BPK30" s="305"/>
      <c r="BPL30" s="305"/>
      <c r="BPM30" s="305"/>
      <c r="BPN30" s="305"/>
      <c r="BPO30" s="305"/>
      <c r="BPP30" s="305"/>
      <c r="BPQ30" s="305"/>
      <c r="BPR30" s="305"/>
      <c r="BPS30" s="305"/>
      <c r="BPT30" s="305"/>
      <c r="BPU30" s="305"/>
      <c r="BPV30" s="305"/>
      <c r="BPW30" s="305"/>
      <c r="BPX30" s="305"/>
      <c r="BPY30" s="305"/>
      <c r="BPZ30" s="305"/>
      <c r="BQA30" s="305"/>
      <c r="BQB30" s="305"/>
      <c r="BQC30" s="305"/>
      <c r="BQD30" s="305"/>
      <c r="BQE30" s="305"/>
      <c r="BQF30" s="305"/>
      <c r="BQG30" s="305"/>
      <c r="BQH30" s="305"/>
      <c r="BQI30" s="305"/>
      <c r="BQJ30" s="305"/>
      <c r="BQK30" s="305"/>
      <c r="BQL30" s="305"/>
      <c r="BQM30" s="305"/>
      <c r="BQN30" s="305"/>
      <c r="BQO30" s="305"/>
      <c r="BQP30" s="305"/>
      <c r="BQQ30" s="305"/>
      <c r="BQR30" s="305"/>
      <c r="BQS30" s="305"/>
      <c r="BQT30" s="305"/>
      <c r="BQU30" s="305"/>
      <c r="BQV30" s="305"/>
      <c r="BQW30" s="305"/>
      <c r="BQX30" s="305"/>
      <c r="BQY30" s="305"/>
      <c r="BQZ30" s="305"/>
      <c r="BRA30" s="305"/>
      <c r="BRB30" s="305"/>
      <c r="BRC30" s="305"/>
      <c r="BRD30" s="305"/>
      <c r="BRE30" s="305"/>
      <c r="BRF30" s="305"/>
      <c r="BRG30" s="305"/>
      <c r="BRH30" s="305"/>
      <c r="BRI30" s="305"/>
      <c r="BRJ30" s="305"/>
      <c r="BRK30" s="305"/>
      <c r="BRL30" s="305"/>
      <c r="BRM30" s="305"/>
      <c r="BRN30" s="305"/>
      <c r="BRO30" s="305"/>
      <c r="BRP30" s="305"/>
      <c r="BRQ30" s="305"/>
      <c r="BRR30" s="305"/>
      <c r="BRS30" s="305"/>
      <c r="BRT30" s="305"/>
      <c r="BRU30" s="305"/>
      <c r="BRV30" s="305"/>
      <c r="BRW30" s="305"/>
      <c r="BRX30" s="305"/>
      <c r="BRY30" s="305"/>
      <c r="BRZ30" s="305"/>
      <c r="BSA30" s="305"/>
      <c r="BSB30" s="305"/>
      <c r="BSC30" s="305"/>
      <c r="BSD30" s="305"/>
      <c r="BSE30" s="305"/>
      <c r="BSF30" s="305"/>
      <c r="BSG30" s="305"/>
      <c r="BSH30" s="305"/>
      <c r="BSI30" s="305"/>
      <c r="BSJ30" s="305"/>
      <c r="BSK30" s="305"/>
      <c r="BSL30" s="305"/>
      <c r="BSM30" s="305"/>
      <c r="BSN30" s="305"/>
      <c r="BSO30" s="305"/>
      <c r="BSP30" s="305"/>
      <c r="BSQ30" s="305"/>
      <c r="BSR30" s="305"/>
      <c r="BSS30" s="305"/>
      <c r="BST30" s="305"/>
      <c r="BSU30" s="305"/>
      <c r="BSV30" s="305"/>
      <c r="BSW30" s="305"/>
      <c r="BSX30" s="305"/>
      <c r="BSY30" s="305"/>
      <c r="BSZ30" s="305"/>
      <c r="BTA30" s="305"/>
      <c r="BTB30" s="305"/>
      <c r="BTC30" s="305"/>
      <c r="BTD30" s="305"/>
      <c r="BTE30" s="305"/>
      <c r="BTF30" s="305"/>
      <c r="BTG30" s="305"/>
      <c r="BTH30" s="305"/>
      <c r="BTI30" s="305"/>
      <c r="BTJ30" s="305"/>
      <c r="BTK30" s="305"/>
      <c r="BTL30" s="305"/>
      <c r="BTM30" s="305"/>
      <c r="BTN30" s="305"/>
      <c r="BTO30" s="305"/>
      <c r="BTP30" s="305"/>
      <c r="BTQ30" s="305"/>
      <c r="BTR30" s="305"/>
      <c r="BTS30" s="305"/>
      <c r="BTT30" s="305"/>
      <c r="BTU30" s="305"/>
      <c r="BTV30" s="305"/>
      <c r="BTW30" s="305"/>
      <c r="BTX30" s="305"/>
      <c r="BTY30" s="305"/>
      <c r="BTZ30" s="305"/>
      <c r="BUA30" s="305"/>
      <c r="BUB30" s="305"/>
      <c r="BUC30" s="305"/>
      <c r="BUD30" s="305"/>
      <c r="BUE30" s="305"/>
      <c r="BUF30" s="305"/>
      <c r="BUG30" s="305"/>
      <c r="BUH30" s="305"/>
      <c r="BUI30" s="305"/>
      <c r="BUJ30" s="305"/>
      <c r="BUK30" s="305"/>
      <c r="BUL30" s="305"/>
      <c r="BUM30" s="305"/>
      <c r="BUN30" s="305"/>
      <c r="BUO30" s="305"/>
      <c r="BUP30" s="305"/>
      <c r="BUQ30" s="305"/>
      <c r="BUR30" s="305"/>
      <c r="BUS30" s="305"/>
      <c r="BUT30" s="305"/>
      <c r="BUU30" s="305"/>
      <c r="BUV30" s="305"/>
      <c r="BUW30" s="305"/>
      <c r="BUX30" s="305"/>
      <c r="BUY30" s="305"/>
      <c r="BUZ30" s="305"/>
      <c r="BVA30" s="305"/>
      <c r="BVB30" s="305"/>
      <c r="BVC30" s="305"/>
      <c r="BVD30" s="305"/>
      <c r="BVE30" s="305"/>
      <c r="BVF30" s="305"/>
      <c r="BVG30" s="305"/>
      <c r="BVH30" s="305"/>
      <c r="BVI30" s="305"/>
      <c r="BVJ30" s="305"/>
      <c r="BVK30" s="305"/>
      <c r="BVL30" s="305"/>
      <c r="BVM30" s="305"/>
      <c r="BVN30" s="305"/>
      <c r="BVO30" s="305"/>
      <c r="BVP30" s="305"/>
      <c r="BVQ30" s="305"/>
      <c r="BVR30" s="305"/>
      <c r="BVS30" s="305"/>
      <c r="BVT30" s="305"/>
      <c r="BVU30" s="305"/>
      <c r="BVV30" s="305"/>
      <c r="BVW30" s="305"/>
      <c r="BVX30" s="305"/>
      <c r="BVY30" s="305"/>
      <c r="BVZ30" s="305"/>
      <c r="BWA30" s="305"/>
      <c r="BWB30" s="305"/>
      <c r="BWC30" s="305"/>
      <c r="BWD30" s="305"/>
      <c r="BWE30" s="305"/>
      <c r="BWF30" s="305"/>
      <c r="BWG30" s="305"/>
      <c r="BWH30" s="305"/>
      <c r="BWI30" s="305"/>
      <c r="BWJ30" s="305"/>
      <c r="BWK30" s="305"/>
      <c r="BWL30" s="305"/>
      <c r="BWM30" s="305"/>
      <c r="BWN30" s="305"/>
      <c r="BWO30" s="305"/>
      <c r="BWP30" s="305"/>
      <c r="BWQ30" s="305"/>
      <c r="BWR30" s="305"/>
      <c r="BWS30" s="305"/>
      <c r="BWT30" s="305"/>
      <c r="BWU30" s="305"/>
      <c r="BWV30" s="305"/>
      <c r="BWW30" s="305"/>
      <c r="BWX30" s="305"/>
      <c r="BWY30" s="305"/>
      <c r="BWZ30" s="305"/>
      <c r="BXA30" s="305"/>
      <c r="BXB30" s="305"/>
      <c r="BXC30" s="305"/>
      <c r="BXD30" s="305"/>
      <c r="BXE30" s="305"/>
      <c r="BXF30" s="305"/>
      <c r="BXG30" s="305"/>
      <c r="BXH30" s="305"/>
      <c r="BXI30" s="305"/>
      <c r="BXJ30" s="305"/>
      <c r="BXK30" s="305"/>
      <c r="BXL30" s="305"/>
      <c r="BXM30" s="305"/>
      <c r="BXN30" s="305"/>
      <c r="BXO30" s="305"/>
      <c r="BXP30" s="305"/>
      <c r="BXQ30" s="305"/>
      <c r="BXR30" s="305"/>
      <c r="BXS30" s="305"/>
      <c r="BXT30" s="305"/>
      <c r="BXU30" s="305"/>
      <c r="BXV30" s="305"/>
      <c r="BXW30" s="305"/>
      <c r="BXX30" s="305"/>
      <c r="BXY30" s="305"/>
      <c r="BXZ30" s="305"/>
      <c r="BYA30" s="305"/>
      <c r="BYB30" s="305"/>
      <c r="BYC30" s="305"/>
      <c r="BYD30" s="305"/>
      <c r="BYE30" s="305"/>
      <c r="BYF30" s="305"/>
      <c r="BYG30" s="305"/>
      <c r="BYH30" s="305"/>
      <c r="BYI30" s="305"/>
      <c r="BYJ30" s="305"/>
      <c r="BYK30" s="305"/>
      <c r="BYL30" s="305"/>
      <c r="BYM30" s="305"/>
      <c r="BYN30" s="305"/>
      <c r="BYO30" s="305"/>
      <c r="BYP30" s="305"/>
      <c r="BYQ30" s="305"/>
      <c r="BYR30" s="305"/>
      <c r="BYS30" s="305"/>
      <c r="BYT30" s="305"/>
      <c r="BYU30" s="305"/>
      <c r="BYV30" s="305"/>
      <c r="BYW30" s="305"/>
      <c r="BYX30" s="305"/>
      <c r="BYY30" s="305"/>
      <c r="BYZ30" s="305"/>
      <c r="BZA30" s="305"/>
      <c r="BZB30" s="305"/>
      <c r="BZC30" s="305"/>
      <c r="BZD30" s="305"/>
      <c r="BZE30" s="305"/>
      <c r="BZF30" s="305"/>
      <c r="BZG30" s="305"/>
      <c r="BZH30" s="305"/>
      <c r="BZI30" s="305"/>
      <c r="BZJ30" s="305"/>
      <c r="BZK30" s="305"/>
      <c r="BZL30" s="305"/>
      <c r="BZM30" s="305"/>
      <c r="BZN30" s="305"/>
      <c r="BZO30" s="305"/>
      <c r="BZP30" s="305"/>
      <c r="BZQ30" s="305"/>
      <c r="BZR30" s="305"/>
      <c r="BZS30" s="305"/>
      <c r="BZT30" s="305"/>
      <c r="BZU30" s="305"/>
      <c r="BZV30" s="305"/>
      <c r="BZW30" s="305"/>
      <c r="BZX30" s="305"/>
      <c r="BZY30" s="305"/>
      <c r="BZZ30" s="305"/>
      <c r="CAA30" s="305"/>
      <c r="CAB30" s="305"/>
      <c r="CAC30" s="305"/>
      <c r="CAD30" s="305"/>
      <c r="CAE30" s="305"/>
      <c r="CAF30" s="305"/>
      <c r="CAG30" s="305"/>
      <c r="CAH30" s="305"/>
      <c r="CAI30" s="305"/>
      <c r="CAJ30" s="305"/>
      <c r="CAK30" s="305"/>
      <c r="CAL30" s="305"/>
      <c r="CAM30" s="305"/>
      <c r="CAN30" s="305"/>
      <c r="CAO30" s="305"/>
      <c r="CAP30" s="305"/>
      <c r="CAQ30" s="305"/>
      <c r="CAR30" s="305"/>
      <c r="CAS30" s="305"/>
      <c r="CAT30" s="305"/>
      <c r="CAU30" s="305"/>
      <c r="CAV30" s="305"/>
      <c r="CAW30" s="305"/>
      <c r="CAX30" s="305"/>
      <c r="CAY30" s="305"/>
      <c r="CAZ30" s="305"/>
      <c r="CBA30" s="305"/>
      <c r="CBB30" s="305"/>
      <c r="CBC30" s="305"/>
      <c r="CBD30" s="305"/>
      <c r="CBE30" s="305"/>
      <c r="CBF30" s="305"/>
      <c r="CBG30" s="305"/>
      <c r="CBH30" s="305"/>
      <c r="CBI30" s="305"/>
      <c r="CBJ30" s="305"/>
      <c r="CBK30" s="305"/>
      <c r="CBL30" s="305"/>
      <c r="CBM30" s="305"/>
      <c r="CBN30" s="305"/>
      <c r="CBO30" s="305"/>
      <c r="CBP30" s="305"/>
      <c r="CBQ30" s="305"/>
      <c r="CBR30" s="305"/>
      <c r="CBS30" s="305"/>
      <c r="CBT30" s="305"/>
      <c r="CBU30" s="305"/>
      <c r="CBV30" s="305"/>
      <c r="CBW30" s="305"/>
      <c r="CBX30" s="305"/>
      <c r="CBY30" s="305"/>
      <c r="CBZ30" s="305"/>
      <c r="CCA30" s="305"/>
      <c r="CCB30" s="305"/>
      <c r="CCC30" s="305"/>
      <c r="CCD30" s="305"/>
      <c r="CCE30" s="305"/>
      <c r="CCF30" s="305"/>
      <c r="CCG30" s="305"/>
      <c r="CCH30" s="305"/>
      <c r="CCI30" s="305"/>
      <c r="CCJ30" s="305"/>
      <c r="CCK30" s="305"/>
      <c r="CCL30" s="305"/>
      <c r="CCM30" s="305"/>
      <c r="CCN30" s="305"/>
      <c r="CCO30" s="305"/>
      <c r="CCP30" s="305"/>
      <c r="CCQ30" s="305"/>
      <c r="CCR30" s="305"/>
      <c r="CCS30" s="305"/>
      <c r="CCT30" s="305"/>
      <c r="CCU30" s="305"/>
      <c r="CCV30" s="305"/>
      <c r="CCW30" s="305"/>
      <c r="CCX30" s="305"/>
      <c r="CCY30" s="305"/>
      <c r="CCZ30" s="305"/>
      <c r="CDA30" s="305"/>
      <c r="CDB30" s="305"/>
      <c r="CDC30" s="305"/>
      <c r="CDD30" s="305"/>
      <c r="CDE30" s="305"/>
      <c r="CDF30" s="305"/>
      <c r="CDG30" s="305"/>
      <c r="CDH30" s="305"/>
      <c r="CDI30" s="305"/>
      <c r="CDJ30" s="305"/>
      <c r="CDK30" s="305"/>
      <c r="CDL30" s="305"/>
      <c r="CDM30" s="305"/>
      <c r="CDN30" s="305"/>
      <c r="CDO30" s="305"/>
      <c r="CDP30" s="305"/>
      <c r="CDQ30" s="305"/>
      <c r="CDR30" s="305"/>
      <c r="CDS30" s="305"/>
      <c r="CDT30" s="305"/>
      <c r="CDU30" s="305"/>
      <c r="CDV30" s="305"/>
      <c r="CDW30" s="305"/>
      <c r="CDX30" s="305"/>
      <c r="CDY30" s="305"/>
      <c r="CDZ30" s="305"/>
      <c r="CEA30" s="305"/>
      <c r="CEB30" s="305"/>
      <c r="CEC30" s="305"/>
      <c r="CED30" s="305"/>
      <c r="CEE30" s="305"/>
      <c r="CEF30" s="305"/>
      <c r="CEG30" s="305"/>
      <c r="CEH30" s="305"/>
      <c r="CEI30" s="305"/>
      <c r="CEJ30" s="305"/>
      <c r="CEK30" s="305"/>
      <c r="CEL30" s="305"/>
      <c r="CEM30" s="305"/>
      <c r="CEN30" s="305"/>
      <c r="CEO30" s="305"/>
      <c r="CEP30" s="305"/>
      <c r="CEQ30" s="305"/>
      <c r="CER30" s="305"/>
      <c r="CES30" s="305"/>
      <c r="CET30" s="305"/>
      <c r="CEU30" s="305"/>
      <c r="CEV30" s="305"/>
      <c r="CEW30" s="305"/>
      <c r="CEX30" s="305"/>
      <c r="CEY30" s="305"/>
      <c r="CEZ30" s="305"/>
      <c r="CFA30" s="305"/>
      <c r="CFB30" s="305"/>
      <c r="CFC30" s="305"/>
      <c r="CFD30" s="305"/>
      <c r="CFE30" s="305"/>
      <c r="CFF30" s="305"/>
      <c r="CFG30" s="305"/>
      <c r="CFH30" s="305"/>
      <c r="CFI30" s="305"/>
      <c r="CFJ30" s="305"/>
      <c r="CFK30" s="305"/>
      <c r="CFL30" s="305"/>
      <c r="CFM30" s="305"/>
      <c r="CFN30" s="305"/>
      <c r="CFO30" s="305"/>
      <c r="CFP30" s="305"/>
      <c r="CFQ30" s="305"/>
      <c r="CFR30" s="305"/>
      <c r="CFS30" s="305"/>
      <c r="CFT30" s="305"/>
      <c r="CFU30" s="305"/>
      <c r="CFV30" s="305"/>
      <c r="CFW30" s="305"/>
      <c r="CFX30" s="305"/>
      <c r="CFY30" s="305"/>
      <c r="CFZ30" s="305"/>
      <c r="CGA30" s="305"/>
      <c r="CGB30" s="305"/>
      <c r="CGC30" s="305"/>
      <c r="CGD30" s="305"/>
      <c r="CGE30" s="305"/>
      <c r="CGF30" s="305"/>
      <c r="CGG30" s="305"/>
      <c r="CGH30" s="305"/>
      <c r="CGI30" s="305"/>
      <c r="CGJ30" s="305"/>
      <c r="CGK30" s="305"/>
      <c r="CGL30" s="305"/>
      <c r="CGM30" s="305"/>
      <c r="CGN30" s="305"/>
      <c r="CGO30" s="305"/>
      <c r="CGP30" s="305"/>
      <c r="CGQ30" s="305"/>
      <c r="CGR30" s="305"/>
      <c r="CGS30" s="305"/>
      <c r="CGT30" s="305"/>
      <c r="CGU30" s="305"/>
      <c r="CGV30" s="305"/>
      <c r="CGW30" s="305"/>
      <c r="CGX30" s="305"/>
      <c r="CGY30" s="305"/>
      <c r="CGZ30" s="305"/>
      <c r="CHA30" s="305"/>
      <c r="CHB30" s="305"/>
      <c r="CHC30" s="305"/>
      <c r="CHD30" s="305"/>
      <c r="CHE30" s="305"/>
      <c r="CHF30" s="305"/>
      <c r="CHG30" s="305"/>
      <c r="CHH30" s="305"/>
      <c r="CHI30" s="305"/>
      <c r="CHJ30" s="305"/>
      <c r="CHK30" s="305"/>
      <c r="CHL30" s="305"/>
      <c r="CHM30" s="305"/>
      <c r="CHN30" s="305"/>
      <c r="CHO30" s="305"/>
      <c r="CHP30" s="305"/>
      <c r="CHQ30" s="305"/>
      <c r="CHR30" s="305"/>
      <c r="CHS30" s="305"/>
      <c r="CHT30" s="305"/>
      <c r="CHU30" s="305"/>
      <c r="CHV30" s="305"/>
      <c r="CHW30" s="305"/>
      <c r="CHX30" s="305"/>
      <c r="CHY30" s="305"/>
      <c r="CHZ30" s="305"/>
      <c r="CIA30" s="305"/>
      <c r="CIB30" s="305"/>
      <c r="CIC30" s="305"/>
      <c r="CID30" s="305"/>
      <c r="CIE30" s="305"/>
      <c r="CIF30" s="305"/>
      <c r="CIG30" s="305"/>
      <c r="CIH30" s="305"/>
      <c r="CII30" s="305"/>
      <c r="CIJ30" s="305"/>
      <c r="CIK30" s="305"/>
      <c r="CIL30" s="305"/>
      <c r="CIM30" s="305"/>
      <c r="CIN30" s="305"/>
      <c r="CIO30" s="305"/>
      <c r="CIP30" s="305"/>
      <c r="CIQ30" s="305"/>
      <c r="CIR30" s="305"/>
      <c r="CIS30" s="305"/>
      <c r="CIT30" s="305"/>
      <c r="CIU30" s="305"/>
      <c r="CIV30" s="305"/>
      <c r="CIW30" s="305"/>
      <c r="CIX30" s="305"/>
      <c r="CIY30" s="305"/>
      <c r="CIZ30" s="305"/>
      <c r="CJA30" s="305"/>
      <c r="CJB30" s="305"/>
      <c r="CJC30" s="305"/>
      <c r="CJD30" s="305"/>
      <c r="CJE30" s="305"/>
      <c r="CJF30" s="305"/>
      <c r="CJG30" s="305"/>
      <c r="CJH30" s="305"/>
      <c r="CJI30" s="305"/>
      <c r="CJJ30" s="305"/>
      <c r="CJK30" s="305"/>
      <c r="CJL30" s="305"/>
      <c r="CJM30" s="305"/>
      <c r="CJN30" s="305"/>
      <c r="CJO30" s="305"/>
      <c r="CJP30" s="305"/>
      <c r="CJQ30" s="305"/>
      <c r="CJR30" s="305"/>
      <c r="CJS30" s="305"/>
      <c r="CJT30" s="305"/>
      <c r="CJU30" s="305"/>
      <c r="CJV30" s="305"/>
      <c r="CJW30" s="305"/>
      <c r="CJX30" s="305"/>
      <c r="CJY30" s="305"/>
      <c r="CJZ30" s="305"/>
      <c r="CKA30" s="305"/>
      <c r="CKB30" s="305"/>
      <c r="CKC30" s="305"/>
      <c r="CKD30" s="305"/>
      <c r="CKE30" s="305"/>
      <c r="CKF30" s="305"/>
      <c r="CKG30" s="305"/>
      <c r="CKH30" s="305"/>
      <c r="CKI30" s="305"/>
      <c r="CKJ30" s="305"/>
      <c r="CKK30" s="305"/>
      <c r="CKL30" s="305"/>
      <c r="CKM30" s="305"/>
      <c r="CKN30" s="305"/>
      <c r="CKO30" s="305"/>
      <c r="CKP30" s="305"/>
      <c r="CKQ30" s="305"/>
      <c r="CKR30" s="305"/>
      <c r="CKS30" s="305"/>
      <c r="CKT30" s="305"/>
      <c r="CKU30" s="305"/>
      <c r="CKV30" s="305"/>
      <c r="CKW30" s="305"/>
      <c r="CKX30" s="305"/>
      <c r="CKY30" s="305"/>
      <c r="CKZ30" s="305"/>
      <c r="CLA30" s="305"/>
      <c r="CLB30" s="305"/>
      <c r="CLC30" s="305"/>
      <c r="CLD30" s="305"/>
      <c r="CLE30" s="305"/>
      <c r="CLF30" s="305"/>
      <c r="CLG30" s="305"/>
      <c r="CLH30" s="305"/>
      <c r="CLI30" s="305"/>
      <c r="CLJ30" s="305"/>
      <c r="CLK30" s="305"/>
      <c r="CLL30" s="305"/>
      <c r="CLM30" s="305"/>
      <c r="CLN30" s="305"/>
      <c r="CLO30" s="305"/>
      <c r="CLP30" s="305"/>
      <c r="CLQ30" s="305"/>
      <c r="CLR30" s="305"/>
      <c r="CLS30" s="305"/>
      <c r="CLT30" s="305"/>
      <c r="CLU30" s="305"/>
      <c r="CLV30" s="305"/>
      <c r="CLW30" s="305"/>
      <c r="CLX30" s="305"/>
      <c r="CLY30" s="305"/>
      <c r="CLZ30" s="305"/>
      <c r="CMA30" s="305"/>
      <c r="CMB30" s="305"/>
      <c r="CMC30" s="305"/>
      <c r="CMD30" s="305"/>
      <c r="CME30" s="305"/>
      <c r="CMF30" s="305"/>
      <c r="CMG30" s="305"/>
      <c r="CMH30" s="305"/>
      <c r="CMI30" s="305"/>
      <c r="CMJ30" s="305"/>
      <c r="CMK30" s="305"/>
      <c r="CML30" s="305"/>
      <c r="CMM30" s="305"/>
      <c r="CMN30" s="305"/>
      <c r="CMO30" s="305"/>
      <c r="CMP30" s="305"/>
      <c r="CMQ30" s="305"/>
      <c r="CMR30" s="305"/>
      <c r="CMS30" s="305"/>
      <c r="CMT30" s="305"/>
      <c r="CMU30" s="305"/>
      <c r="CMV30" s="305"/>
      <c r="CMW30" s="305"/>
      <c r="CMX30" s="305"/>
      <c r="CMY30" s="305"/>
      <c r="CMZ30" s="305"/>
      <c r="CNA30" s="305"/>
      <c r="CNB30" s="305"/>
      <c r="CNC30" s="305"/>
      <c r="CND30" s="305"/>
      <c r="CNE30" s="305"/>
      <c r="CNF30" s="305"/>
      <c r="CNG30" s="305"/>
      <c r="CNH30" s="305"/>
      <c r="CNI30" s="305"/>
      <c r="CNJ30" s="305"/>
      <c r="CNK30" s="305"/>
      <c r="CNL30" s="305"/>
      <c r="CNM30" s="305"/>
      <c r="CNN30" s="305"/>
      <c r="CNO30" s="305"/>
      <c r="CNP30" s="305"/>
      <c r="CNQ30" s="305"/>
      <c r="CNR30" s="305"/>
      <c r="CNS30" s="305"/>
      <c r="CNT30" s="305"/>
      <c r="CNU30" s="305"/>
      <c r="CNV30" s="305"/>
      <c r="CNW30" s="305"/>
      <c r="CNX30" s="305"/>
      <c r="CNY30" s="305"/>
      <c r="CNZ30" s="305"/>
      <c r="COA30" s="305"/>
      <c r="COB30" s="305"/>
      <c r="COC30" s="305"/>
      <c r="COD30" s="305"/>
      <c r="COE30" s="305"/>
      <c r="COF30" s="305"/>
      <c r="COG30" s="305"/>
      <c r="COH30" s="305"/>
      <c r="COI30" s="305"/>
      <c r="COJ30" s="305"/>
      <c r="COK30" s="305"/>
      <c r="COL30" s="305"/>
      <c r="COM30" s="305"/>
      <c r="CON30" s="305"/>
      <c r="COO30" s="305"/>
      <c r="COP30" s="305"/>
      <c r="COQ30" s="305"/>
      <c r="COR30" s="305"/>
      <c r="COS30" s="305"/>
      <c r="COT30" s="305"/>
      <c r="COU30" s="305"/>
      <c r="COV30" s="305"/>
      <c r="COW30" s="305"/>
      <c r="COX30" s="305"/>
      <c r="COY30" s="305"/>
      <c r="COZ30" s="305"/>
      <c r="CPA30" s="305"/>
      <c r="CPB30" s="305"/>
      <c r="CPC30" s="305"/>
      <c r="CPD30" s="305"/>
      <c r="CPE30" s="305"/>
      <c r="CPF30" s="305"/>
      <c r="CPG30" s="305"/>
      <c r="CPH30" s="305"/>
      <c r="CPI30" s="305"/>
      <c r="CPJ30" s="305"/>
      <c r="CPK30" s="305"/>
      <c r="CPL30" s="305"/>
      <c r="CPM30" s="305"/>
      <c r="CPN30" s="305"/>
      <c r="CPO30" s="305"/>
      <c r="CPP30" s="305"/>
      <c r="CPQ30" s="305"/>
      <c r="CPR30" s="305"/>
      <c r="CPS30" s="305"/>
      <c r="CPT30" s="305"/>
      <c r="CPU30" s="305"/>
      <c r="CPV30" s="305"/>
      <c r="CPW30" s="305"/>
      <c r="CPX30" s="305"/>
      <c r="CPY30" s="305"/>
      <c r="CPZ30" s="305"/>
      <c r="CQA30" s="305"/>
      <c r="CQB30" s="305"/>
      <c r="CQC30" s="305"/>
      <c r="CQD30" s="305"/>
      <c r="CQE30" s="305"/>
      <c r="CQF30" s="305"/>
      <c r="CQG30" s="305"/>
      <c r="CQH30" s="305"/>
      <c r="CQI30" s="305"/>
      <c r="CQJ30" s="305"/>
      <c r="CQK30" s="305"/>
      <c r="CQL30" s="305"/>
      <c r="CQM30" s="305"/>
      <c r="CQN30" s="305"/>
      <c r="CQO30" s="305"/>
      <c r="CQP30" s="305"/>
      <c r="CQQ30" s="305"/>
      <c r="CQR30" s="305"/>
      <c r="CQS30" s="305"/>
      <c r="CQT30" s="305"/>
      <c r="CQU30" s="305"/>
      <c r="CQV30" s="305"/>
      <c r="CQW30" s="305"/>
      <c r="CQX30" s="305"/>
      <c r="CQY30" s="305"/>
      <c r="CQZ30" s="305"/>
      <c r="CRA30" s="305"/>
      <c r="CRB30" s="305"/>
      <c r="CRC30" s="305"/>
      <c r="CRD30" s="305"/>
      <c r="CRE30" s="305"/>
      <c r="CRF30" s="305"/>
      <c r="CRG30" s="305"/>
      <c r="CRH30" s="305"/>
      <c r="CRI30" s="305"/>
      <c r="CRJ30" s="305"/>
      <c r="CRK30" s="305"/>
      <c r="CRL30" s="305"/>
      <c r="CRM30" s="305"/>
      <c r="CRN30" s="305"/>
      <c r="CRO30" s="305"/>
      <c r="CRP30" s="305"/>
      <c r="CRQ30" s="305"/>
      <c r="CRR30" s="305"/>
      <c r="CRS30" s="305"/>
      <c r="CRT30" s="305"/>
      <c r="CRU30" s="305"/>
      <c r="CRV30" s="305"/>
      <c r="CRW30" s="305"/>
      <c r="CRX30" s="305"/>
      <c r="CRY30" s="305"/>
      <c r="CRZ30" s="305"/>
      <c r="CSA30" s="305"/>
      <c r="CSB30" s="305"/>
      <c r="CSC30" s="305"/>
      <c r="CSD30" s="305"/>
      <c r="CSE30" s="305"/>
      <c r="CSF30" s="305"/>
      <c r="CSG30" s="305"/>
      <c r="CSH30" s="305"/>
      <c r="CSI30" s="305"/>
      <c r="CSJ30" s="305"/>
      <c r="CSK30" s="305"/>
      <c r="CSL30" s="305"/>
      <c r="CSM30" s="305"/>
      <c r="CSN30" s="305"/>
      <c r="CSO30" s="305"/>
      <c r="CSP30" s="305"/>
      <c r="CSQ30" s="305"/>
      <c r="CSR30" s="305"/>
      <c r="CSS30" s="305"/>
      <c r="CST30" s="305"/>
      <c r="CSU30" s="305"/>
      <c r="CSV30" s="305"/>
      <c r="CSW30" s="305"/>
      <c r="CSX30" s="305"/>
      <c r="CSY30" s="305"/>
      <c r="CSZ30" s="305"/>
      <c r="CTA30" s="305"/>
      <c r="CTB30" s="305"/>
      <c r="CTC30" s="305"/>
      <c r="CTD30" s="305"/>
      <c r="CTE30" s="305"/>
      <c r="CTF30" s="305"/>
      <c r="CTG30" s="305"/>
      <c r="CTH30" s="305"/>
      <c r="CTI30" s="305"/>
      <c r="CTJ30" s="305"/>
      <c r="CTK30" s="305"/>
      <c r="CTL30" s="305"/>
      <c r="CTM30" s="305"/>
      <c r="CTN30" s="305"/>
      <c r="CTO30" s="305"/>
      <c r="CTP30" s="305"/>
      <c r="CTQ30" s="305"/>
      <c r="CTR30" s="305"/>
      <c r="CTS30" s="305"/>
      <c r="CTT30" s="305"/>
      <c r="CTU30" s="305"/>
      <c r="CTV30" s="305"/>
      <c r="CTW30" s="305"/>
      <c r="CTX30" s="305"/>
      <c r="CTY30" s="305"/>
      <c r="CTZ30" s="305"/>
      <c r="CUA30" s="305"/>
      <c r="CUB30" s="305"/>
      <c r="CUC30" s="305"/>
      <c r="CUD30" s="305"/>
      <c r="CUE30" s="305"/>
      <c r="CUF30" s="305"/>
      <c r="CUG30" s="305"/>
      <c r="CUH30" s="305"/>
      <c r="CUI30" s="305"/>
      <c r="CUJ30" s="305"/>
      <c r="CUK30" s="305"/>
      <c r="CUL30" s="305"/>
      <c r="CUM30" s="305"/>
      <c r="CUN30" s="305"/>
      <c r="CUO30" s="305"/>
      <c r="CUP30" s="305"/>
      <c r="CUQ30" s="305"/>
      <c r="CUR30" s="305"/>
      <c r="CUS30" s="305"/>
      <c r="CUT30" s="305"/>
      <c r="CUU30" s="305"/>
      <c r="CUV30" s="305"/>
      <c r="CUW30" s="305"/>
      <c r="CUX30" s="305"/>
      <c r="CUY30" s="305"/>
      <c r="CUZ30" s="305"/>
      <c r="CVA30" s="305"/>
      <c r="CVB30" s="305"/>
      <c r="CVC30" s="305"/>
      <c r="CVD30" s="305"/>
      <c r="CVE30" s="305"/>
      <c r="CVF30" s="305"/>
      <c r="CVG30" s="305"/>
      <c r="CVH30" s="305"/>
      <c r="CVI30" s="305"/>
      <c r="CVJ30" s="305"/>
      <c r="CVK30" s="305"/>
      <c r="CVL30" s="305"/>
      <c r="CVM30" s="305"/>
      <c r="CVN30" s="305"/>
      <c r="CVO30" s="305"/>
      <c r="CVP30" s="305"/>
      <c r="CVQ30" s="305"/>
      <c r="CVR30" s="305"/>
      <c r="CVS30" s="305"/>
      <c r="CVT30" s="305"/>
      <c r="CVU30" s="305"/>
      <c r="CVV30" s="305"/>
      <c r="CVW30" s="305"/>
      <c r="CVX30" s="305"/>
      <c r="CVY30" s="305"/>
      <c r="CVZ30" s="305"/>
      <c r="CWA30" s="305"/>
      <c r="CWB30" s="305"/>
      <c r="CWC30" s="305"/>
      <c r="CWD30" s="305"/>
      <c r="CWE30" s="305"/>
      <c r="CWF30" s="305"/>
      <c r="CWG30" s="305"/>
      <c r="CWH30" s="305"/>
      <c r="CWI30" s="305"/>
      <c r="CWJ30" s="305"/>
      <c r="CWK30" s="305"/>
      <c r="CWL30" s="305"/>
      <c r="CWM30" s="305"/>
      <c r="CWN30" s="305"/>
      <c r="CWO30" s="305"/>
      <c r="CWP30" s="305"/>
      <c r="CWQ30" s="305"/>
      <c r="CWR30" s="305"/>
      <c r="CWS30" s="305"/>
      <c r="CWT30" s="305"/>
      <c r="CWU30" s="305"/>
      <c r="CWV30" s="305"/>
      <c r="CWW30" s="305"/>
      <c r="CWX30" s="305"/>
      <c r="CWY30" s="305"/>
      <c r="CWZ30" s="305"/>
      <c r="CXA30" s="305"/>
      <c r="CXB30" s="305"/>
      <c r="CXC30" s="305"/>
      <c r="CXD30" s="305"/>
      <c r="CXE30" s="305"/>
      <c r="CXF30" s="305"/>
      <c r="CXG30" s="305"/>
      <c r="CXH30" s="305"/>
      <c r="CXI30" s="305"/>
      <c r="CXJ30" s="305"/>
      <c r="CXK30" s="305"/>
      <c r="CXL30" s="305"/>
      <c r="CXM30" s="305"/>
      <c r="CXN30" s="305"/>
      <c r="CXO30" s="305"/>
      <c r="CXP30" s="305"/>
      <c r="CXQ30" s="305"/>
      <c r="CXR30" s="305"/>
      <c r="CXS30" s="305"/>
      <c r="CXT30" s="305"/>
      <c r="CXU30" s="305"/>
      <c r="CXV30" s="305"/>
      <c r="CXW30" s="305"/>
      <c r="CXX30" s="305"/>
      <c r="CXY30" s="305"/>
      <c r="CXZ30" s="305"/>
      <c r="CYA30" s="305"/>
      <c r="CYB30" s="305"/>
      <c r="CYC30" s="305"/>
      <c r="CYD30" s="305"/>
      <c r="CYE30" s="305"/>
      <c r="CYF30" s="305"/>
      <c r="CYG30" s="305"/>
      <c r="CYH30" s="305"/>
      <c r="CYI30" s="305"/>
      <c r="CYJ30" s="305"/>
      <c r="CYK30" s="305"/>
      <c r="CYL30" s="305"/>
      <c r="CYM30" s="305"/>
      <c r="CYN30" s="305"/>
      <c r="CYO30" s="305"/>
      <c r="CYP30" s="305"/>
      <c r="CYQ30" s="305"/>
      <c r="CYR30" s="305"/>
      <c r="CYS30" s="305"/>
      <c r="CYT30" s="305"/>
      <c r="CYU30" s="305"/>
      <c r="CYV30" s="305"/>
      <c r="CYW30" s="305"/>
      <c r="CYX30" s="305"/>
      <c r="CYY30" s="305"/>
      <c r="CYZ30" s="305"/>
      <c r="CZA30" s="305"/>
      <c r="CZB30" s="305"/>
      <c r="CZC30" s="305"/>
      <c r="CZD30" s="305"/>
      <c r="CZE30" s="305"/>
      <c r="CZF30" s="305"/>
      <c r="CZG30" s="305"/>
      <c r="CZH30" s="305"/>
      <c r="CZI30" s="305"/>
      <c r="CZJ30" s="305"/>
      <c r="CZK30" s="305"/>
      <c r="CZL30" s="305"/>
      <c r="CZM30" s="305"/>
      <c r="CZN30" s="305"/>
      <c r="CZO30" s="305"/>
      <c r="CZP30" s="305"/>
      <c r="CZQ30" s="305"/>
      <c r="CZR30" s="305"/>
      <c r="CZS30" s="305"/>
      <c r="CZT30" s="305"/>
      <c r="CZU30" s="305"/>
      <c r="CZV30" s="305"/>
      <c r="CZW30" s="305"/>
      <c r="CZX30" s="305"/>
      <c r="CZY30" s="305"/>
      <c r="CZZ30" s="305"/>
      <c r="DAA30" s="305"/>
      <c r="DAB30" s="305"/>
      <c r="DAC30" s="305"/>
      <c r="DAD30" s="305"/>
      <c r="DAE30" s="305"/>
      <c r="DAF30" s="305"/>
      <c r="DAG30" s="305"/>
      <c r="DAH30" s="305"/>
      <c r="DAI30" s="305"/>
      <c r="DAJ30" s="305"/>
      <c r="DAK30" s="305"/>
      <c r="DAL30" s="305"/>
      <c r="DAM30" s="305"/>
      <c r="DAN30" s="305"/>
      <c r="DAO30" s="305"/>
      <c r="DAP30" s="305"/>
      <c r="DAQ30" s="305"/>
      <c r="DAR30" s="305"/>
      <c r="DAS30" s="305"/>
      <c r="DAT30" s="305"/>
      <c r="DAU30" s="305"/>
      <c r="DAV30" s="305"/>
      <c r="DAW30" s="305"/>
      <c r="DAX30" s="305"/>
      <c r="DAY30" s="305"/>
      <c r="DAZ30" s="305"/>
      <c r="DBA30" s="305"/>
      <c r="DBB30" s="305"/>
      <c r="DBC30" s="305"/>
      <c r="DBD30" s="305"/>
      <c r="DBE30" s="305"/>
      <c r="DBF30" s="305"/>
      <c r="DBG30" s="305"/>
      <c r="DBH30" s="305"/>
      <c r="DBI30" s="305"/>
      <c r="DBJ30" s="305"/>
      <c r="DBK30" s="305"/>
      <c r="DBL30" s="305"/>
      <c r="DBM30" s="305"/>
      <c r="DBN30" s="305"/>
      <c r="DBO30" s="305"/>
      <c r="DBP30" s="305"/>
      <c r="DBQ30" s="305"/>
      <c r="DBR30" s="305"/>
      <c r="DBS30" s="305"/>
      <c r="DBT30" s="305"/>
      <c r="DBU30" s="305"/>
      <c r="DBV30" s="305"/>
      <c r="DBW30" s="305"/>
      <c r="DBX30" s="305"/>
      <c r="DBY30" s="305"/>
      <c r="DBZ30" s="305"/>
      <c r="DCA30" s="305"/>
      <c r="DCB30" s="305"/>
      <c r="DCC30" s="305"/>
      <c r="DCD30" s="305"/>
      <c r="DCE30" s="305"/>
      <c r="DCF30" s="305"/>
      <c r="DCG30" s="305"/>
      <c r="DCH30" s="305"/>
      <c r="DCI30" s="305"/>
      <c r="DCJ30" s="305"/>
      <c r="DCK30" s="305"/>
      <c r="DCL30" s="305"/>
      <c r="DCM30" s="305"/>
      <c r="DCN30" s="305"/>
      <c r="DCO30" s="305"/>
      <c r="DCP30" s="305"/>
      <c r="DCQ30" s="305"/>
      <c r="DCR30" s="305"/>
      <c r="DCS30" s="305"/>
      <c r="DCT30" s="305"/>
      <c r="DCU30" s="305"/>
      <c r="DCV30" s="305"/>
      <c r="DCW30" s="305"/>
      <c r="DCX30" s="305"/>
      <c r="DCY30" s="305"/>
      <c r="DCZ30" s="305"/>
      <c r="DDA30" s="305"/>
      <c r="DDB30" s="305"/>
      <c r="DDC30" s="305"/>
      <c r="DDD30" s="305"/>
      <c r="DDE30" s="305"/>
      <c r="DDF30" s="305"/>
      <c r="DDG30" s="305"/>
      <c r="DDH30" s="305"/>
      <c r="DDI30" s="305"/>
      <c r="DDJ30" s="305"/>
      <c r="DDK30" s="305"/>
      <c r="DDL30" s="305"/>
      <c r="DDM30" s="305"/>
      <c r="DDN30" s="305"/>
      <c r="DDO30" s="305"/>
      <c r="DDP30" s="305"/>
      <c r="DDQ30" s="305"/>
      <c r="DDR30" s="305"/>
      <c r="DDS30" s="305"/>
      <c r="DDT30" s="305"/>
      <c r="DDU30" s="305"/>
      <c r="DDV30" s="305"/>
      <c r="DDW30" s="305"/>
      <c r="DDX30" s="305"/>
      <c r="DDY30" s="305"/>
      <c r="DDZ30" s="305"/>
      <c r="DEA30" s="305"/>
      <c r="DEB30" s="305"/>
      <c r="DEC30" s="305"/>
      <c r="DED30" s="305"/>
      <c r="DEE30" s="305"/>
      <c r="DEF30" s="305"/>
      <c r="DEG30" s="305"/>
      <c r="DEH30" s="305"/>
      <c r="DEI30" s="305"/>
      <c r="DEJ30" s="305"/>
      <c r="DEK30" s="305"/>
      <c r="DEL30" s="305"/>
      <c r="DEM30" s="305"/>
      <c r="DEN30" s="305"/>
      <c r="DEO30" s="305"/>
      <c r="DEP30" s="305"/>
      <c r="DEQ30" s="305"/>
      <c r="DER30" s="305"/>
      <c r="DES30" s="305"/>
      <c r="DET30" s="305"/>
      <c r="DEU30" s="305"/>
      <c r="DEV30" s="305"/>
      <c r="DEW30" s="305"/>
      <c r="DEX30" s="305"/>
      <c r="DEY30" s="305"/>
      <c r="DEZ30" s="305"/>
      <c r="DFA30" s="305"/>
      <c r="DFB30" s="305"/>
      <c r="DFC30" s="305"/>
      <c r="DFD30" s="305"/>
      <c r="DFE30" s="305"/>
      <c r="DFF30" s="305"/>
      <c r="DFG30" s="305"/>
      <c r="DFH30" s="305"/>
      <c r="DFI30" s="305"/>
      <c r="DFJ30" s="305"/>
      <c r="DFK30" s="305"/>
      <c r="DFL30" s="305"/>
      <c r="DFM30" s="305"/>
      <c r="DFN30" s="305"/>
      <c r="DFO30" s="305"/>
      <c r="DFP30" s="305"/>
      <c r="DFQ30" s="305"/>
      <c r="DFR30" s="305"/>
      <c r="DFS30" s="305"/>
      <c r="DFT30" s="305"/>
      <c r="DFU30" s="305"/>
      <c r="DFV30" s="305"/>
      <c r="DFW30" s="305"/>
      <c r="DFX30" s="305"/>
      <c r="DFY30" s="305"/>
      <c r="DFZ30" s="305"/>
      <c r="DGA30" s="305"/>
      <c r="DGB30" s="305"/>
      <c r="DGC30" s="305"/>
      <c r="DGD30" s="305"/>
      <c r="DGE30" s="305"/>
      <c r="DGF30" s="305"/>
      <c r="DGG30" s="305"/>
      <c r="DGH30" s="305"/>
      <c r="DGI30" s="305"/>
      <c r="DGJ30" s="305"/>
      <c r="DGK30" s="305"/>
      <c r="DGL30" s="305"/>
      <c r="DGM30" s="305"/>
      <c r="DGN30" s="305"/>
      <c r="DGO30" s="305"/>
      <c r="DGP30" s="305"/>
      <c r="DGQ30" s="305"/>
      <c r="DGR30" s="305"/>
      <c r="DGS30" s="305"/>
      <c r="DGT30" s="305"/>
      <c r="DGU30" s="305"/>
      <c r="DGV30" s="305"/>
      <c r="DGW30" s="305"/>
      <c r="DGX30" s="305"/>
      <c r="DGY30" s="305"/>
      <c r="DGZ30" s="305"/>
      <c r="DHA30" s="305"/>
      <c r="DHB30" s="305"/>
      <c r="DHC30" s="305"/>
      <c r="DHD30" s="305"/>
      <c r="DHE30" s="305"/>
      <c r="DHF30" s="305"/>
      <c r="DHG30" s="305"/>
      <c r="DHH30" s="305"/>
      <c r="DHI30" s="305"/>
      <c r="DHJ30" s="305"/>
      <c r="DHK30" s="305"/>
      <c r="DHL30" s="305"/>
      <c r="DHM30" s="305"/>
      <c r="DHN30" s="305"/>
      <c r="DHO30" s="305"/>
      <c r="DHP30" s="305"/>
      <c r="DHQ30" s="305"/>
      <c r="DHR30" s="305"/>
      <c r="DHS30" s="305"/>
      <c r="DHT30" s="305"/>
      <c r="DHU30" s="305"/>
      <c r="DHV30" s="305"/>
      <c r="DHW30" s="305"/>
      <c r="DHX30" s="305"/>
      <c r="DHY30" s="305"/>
      <c r="DHZ30" s="305"/>
      <c r="DIA30" s="305"/>
      <c r="DIB30" s="305"/>
      <c r="DIC30" s="305"/>
      <c r="DID30" s="305"/>
      <c r="DIE30" s="305"/>
      <c r="DIF30" s="305"/>
      <c r="DIG30" s="305"/>
      <c r="DIH30" s="305"/>
      <c r="DII30" s="305"/>
      <c r="DIJ30" s="305"/>
      <c r="DIK30" s="305"/>
      <c r="DIL30" s="305"/>
      <c r="DIM30" s="305"/>
      <c r="DIN30" s="305"/>
      <c r="DIO30" s="305"/>
      <c r="DIP30" s="305"/>
      <c r="DIQ30" s="305"/>
      <c r="DIR30" s="305"/>
      <c r="DIS30" s="305"/>
      <c r="DIT30" s="305"/>
      <c r="DIU30" s="305"/>
      <c r="DIV30" s="305"/>
      <c r="DIW30" s="305"/>
      <c r="DIX30" s="305"/>
      <c r="DIY30" s="305"/>
      <c r="DIZ30" s="305"/>
      <c r="DJA30" s="305"/>
      <c r="DJB30" s="305"/>
      <c r="DJC30" s="305"/>
      <c r="DJD30" s="305"/>
      <c r="DJE30" s="305"/>
      <c r="DJF30" s="305"/>
      <c r="DJG30" s="305"/>
      <c r="DJH30" s="305"/>
      <c r="DJI30" s="305"/>
      <c r="DJJ30" s="305"/>
      <c r="DJK30" s="305"/>
      <c r="DJL30" s="305"/>
      <c r="DJM30" s="305"/>
      <c r="DJN30" s="305"/>
      <c r="DJO30" s="305"/>
      <c r="DJP30" s="305"/>
      <c r="DJQ30" s="305"/>
      <c r="DJR30" s="305"/>
      <c r="DJS30" s="305"/>
      <c r="DJT30" s="305"/>
      <c r="DJU30" s="305"/>
      <c r="DJV30" s="305"/>
      <c r="DJW30" s="305"/>
      <c r="DJX30" s="305"/>
      <c r="DJY30" s="305"/>
      <c r="DJZ30" s="305"/>
      <c r="DKA30" s="305"/>
      <c r="DKB30" s="305"/>
      <c r="DKC30" s="305"/>
      <c r="DKD30" s="305"/>
      <c r="DKE30" s="305"/>
      <c r="DKF30" s="305"/>
      <c r="DKG30" s="305"/>
      <c r="DKH30" s="305"/>
      <c r="DKI30" s="305"/>
      <c r="DKJ30" s="305"/>
      <c r="DKK30" s="305"/>
      <c r="DKL30" s="305"/>
      <c r="DKM30" s="305"/>
      <c r="DKN30" s="305"/>
      <c r="DKO30" s="305"/>
      <c r="DKP30" s="305"/>
      <c r="DKQ30" s="305"/>
      <c r="DKR30" s="305"/>
      <c r="DKS30" s="305"/>
      <c r="DKT30" s="305"/>
      <c r="DKU30" s="305"/>
      <c r="DKV30" s="305"/>
      <c r="DKW30" s="305"/>
      <c r="DKX30" s="305"/>
      <c r="DKY30" s="305"/>
      <c r="DKZ30" s="305"/>
      <c r="DLA30" s="305"/>
      <c r="DLB30" s="305"/>
      <c r="DLC30" s="305"/>
      <c r="DLD30" s="305"/>
      <c r="DLE30" s="305"/>
      <c r="DLF30" s="305"/>
      <c r="DLG30" s="305"/>
      <c r="DLH30" s="305"/>
      <c r="DLI30" s="305"/>
      <c r="DLJ30" s="305"/>
      <c r="DLK30" s="305"/>
      <c r="DLL30" s="305"/>
      <c r="DLM30" s="305"/>
      <c r="DLN30" s="305"/>
      <c r="DLO30" s="305"/>
      <c r="DLP30" s="305"/>
      <c r="DLQ30" s="305"/>
      <c r="DLR30" s="305"/>
      <c r="DLS30" s="305"/>
      <c r="DLT30" s="305"/>
      <c r="DLU30" s="305"/>
      <c r="DLV30" s="305"/>
      <c r="DLW30" s="305"/>
      <c r="DLX30" s="305"/>
      <c r="DLY30" s="305"/>
      <c r="DLZ30" s="305"/>
      <c r="DMA30" s="305"/>
      <c r="DMB30" s="305"/>
      <c r="DMC30" s="305"/>
      <c r="DMD30" s="305"/>
      <c r="DME30" s="305"/>
      <c r="DMF30" s="305"/>
      <c r="DMG30" s="305"/>
      <c r="DMH30" s="305"/>
      <c r="DMI30" s="305"/>
      <c r="DMJ30" s="305"/>
      <c r="DMK30" s="305"/>
      <c r="DML30" s="305"/>
      <c r="DMM30" s="305"/>
      <c r="DMN30" s="305"/>
      <c r="DMO30" s="305"/>
      <c r="DMP30" s="305"/>
      <c r="DMQ30" s="305"/>
      <c r="DMR30" s="305"/>
      <c r="DMS30" s="305"/>
      <c r="DMT30" s="305"/>
      <c r="DMU30" s="305"/>
      <c r="DMV30" s="305"/>
      <c r="DMW30" s="305"/>
      <c r="DMX30" s="305"/>
      <c r="DMY30" s="305"/>
      <c r="DMZ30" s="305"/>
      <c r="DNA30" s="305"/>
      <c r="DNB30" s="305"/>
      <c r="DNC30" s="305"/>
      <c r="DND30" s="305"/>
      <c r="DNE30" s="305"/>
      <c r="DNF30" s="305"/>
      <c r="DNG30" s="305"/>
      <c r="DNH30" s="305"/>
      <c r="DNI30" s="305"/>
      <c r="DNJ30" s="305"/>
      <c r="DNK30" s="305"/>
      <c r="DNL30" s="305"/>
      <c r="DNM30" s="305"/>
      <c r="DNN30" s="305"/>
      <c r="DNO30" s="305"/>
      <c r="DNP30" s="305"/>
      <c r="DNQ30" s="305"/>
      <c r="DNR30" s="305"/>
      <c r="DNS30" s="305"/>
      <c r="DNT30" s="305"/>
      <c r="DNU30" s="305"/>
      <c r="DNV30" s="305"/>
      <c r="DNW30" s="305"/>
      <c r="DNX30" s="305"/>
      <c r="DNY30" s="305"/>
      <c r="DNZ30" s="305"/>
      <c r="DOA30" s="305"/>
      <c r="DOB30" s="305"/>
      <c r="DOC30" s="305"/>
      <c r="DOD30" s="305"/>
      <c r="DOE30" s="305"/>
      <c r="DOF30" s="305"/>
      <c r="DOG30" s="305"/>
      <c r="DOH30" s="305"/>
      <c r="DOI30" s="305"/>
      <c r="DOJ30" s="305"/>
      <c r="DOK30" s="305"/>
      <c r="DOL30" s="305"/>
      <c r="DOM30" s="305"/>
      <c r="DON30" s="305"/>
      <c r="DOO30" s="305"/>
      <c r="DOP30" s="305"/>
      <c r="DOQ30" s="305"/>
      <c r="DOR30" s="305"/>
      <c r="DOS30" s="305"/>
      <c r="DOT30" s="305"/>
      <c r="DOU30" s="305"/>
      <c r="DOV30" s="305"/>
      <c r="DOW30" s="305"/>
      <c r="DOX30" s="305"/>
      <c r="DOY30" s="305"/>
      <c r="DOZ30" s="305"/>
      <c r="DPA30" s="305"/>
      <c r="DPB30" s="305"/>
      <c r="DPC30" s="305"/>
      <c r="DPD30" s="305"/>
      <c r="DPE30" s="305"/>
      <c r="DPF30" s="305"/>
      <c r="DPG30" s="305"/>
      <c r="DPH30" s="305"/>
      <c r="DPI30" s="305"/>
      <c r="DPJ30" s="305"/>
      <c r="DPK30" s="305"/>
      <c r="DPL30" s="305"/>
      <c r="DPM30" s="305"/>
      <c r="DPN30" s="305"/>
      <c r="DPO30" s="305"/>
      <c r="DPP30" s="305"/>
      <c r="DPQ30" s="305"/>
      <c r="DPR30" s="305"/>
      <c r="DPS30" s="305"/>
      <c r="DPT30" s="305"/>
      <c r="DPU30" s="305"/>
      <c r="DPV30" s="305"/>
      <c r="DPW30" s="305"/>
      <c r="DPX30" s="305"/>
      <c r="DPY30" s="305"/>
      <c r="DPZ30" s="305"/>
      <c r="DQA30" s="305"/>
      <c r="DQB30" s="305"/>
      <c r="DQC30" s="305"/>
      <c r="DQD30" s="305"/>
      <c r="DQE30" s="305"/>
      <c r="DQF30" s="305"/>
      <c r="DQG30" s="305"/>
      <c r="DQH30" s="305"/>
      <c r="DQI30" s="305"/>
      <c r="DQJ30" s="305"/>
      <c r="DQK30" s="305"/>
      <c r="DQL30" s="305"/>
      <c r="DQM30" s="305"/>
      <c r="DQN30" s="305"/>
      <c r="DQO30" s="305"/>
      <c r="DQP30" s="305"/>
      <c r="DQQ30" s="305"/>
      <c r="DQR30" s="305"/>
      <c r="DQS30" s="305"/>
      <c r="DQT30" s="305"/>
      <c r="DQU30" s="305"/>
      <c r="DQV30" s="305"/>
      <c r="DQW30" s="305"/>
      <c r="DQX30" s="305"/>
      <c r="DQY30" s="305"/>
      <c r="DQZ30" s="305"/>
      <c r="DRA30" s="305"/>
      <c r="DRB30" s="305"/>
      <c r="DRC30" s="305"/>
      <c r="DRD30" s="305"/>
      <c r="DRE30" s="305"/>
      <c r="DRF30" s="305"/>
      <c r="DRG30" s="305"/>
      <c r="DRH30" s="305"/>
      <c r="DRI30" s="305"/>
      <c r="DRJ30" s="305"/>
      <c r="DRK30" s="305"/>
      <c r="DRL30" s="305"/>
      <c r="DRM30" s="305"/>
      <c r="DRN30" s="305"/>
      <c r="DRO30" s="305"/>
      <c r="DRP30" s="305"/>
      <c r="DRQ30" s="305"/>
      <c r="DRR30" s="305"/>
      <c r="DRS30" s="305"/>
      <c r="DRT30" s="305"/>
      <c r="DRU30" s="305"/>
      <c r="DRV30" s="305"/>
      <c r="DRW30" s="305"/>
      <c r="DRX30" s="305"/>
      <c r="DRY30" s="305"/>
      <c r="DRZ30" s="305"/>
      <c r="DSA30" s="305"/>
      <c r="DSB30" s="305"/>
      <c r="DSC30" s="305"/>
      <c r="DSD30" s="305"/>
      <c r="DSE30" s="305"/>
      <c r="DSF30" s="305"/>
      <c r="DSG30" s="305"/>
      <c r="DSH30" s="305"/>
      <c r="DSI30" s="305"/>
      <c r="DSJ30" s="305"/>
      <c r="DSK30" s="305"/>
      <c r="DSL30" s="305"/>
      <c r="DSM30" s="305"/>
      <c r="DSN30" s="305"/>
      <c r="DSO30" s="305"/>
      <c r="DSP30" s="305"/>
      <c r="DSQ30" s="305"/>
      <c r="DSR30" s="305"/>
      <c r="DSS30" s="305"/>
      <c r="DST30" s="305"/>
      <c r="DSU30" s="305"/>
      <c r="DSV30" s="305"/>
      <c r="DSW30" s="305"/>
      <c r="DSX30" s="305"/>
      <c r="DSY30" s="305"/>
      <c r="DSZ30" s="305"/>
      <c r="DTA30" s="305"/>
      <c r="DTB30" s="305"/>
      <c r="DTC30" s="305"/>
      <c r="DTD30" s="305"/>
      <c r="DTE30" s="305"/>
      <c r="DTF30" s="305"/>
      <c r="DTG30" s="305"/>
      <c r="DTH30" s="305"/>
      <c r="DTI30" s="305"/>
      <c r="DTJ30" s="305"/>
      <c r="DTK30" s="305"/>
      <c r="DTL30" s="305"/>
      <c r="DTM30" s="305"/>
      <c r="DTN30" s="305"/>
      <c r="DTO30" s="305"/>
      <c r="DTP30" s="305"/>
      <c r="DTQ30" s="305"/>
      <c r="DTR30" s="305"/>
      <c r="DTS30" s="305"/>
      <c r="DTT30" s="305"/>
      <c r="DTU30" s="305"/>
      <c r="DTV30" s="305"/>
      <c r="DTW30" s="305"/>
      <c r="DTX30" s="305"/>
      <c r="DTY30" s="305"/>
      <c r="DTZ30" s="305"/>
      <c r="DUA30" s="305"/>
      <c r="DUB30" s="305"/>
      <c r="DUC30" s="305"/>
      <c r="DUD30" s="305"/>
      <c r="DUE30" s="305"/>
      <c r="DUF30" s="305"/>
      <c r="DUG30" s="305"/>
      <c r="DUH30" s="305"/>
      <c r="DUI30" s="305"/>
      <c r="DUJ30" s="305"/>
      <c r="DUK30" s="305"/>
      <c r="DUL30" s="305"/>
      <c r="DUM30" s="305"/>
      <c r="DUN30" s="305"/>
      <c r="DUO30" s="305"/>
      <c r="DUP30" s="305"/>
      <c r="DUQ30" s="305"/>
      <c r="DUR30" s="305"/>
      <c r="DUS30" s="305"/>
      <c r="DUT30" s="305"/>
      <c r="DUU30" s="305"/>
      <c r="DUV30" s="305"/>
      <c r="DUW30" s="305"/>
      <c r="DUX30" s="305"/>
      <c r="DUY30" s="305"/>
      <c r="DUZ30" s="305"/>
      <c r="DVA30" s="305"/>
      <c r="DVB30" s="305"/>
      <c r="DVC30" s="305"/>
      <c r="DVD30" s="305"/>
      <c r="DVE30" s="305"/>
      <c r="DVF30" s="305"/>
      <c r="DVG30" s="305"/>
      <c r="DVH30" s="305"/>
      <c r="DVI30" s="305"/>
      <c r="DVJ30" s="305"/>
      <c r="DVK30" s="305"/>
      <c r="DVL30" s="305"/>
      <c r="DVM30" s="305"/>
      <c r="DVN30" s="305"/>
      <c r="DVO30" s="305"/>
      <c r="DVP30" s="305"/>
      <c r="DVQ30" s="305"/>
      <c r="DVR30" s="305"/>
      <c r="DVS30" s="305"/>
      <c r="DVT30" s="305"/>
      <c r="DVU30" s="305"/>
      <c r="DVV30" s="305"/>
      <c r="DVW30" s="305"/>
      <c r="DVX30" s="305"/>
      <c r="DVY30" s="305"/>
      <c r="DVZ30" s="305"/>
      <c r="DWA30" s="305"/>
      <c r="DWB30" s="305"/>
      <c r="DWC30" s="305"/>
      <c r="DWD30" s="305"/>
      <c r="DWE30" s="305"/>
      <c r="DWF30" s="305"/>
      <c r="DWG30" s="305"/>
      <c r="DWH30" s="305"/>
      <c r="DWI30" s="305"/>
      <c r="DWJ30" s="305"/>
      <c r="DWK30" s="305"/>
      <c r="DWL30" s="305"/>
      <c r="DWM30" s="305"/>
      <c r="DWN30" s="305"/>
      <c r="DWO30" s="305"/>
      <c r="DWP30" s="305"/>
      <c r="DWQ30" s="305"/>
      <c r="DWR30" s="305"/>
      <c r="DWS30" s="305"/>
      <c r="DWT30" s="305"/>
      <c r="DWU30" s="305"/>
      <c r="DWV30" s="305"/>
      <c r="DWW30" s="305"/>
      <c r="DWX30" s="305"/>
      <c r="DWY30" s="305"/>
      <c r="DWZ30" s="305"/>
      <c r="DXA30" s="305"/>
      <c r="DXB30" s="305"/>
      <c r="DXC30" s="305"/>
      <c r="DXD30" s="305"/>
      <c r="DXE30" s="305"/>
      <c r="DXF30" s="305"/>
      <c r="DXG30" s="305"/>
      <c r="DXH30" s="305"/>
      <c r="DXI30" s="305"/>
      <c r="DXJ30" s="305"/>
      <c r="DXK30" s="305"/>
      <c r="DXL30" s="305"/>
      <c r="DXM30" s="305"/>
      <c r="DXN30" s="305"/>
      <c r="DXO30" s="305"/>
      <c r="DXP30" s="305"/>
      <c r="DXQ30" s="305"/>
      <c r="DXR30" s="305"/>
      <c r="DXS30" s="305"/>
      <c r="DXT30" s="305"/>
      <c r="DXU30" s="305"/>
      <c r="DXV30" s="305"/>
      <c r="DXW30" s="305"/>
      <c r="DXX30" s="305"/>
      <c r="DXY30" s="305"/>
      <c r="DXZ30" s="305"/>
      <c r="DYA30" s="305"/>
      <c r="DYB30" s="305"/>
      <c r="DYC30" s="305"/>
      <c r="DYD30" s="305"/>
      <c r="DYE30" s="305"/>
      <c r="DYF30" s="305"/>
      <c r="DYG30" s="305"/>
      <c r="DYH30" s="305"/>
      <c r="DYI30" s="305"/>
      <c r="DYJ30" s="305"/>
      <c r="DYK30" s="305"/>
      <c r="DYL30" s="305"/>
      <c r="DYM30" s="305"/>
      <c r="DYN30" s="305"/>
      <c r="DYO30" s="305"/>
      <c r="DYP30" s="305"/>
      <c r="DYQ30" s="305"/>
      <c r="DYR30" s="305"/>
      <c r="DYS30" s="305"/>
      <c r="DYT30" s="305"/>
      <c r="DYU30" s="305"/>
      <c r="DYV30" s="305"/>
      <c r="DYW30" s="305"/>
      <c r="DYX30" s="305"/>
      <c r="DYY30" s="305"/>
      <c r="DYZ30" s="305"/>
      <c r="DZA30" s="305"/>
      <c r="DZB30" s="305"/>
      <c r="DZC30" s="305"/>
      <c r="DZD30" s="305"/>
      <c r="DZE30" s="305"/>
      <c r="DZF30" s="305"/>
      <c r="DZG30" s="305"/>
      <c r="DZH30" s="305"/>
      <c r="DZI30" s="305"/>
      <c r="DZJ30" s="305"/>
      <c r="DZK30" s="305"/>
      <c r="DZL30" s="305"/>
      <c r="DZM30" s="305"/>
      <c r="DZN30" s="305"/>
      <c r="DZO30" s="305"/>
      <c r="DZP30" s="305"/>
      <c r="DZQ30" s="305"/>
      <c r="DZR30" s="305"/>
      <c r="DZS30" s="305"/>
      <c r="DZT30" s="305"/>
      <c r="DZU30" s="305"/>
      <c r="DZV30" s="305"/>
      <c r="DZW30" s="305"/>
      <c r="DZX30" s="305"/>
      <c r="DZY30" s="305"/>
      <c r="DZZ30" s="305"/>
      <c r="EAA30" s="305"/>
      <c r="EAB30" s="305"/>
      <c r="EAC30" s="305"/>
      <c r="EAD30" s="305"/>
      <c r="EAE30" s="305"/>
      <c r="EAF30" s="305"/>
      <c r="EAG30" s="305"/>
      <c r="EAH30" s="305"/>
      <c r="EAI30" s="305"/>
      <c r="EAJ30" s="305"/>
      <c r="EAK30" s="305"/>
      <c r="EAL30" s="305"/>
      <c r="EAM30" s="305"/>
      <c r="EAN30" s="305"/>
      <c r="EAO30" s="305"/>
      <c r="EAP30" s="305"/>
      <c r="EAQ30" s="305"/>
      <c r="EAR30" s="305"/>
      <c r="EAS30" s="305"/>
      <c r="EAT30" s="305"/>
      <c r="EAU30" s="305"/>
      <c r="EAV30" s="305"/>
      <c r="EAW30" s="305"/>
      <c r="EAX30" s="305"/>
      <c r="EAY30" s="305"/>
      <c r="EAZ30" s="305"/>
      <c r="EBA30" s="305"/>
      <c r="EBB30" s="305"/>
      <c r="EBC30" s="305"/>
      <c r="EBD30" s="305"/>
      <c r="EBE30" s="305"/>
      <c r="EBF30" s="305"/>
      <c r="EBG30" s="305"/>
      <c r="EBH30" s="305"/>
      <c r="EBI30" s="305"/>
      <c r="EBJ30" s="305"/>
      <c r="EBK30" s="305"/>
      <c r="EBL30" s="305"/>
      <c r="EBM30" s="305"/>
      <c r="EBN30" s="305"/>
      <c r="EBO30" s="305"/>
      <c r="EBP30" s="305"/>
      <c r="EBQ30" s="305"/>
      <c r="EBR30" s="305"/>
      <c r="EBS30" s="305"/>
      <c r="EBT30" s="305"/>
      <c r="EBU30" s="305"/>
      <c r="EBV30" s="305"/>
      <c r="EBW30" s="305"/>
      <c r="EBX30" s="305"/>
      <c r="EBY30" s="305"/>
      <c r="EBZ30" s="305"/>
      <c r="ECA30" s="305"/>
      <c r="ECB30" s="305"/>
      <c r="ECC30" s="305"/>
      <c r="ECD30" s="305"/>
      <c r="ECE30" s="305"/>
      <c r="ECF30" s="305"/>
      <c r="ECG30" s="305"/>
      <c r="ECH30" s="305"/>
      <c r="ECI30" s="305"/>
      <c r="ECJ30" s="305"/>
      <c r="ECK30" s="305"/>
      <c r="ECL30" s="305"/>
      <c r="ECM30" s="305"/>
      <c r="ECN30" s="305"/>
      <c r="ECO30" s="305"/>
      <c r="ECP30" s="305"/>
      <c r="ECQ30" s="305"/>
      <c r="ECR30" s="305"/>
      <c r="ECS30" s="305"/>
      <c r="ECT30" s="305"/>
      <c r="ECU30" s="305"/>
      <c r="ECV30" s="305"/>
      <c r="ECW30" s="305"/>
      <c r="ECX30" s="305"/>
      <c r="ECY30" s="305"/>
      <c r="ECZ30" s="305"/>
      <c r="EDA30" s="305"/>
      <c r="EDB30" s="305"/>
      <c r="EDC30" s="305"/>
      <c r="EDD30" s="305"/>
      <c r="EDE30" s="305"/>
      <c r="EDF30" s="305"/>
      <c r="EDG30" s="305"/>
      <c r="EDH30" s="305"/>
      <c r="EDI30" s="305"/>
      <c r="EDJ30" s="305"/>
      <c r="EDK30" s="305"/>
      <c r="EDL30" s="305"/>
      <c r="EDM30" s="305"/>
      <c r="EDN30" s="305"/>
      <c r="EDO30" s="305"/>
      <c r="EDP30" s="305"/>
      <c r="EDQ30" s="305"/>
      <c r="EDR30" s="305"/>
      <c r="EDS30" s="305"/>
      <c r="EDT30" s="305"/>
      <c r="EDU30" s="305"/>
      <c r="EDV30" s="305"/>
      <c r="EDW30" s="305"/>
      <c r="EDX30" s="305"/>
      <c r="EDY30" s="305"/>
      <c r="EDZ30" s="305"/>
      <c r="EEA30" s="305"/>
      <c r="EEB30" s="305"/>
      <c r="EEC30" s="305"/>
      <c r="EED30" s="305"/>
      <c r="EEE30" s="305"/>
      <c r="EEF30" s="305"/>
      <c r="EEG30" s="305"/>
      <c r="EEH30" s="305"/>
      <c r="EEI30" s="305"/>
      <c r="EEJ30" s="305"/>
      <c r="EEK30" s="305"/>
      <c r="EEL30" s="305"/>
      <c r="EEM30" s="305"/>
      <c r="EEN30" s="305"/>
      <c r="EEO30" s="305"/>
      <c r="EEP30" s="305"/>
      <c r="EEQ30" s="305"/>
      <c r="EER30" s="305"/>
      <c r="EES30" s="305"/>
      <c r="EET30" s="305"/>
      <c r="EEU30" s="305"/>
      <c r="EEV30" s="305"/>
      <c r="EEW30" s="305"/>
      <c r="EEX30" s="305"/>
      <c r="EEY30" s="305"/>
      <c r="EEZ30" s="305"/>
      <c r="EFA30" s="305"/>
      <c r="EFB30" s="305"/>
      <c r="EFC30" s="305"/>
      <c r="EFD30" s="305"/>
      <c r="EFE30" s="305"/>
      <c r="EFF30" s="305"/>
      <c r="EFG30" s="305"/>
      <c r="EFH30" s="305"/>
      <c r="EFI30" s="305"/>
      <c r="EFJ30" s="305"/>
      <c r="EFK30" s="305"/>
      <c r="EFL30" s="305"/>
      <c r="EFM30" s="305"/>
      <c r="EFN30" s="305"/>
      <c r="EFO30" s="305"/>
      <c r="EFP30" s="305"/>
      <c r="EFQ30" s="305"/>
      <c r="EFR30" s="305"/>
      <c r="EFS30" s="305"/>
      <c r="EFT30" s="305"/>
      <c r="EFU30" s="305"/>
      <c r="EFV30" s="305"/>
      <c r="EFW30" s="305"/>
      <c r="EFX30" s="305"/>
      <c r="EFY30" s="305"/>
      <c r="EFZ30" s="305"/>
      <c r="EGA30" s="305"/>
      <c r="EGB30" s="305"/>
      <c r="EGC30" s="305"/>
      <c r="EGD30" s="305"/>
      <c r="EGE30" s="305"/>
      <c r="EGF30" s="305"/>
      <c r="EGG30" s="305"/>
      <c r="EGH30" s="305"/>
      <c r="EGI30" s="305"/>
      <c r="EGJ30" s="305"/>
      <c r="EGK30" s="305"/>
      <c r="EGL30" s="305"/>
      <c r="EGM30" s="305"/>
      <c r="EGN30" s="305"/>
      <c r="EGO30" s="305"/>
      <c r="EGP30" s="305"/>
      <c r="EGQ30" s="305"/>
      <c r="EGR30" s="305"/>
      <c r="EGS30" s="305"/>
      <c r="EGT30" s="305"/>
      <c r="EGU30" s="305"/>
      <c r="EGV30" s="305"/>
      <c r="EGW30" s="305"/>
      <c r="EGX30" s="305"/>
      <c r="EGY30" s="305"/>
      <c r="EGZ30" s="305"/>
      <c r="EHA30" s="305"/>
      <c r="EHB30" s="305"/>
      <c r="EHC30" s="305"/>
      <c r="EHD30" s="305"/>
      <c r="EHE30" s="305"/>
      <c r="EHF30" s="305"/>
      <c r="EHG30" s="305"/>
      <c r="EHH30" s="305"/>
      <c r="EHI30" s="305"/>
      <c r="EHJ30" s="305"/>
      <c r="EHK30" s="305"/>
      <c r="EHL30" s="305"/>
      <c r="EHM30" s="305"/>
      <c r="EHN30" s="305"/>
      <c r="EHO30" s="305"/>
      <c r="EHP30" s="305"/>
      <c r="EHQ30" s="305"/>
      <c r="EHR30" s="305"/>
      <c r="EHS30" s="305"/>
      <c r="EHT30" s="305"/>
      <c r="EHU30" s="305"/>
      <c r="EHV30" s="305"/>
      <c r="EHW30" s="305"/>
      <c r="EHX30" s="305"/>
      <c r="EHY30" s="305"/>
      <c r="EHZ30" s="305"/>
      <c r="EIA30" s="305"/>
      <c r="EIB30" s="305"/>
      <c r="EIC30" s="305"/>
      <c r="EID30" s="305"/>
      <c r="EIE30" s="305"/>
      <c r="EIF30" s="305"/>
      <c r="EIG30" s="305"/>
      <c r="EIH30" s="305"/>
      <c r="EII30" s="305"/>
      <c r="EIJ30" s="305"/>
      <c r="EIK30" s="305"/>
      <c r="EIL30" s="305"/>
      <c r="EIM30" s="305"/>
      <c r="EIN30" s="305"/>
      <c r="EIO30" s="305"/>
      <c r="EIP30" s="305"/>
      <c r="EIQ30" s="305"/>
      <c r="EIR30" s="305"/>
      <c r="EIS30" s="305"/>
      <c r="EIT30" s="305"/>
      <c r="EIU30" s="305"/>
      <c r="EIV30" s="305"/>
      <c r="EIW30" s="305"/>
      <c r="EIX30" s="305"/>
      <c r="EIY30" s="305"/>
      <c r="EIZ30" s="305"/>
      <c r="EJA30" s="305"/>
      <c r="EJB30" s="305"/>
      <c r="EJC30" s="305"/>
      <c r="EJD30" s="305"/>
      <c r="EJE30" s="305"/>
      <c r="EJF30" s="305"/>
      <c r="EJG30" s="305"/>
      <c r="EJH30" s="305"/>
      <c r="EJI30" s="305"/>
      <c r="EJJ30" s="305"/>
      <c r="EJK30" s="305"/>
      <c r="EJL30" s="305"/>
      <c r="EJM30" s="305"/>
      <c r="EJN30" s="305"/>
      <c r="EJO30" s="305"/>
      <c r="EJP30" s="305"/>
      <c r="EJQ30" s="305"/>
      <c r="EJR30" s="305"/>
      <c r="EJS30" s="305"/>
      <c r="EJT30" s="305"/>
      <c r="EJU30" s="305"/>
      <c r="EJV30" s="305"/>
      <c r="EJW30" s="305"/>
      <c r="EJX30" s="305"/>
      <c r="EJY30" s="305"/>
      <c r="EJZ30" s="305"/>
      <c r="EKA30" s="305"/>
      <c r="EKB30" s="305"/>
      <c r="EKC30" s="305"/>
      <c r="EKD30" s="305"/>
      <c r="EKE30" s="305"/>
      <c r="EKF30" s="305"/>
      <c r="EKG30" s="305"/>
      <c r="EKH30" s="305"/>
      <c r="EKI30" s="305"/>
      <c r="EKJ30" s="305"/>
      <c r="EKK30" s="305"/>
      <c r="EKL30" s="305"/>
      <c r="EKM30" s="305"/>
      <c r="EKN30" s="305"/>
      <c r="EKO30" s="305"/>
      <c r="EKP30" s="305"/>
      <c r="EKQ30" s="305"/>
      <c r="EKR30" s="305"/>
      <c r="EKS30" s="305"/>
      <c r="EKT30" s="305"/>
      <c r="EKU30" s="305"/>
      <c r="EKV30" s="305"/>
      <c r="EKW30" s="305"/>
      <c r="EKX30" s="305"/>
      <c r="EKY30" s="305"/>
      <c r="EKZ30" s="305"/>
      <c r="ELA30" s="305"/>
      <c r="ELB30" s="305"/>
      <c r="ELC30" s="305"/>
      <c r="ELD30" s="305"/>
      <c r="ELE30" s="305"/>
      <c r="ELF30" s="305"/>
      <c r="ELG30" s="305"/>
      <c r="ELH30" s="305"/>
      <c r="ELI30" s="305"/>
      <c r="ELJ30" s="305"/>
      <c r="ELK30" s="305"/>
      <c r="ELL30" s="305"/>
      <c r="ELM30" s="305"/>
      <c r="ELN30" s="305"/>
      <c r="ELO30" s="305"/>
      <c r="ELP30" s="305"/>
      <c r="ELQ30" s="305"/>
      <c r="ELR30" s="305"/>
      <c r="ELS30" s="305"/>
      <c r="ELT30" s="305"/>
      <c r="ELU30" s="305"/>
      <c r="ELV30" s="305"/>
      <c r="ELW30" s="305"/>
      <c r="ELX30" s="305"/>
      <c r="ELY30" s="305"/>
      <c r="ELZ30" s="305"/>
      <c r="EMA30" s="305"/>
      <c r="EMB30" s="305"/>
      <c r="EMC30" s="305"/>
      <c r="EMD30" s="305"/>
      <c r="EME30" s="305"/>
      <c r="EMF30" s="305"/>
      <c r="EMG30" s="305"/>
      <c r="EMH30" s="305"/>
      <c r="EMI30" s="305"/>
      <c r="EMJ30" s="305"/>
      <c r="EMK30" s="305"/>
      <c r="EML30" s="305"/>
      <c r="EMM30" s="305"/>
      <c r="EMN30" s="305"/>
      <c r="EMO30" s="305"/>
      <c r="EMP30" s="305"/>
      <c r="EMQ30" s="305"/>
      <c r="EMR30" s="305"/>
      <c r="EMS30" s="305"/>
      <c r="EMT30" s="305"/>
      <c r="EMU30" s="305"/>
      <c r="EMV30" s="305"/>
      <c r="EMW30" s="305"/>
      <c r="EMX30" s="305"/>
      <c r="EMY30" s="305"/>
      <c r="EMZ30" s="305"/>
      <c r="ENA30" s="305"/>
      <c r="ENB30" s="305"/>
      <c r="ENC30" s="305"/>
      <c r="END30" s="305"/>
      <c r="ENE30" s="305"/>
      <c r="ENF30" s="305"/>
      <c r="ENG30" s="305"/>
      <c r="ENH30" s="305"/>
      <c r="ENI30" s="305"/>
      <c r="ENJ30" s="305"/>
      <c r="ENK30" s="305"/>
      <c r="ENL30" s="305"/>
      <c r="ENM30" s="305"/>
      <c r="ENN30" s="305"/>
      <c r="ENO30" s="305"/>
      <c r="ENP30" s="305"/>
      <c r="ENQ30" s="305"/>
      <c r="ENR30" s="305"/>
      <c r="ENS30" s="305"/>
      <c r="ENT30" s="305"/>
      <c r="ENU30" s="305"/>
      <c r="ENV30" s="305"/>
      <c r="ENW30" s="305"/>
      <c r="ENX30" s="305"/>
      <c r="ENY30" s="305"/>
      <c r="ENZ30" s="305"/>
      <c r="EOA30" s="305"/>
      <c r="EOB30" s="305"/>
      <c r="EOC30" s="305"/>
      <c r="EOD30" s="305"/>
      <c r="EOE30" s="305"/>
      <c r="EOF30" s="305"/>
      <c r="EOG30" s="305"/>
      <c r="EOH30" s="305"/>
      <c r="EOI30" s="305"/>
      <c r="EOJ30" s="305"/>
      <c r="EOK30" s="305"/>
      <c r="EOL30" s="305"/>
      <c r="EOM30" s="305"/>
      <c r="EON30" s="305"/>
      <c r="EOO30" s="305"/>
      <c r="EOP30" s="305"/>
      <c r="EOQ30" s="305"/>
      <c r="EOR30" s="305"/>
      <c r="EOS30" s="305"/>
      <c r="EOT30" s="305"/>
      <c r="EOU30" s="305"/>
      <c r="EOV30" s="305"/>
      <c r="EOW30" s="305"/>
      <c r="EOX30" s="305"/>
      <c r="EOY30" s="305"/>
      <c r="EOZ30" s="305"/>
      <c r="EPA30" s="305"/>
      <c r="EPB30" s="305"/>
      <c r="EPC30" s="305"/>
      <c r="EPD30" s="305"/>
      <c r="EPE30" s="305"/>
      <c r="EPF30" s="305"/>
      <c r="EPG30" s="305"/>
      <c r="EPH30" s="305"/>
      <c r="EPI30" s="305"/>
      <c r="EPJ30" s="305"/>
      <c r="EPK30" s="305"/>
      <c r="EPL30" s="305"/>
      <c r="EPM30" s="305"/>
      <c r="EPN30" s="305"/>
      <c r="EPO30" s="305"/>
      <c r="EPP30" s="305"/>
      <c r="EPQ30" s="305"/>
      <c r="EPR30" s="305"/>
      <c r="EPS30" s="305"/>
      <c r="EPT30" s="305"/>
      <c r="EPU30" s="305"/>
      <c r="EPV30" s="305"/>
      <c r="EPW30" s="305"/>
      <c r="EPX30" s="305"/>
      <c r="EPY30" s="305"/>
      <c r="EPZ30" s="305"/>
      <c r="EQA30" s="305"/>
      <c r="EQB30" s="305"/>
      <c r="EQC30" s="305"/>
      <c r="EQD30" s="305"/>
      <c r="EQE30" s="305"/>
      <c r="EQF30" s="305"/>
      <c r="EQG30" s="305"/>
      <c r="EQH30" s="305"/>
      <c r="EQI30" s="305"/>
      <c r="EQJ30" s="305"/>
      <c r="EQK30" s="305"/>
      <c r="EQL30" s="305"/>
      <c r="EQM30" s="305"/>
      <c r="EQN30" s="305"/>
      <c r="EQO30" s="305"/>
      <c r="EQP30" s="305"/>
      <c r="EQQ30" s="305"/>
      <c r="EQR30" s="305"/>
      <c r="EQS30" s="305"/>
      <c r="EQT30" s="305"/>
      <c r="EQU30" s="305"/>
      <c r="EQV30" s="305"/>
      <c r="EQW30" s="305"/>
      <c r="EQX30" s="305"/>
      <c r="EQY30" s="305"/>
      <c r="EQZ30" s="305"/>
      <c r="ERA30" s="305"/>
      <c r="ERB30" s="305"/>
      <c r="ERC30" s="305"/>
      <c r="ERD30" s="305"/>
      <c r="ERE30" s="305"/>
      <c r="ERF30" s="305"/>
      <c r="ERG30" s="305"/>
      <c r="ERH30" s="305"/>
      <c r="ERI30" s="305"/>
      <c r="ERJ30" s="305"/>
      <c r="ERK30" s="305"/>
      <c r="ERL30" s="305"/>
      <c r="ERM30" s="305"/>
      <c r="ERN30" s="305"/>
      <c r="ERO30" s="305"/>
      <c r="ERP30" s="305"/>
      <c r="ERQ30" s="305"/>
      <c r="ERR30" s="305"/>
      <c r="ERS30" s="305"/>
      <c r="ERT30" s="305"/>
      <c r="ERU30" s="305"/>
      <c r="ERV30" s="305"/>
      <c r="ERW30" s="305"/>
      <c r="ERX30" s="305"/>
      <c r="ERY30" s="305"/>
      <c r="ERZ30" s="305"/>
      <c r="ESA30" s="305"/>
      <c r="ESB30" s="305"/>
      <c r="ESC30" s="305"/>
      <c r="ESD30" s="305"/>
      <c r="ESE30" s="305"/>
      <c r="ESF30" s="305"/>
      <c r="ESG30" s="305"/>
      <c r="ESH30" s="305"/>
      <c r="ESI30" s="305"/>
      <c r="ESJ30" s="305"/>
      <c r="ESK30" s="305"/>
      <c r="ESL30" s="305"/>
      <c r="ESM30" s="305"/>
      <c r="ESN30" s="305"/>
      <c r="ESO30" s="305"/>
      <c r="ESP30" s="305"/>
      <c r="ESQ30" s="305"/>
      <c r="ESR30" s="305"/>
      <c r="ESS30" s="305"/>
      <c r="EST30" s="305"/>
      <c r="ESU30" s="305"/>
      <c r="ESV30" s="305"/>
      <c r="ESW30" s="305"/>
      <c r="ESX30" s="305"/>
      <c r="ESY30" s="305"/>
      <c r="ESZ30" s="305"/>
      <c r="ETA30" s="305"/>
      <c r="ETB30" s="305"/>
      <c r="ETC30" s="305"/>
      <c r="ETD30" s="305"/>
      <c r="ETE30" s="305"/>
      <c r="ETF30" s="305"/>
      <c r="ETG30" s="305"/>
      <c r="ETH30" s="305"/>
      <c r="ETI30" s="305"/>
      <c r="ETJ30" s="305"/>
      <c r="ETK30" s="305"/>
      <c r="ETL30" s="305"/>
      <c r="ETM30" s="305"/>
      <c r="ETN30" s="305"/>
      <c r="ETO30" s="305"/>
      <c r="ETP30" s="305"/>
      <c r="ETQ30" s="305"/>
      <c r="ETR30" s="305"/>
      <c r="ETS30" s="305"/>
      <c r="ETT30" s="305"/>
      <c r="ETU30" s="305"/>
      <c r="ETV30" s="305"/>
      <c r="ETW30" s="305"/>
      <c r="ETX30" s="305"/>
      <c r="ETY30" s="305"/>
      <c r="ETZ30" s="305"/>
      <c r="EUA30" s="305"/>
      <c r="EUB30" s="305"/>
      <c r="EUC30" s="305"/>
      <c r="EUD30" s="305"/>
      <c r="EUE30" s="305"/>
      <c r="EUF30" s="305"/>
      <c r="EUG30" s="305"/>
      <c r="EUH30" s="305"/>
      <c r="EUI30" s="305"/>
      <c r="EUJ30" s="305"/>
      <c r="EUK30" s="305"/>
      <c r="EUL30" s="305"/>
      <c r="EUM30" s="305"/>
      <c r="EUN30" s="305"/>
      <c r="EUO30" s="305"/>
      <c r="EUP30" s="305"/>
      <c r="EUQ30" s="305"/>
      <c r="EUR30" s="305"/>
      <c r="EUS30" s="305"/>
      <c r="EUT30" s="305"/>
      <c r="EUU30" s="305"/>
      <c r="EUV30" s="305"/>
      <c r="EUW30" s="305"/>
      <c r="EUX30" s="305"/>
      <c r="EUY30" s="305"/>
      <c r="EUZ30" s="305"/>
      <c r="EVA30" s="305"/>
      <c r="EVB30" s="305"/>
      <c r="EVC30" s="305"/>
      <c r="EVD30" s="305"/>
      <c r="EVE30" s="305"/>
      <c r="EVF30" s="305"/>
      <c r="EVG30" s="305"/>
      <c r="EVH30" s="305"/>
      <c r="EVI30" s="305"/>
      <c r="EVJ30" s="305"/>
      <c r="EVK30" s="305"/>
      <c r="EVL30" s="305"/>
      <c r="EVM30" s="305"/>
      <c r="EVN30" s="305"/>
      <c r="EVO30" s="305"/>
      <c r="EVP30" s="305"/>
      <c r="EVQ30" s="305"/>
      <c r="EVR30" s="305"/>
      <c r="EVS30" s="305"/>
      <c r="EVT30" s="305"/>
      <c r="EVU30" s="305"/>
      <c r="EVV30" s="305"/>
      <c r="EVW30" s="305"/>
      <c r="EVX30" s="305"/>
      <c r="EVY30" s="305"/>
      <c r="EVZ30" s="305"/>
      <c r="EWA30" s="305"/>
      <c r="EWB30" s="305"/>
      <c r="EWC30" s="305"/>
      <c r="EWD30" s="305"/>
      <c r="EWE30" s="305"/>
      <c r="EWF30" s="305"/>
      <c r="EWG30" s="305"/>
      <c r="EWH30" s="305"/>
      <c r="EWI30" s="305"/>
      <c r="EWJ30" s="305"/>
      <c r="EWK30" s="305"/>
      <c r="EWL30" s="305"/>
      <c r="EWM30" s="305"/>
      <c r="EWN30" s="305"/>
      <c r="EWO30" s="305"/>
      <c r="EWP30" s="305"/>
      <c r="EWQ30" s="305"/>
      <c r="EWR30" s="305"/>
      <c r="EWS30" s="305"/>
      <c r="EWT30" s="305"/>
      <c r="EWU30" s="305"/>
      <c r="EWV30" s="305"/>
      <c r="EWW30" s="305"/>
      <c r="EWX30" s="305"/>
      <c r="EWY30" s="305"/>
      <c r="EWZ30" s="305"/>
      <c r="EXA30" s="305"/>
      <c r="EXB30" s="305"/>
      <c r="EXC30" s="305"/>
      <c r="EXD30" s="305"/>
      <c r="EXE30" s="305"/>
      <c r="EXF30" s="305"/>
      <c r="EXG30" s="305"/>
      <c r="EXH30" s="305"/>
      <c r="EXI30" s="305"/>
      <c r="EXJ30" s="305"/>
      <c r="EXK30" s="305"/>
      <c r="EXL30" s="305"/>
      <c r="EXM30" s="305"/>
      <c r="EXN30" s="305"/>
      <c r="EXO30" s="305"/>
      <c r="EXP30" s="305"/>
      <c r="EXQ30" s="305"/>
      <c r="EXR30" s="305"/>
      <c r="EXS30" s="305"/>
      <c r="EXT30" s="305"/>
      <c r="EXU30" s="305"/>
      <c r="EXV30" s="305"/>
      <c r="EXW30" s="305"/>
      <c r="EXX30" s="305"/>
      <c r="EXY30" s="305"/>
      <c r="EXZ30" s="305"/>
      <c r="EYA30" s="305"/>
      <c r="EYB30" s="305"/>
      <c r="EYC30" s="305"/>
      <c r="EYD30" s="305"/>
      <c r="EYE30" s="305"/>
      <c r="EYF30" s="305"/>
      <c r="EYG30" s="305"/>
      <c r="EYH30" s="305"/>
      <c r="EYI30" s="305"/>
      <c r="EYJ30" s="305"/>
      <c r="EYK30" s="305"/>
      <c r="EYL30" s="305"/>
      <c r="EYM30" s="305"/>
      <c r="EYN30" s="305"/>
      <c r="EYO30" s="305"/>
      <c r="EYP30" s="305"/>
      <c r="EYQ30" s="305"/>
      <c r="EYR30" s="305"/>
      <c r="EYS30" s="305"/>
      <c r="EYT30" s="305"/>
      <c r="EYU30" s="305"/>
      <c r="EYV30" s="305"/>
      <c r="EYW30" s="305"/>
      <c r="EYX30" s="305"/>
      <c r="EYY30" s="305"/>
      <c r="EYZ30" s="305"/>
      <c r="EZA30" s="305"/>
      <c r="EZB30" s="305"/>
      <c r="EZC30" s="305"/>
      <c r="EZD30" s="305"/>
      <c r="EZE30" s="305"/>
      <c r="EZF30" s="305"/>
      <c r="EZG30" s="305"/>
      <c r="EZH30" s="305"/>
      <c r="EZI30" s="305"/>
      <c r="EZJ30" s="305"/>
      <c r="EZK30" s="305"/>
      <c r="EZL30" s="305"/>
      <c r="EZM30" s="305"/>
      <c r="EZN30" s="305"/>
      <c r="EZO30" s="305"/>
      <c r="EZP30" s="305"/>
      <c r="EZQ30" s="305"/>
      <c r="EZR30" s="305"/>
      <c r="EZS30" s="305"/>
      <c r="EZT30" s="305"/>
      <c r="EZU30" s="305"/>
      <c r="EZV30" s="305"/>
      <c r="EZW30" s="305"/>
      <c r="EZX30" s="305"/>
      <c r="EZY30" s="305"/>
      <c r="EZZ30" s="305"/>
      <c r="FAA30" s="305"/>
      <c r="FAB30" s="305"/>
      <c r="FAC30" s="305"/>
      <c r="FAD30" s="305"/>
      <c r="FAE30" s="305"/>
      <c r="FAF30" s="305"/>
      <c r="FAG30" s="305"/>
      <c r="FAH30" s="305"/>
      <c r="FAI30" s="305"/>
      <c r="FAJ30" s="305"/>
      <c r="FAK30" s="305"/>
      <c r="FAL30" s="305"/>
      <c r="FAM30" s="305"/>
      <c r="FAN30" s="305"/>
      <c r="FAO30" s="305"/>
      <c r="FAP30" s="305"/>
      <c r="FAQ30" s="305"/>
      <c r="FAR30" s="305"/>
      <c r="FAS30" s="305"/>
      <c r="FAT30" s="305"/>
      <c r="FAU30" s="305"/>
      <c r="FAV30" s="305"/>
      <c r="FAW30" s="305"/>
      <c r="FAX30" s="305"/>
      <c r="FAY30" s="305"/>
      <c r="FAZ30" s="305"/>
      <c r="FBA30" s="305"/>
      <c r="FBB30" s="305"/>
      <c r="FBC30" s="305"/>
      <c r="FBD30" s="305"/>
      <c r="FBE30" s="305"/>
      <c r="FBF30" s="305"/>
      <c r="FBG30" s="305"/>
      <c r="FBH30" s="305"/>
      <c r="FBI30" s="305"/>
      <c r="FBJ30" s="305"/>
      <c r="FBK30" s="305"/>
      <c r="FBL30" s="305"/>
      <c r="FBM30" s="305"/>
      <c r="FBN30" s="305"/>
      <c r="FBO30" s="305"/>
      <c r="FBP30" s="305"/>
      <c r="FBQ30" s="305"/>
      <c r="FBR30" s="305"/>
      <c r="FBS30" s="305"/>
      <c r="FBT30" s="305"/>
      <c r="FBU30" s="305"/>
      <c r="FBV30" s="305"/>
      <c r="FBW30" s="305"/>
      <c r="FBX30" s="305"/>
      <c r="FBY30" s="305"/>
      <c r="FBZ30" s="305"/>
      <c r="FCA30" s="305"/>
      <c r="FCB30" s="305"/>
      <c r="FCC30" s="305"/>
      <c r="FCD30" s="305"/>
      <c r="FCE30" s="305"/>
      <c r="FCF30" s="305"/>
      <c r="FCG30" s="305"/>
      <c r="FCH30" s="305"/>
      <c r="FCI30" s="305"/>
      <c r="FCJ30" s="305"/>
      <c r="FCK30" s="305"/>
      <c r="FCL30" s="305"/>
      <c r="FCM30" s="305"/>
      <c r="FCN30" s="305"/>
      <c r="FCO30" s="305"/>
      <c r="FCP30" s="305"/>
      <c r="FCQ30" s="305"/>
      <c r="FCR30" s="305"/>
      <c r="FCS30" s="305"/>
      <c r="FCT30" s="305"/>
      <c r="FCU30" s="305"/>
      <c r="FCV30" s="305"/>
      <c r="FCW30" s="305"/>
      <c r="FCX30" s="305"/>
      <c r="FCY30" s="305"/>
      <c r="FCZ30" s="305"/>
      <c r="FDA30" s="305"/>
      <c r="FDB30" s="305"/>
      <c r="FDC30" s="305"/>
      <c r="FDD30" s="305"/>
      <c r="FDE30" s="305"/>
      <c r="FDF30" s="305"/>
      <c r="FDG30" s="305"/>
      <c r="FDH30" s="305"/>
      <c r="FDI30" s="305"/>
      <c r="FDJ30" s="305"/>
      <c r="FDK30" s="305"/>
      <c r="FDL30" s="305"/>
      <c r="FDM30" s="305"/>
      <c r="FDN30" s="305"/>
      <c r="FDO30" s="305"/>
      <c r="FDP30" s="305"/>
      <c r="FDQ30" s="305"/>
      <c r="FDR30" s="305"/>
      <c r="FDS30" s="305"/>
      <c r="FDT30" s="305"/>
      <c r="FDU30" s="305"/>
      <c r="FDV30" s="305"/>
      <c r="FDW30" s="305"/>
      <c r="FDX30" s="305"/>
      <c r="FDY30" s="305"/>
      <c r="FDZ30" s="305"/>
      <c r="FEA30" s="305"/>
      <c r="FEB30" s="305"/>
      <c r="FEC30" s="305"/>
      <c r="FED30" s="305"/>
      <c r="FEE30" s="305"/>
      <c r="FEF30" s="305"/>
      <c r="FEG30" s="305"/>
      <c r="FEH30" s="305"/>
      <c r="FEI30" s="305"/>
      <c r="FEJ30" s="305"/>
      <c r="FEK30" s="305"/>
      <c r="FEL30" s="305"/>
      <c r="FEM30" s="305"/>
      <c r="FEN30" s="305"/>
      <c r="FEO30" s="305"/>
      <c r="FEP30" s="305"/>
      <c r="FEQ30" s="305"/>
      <c r="FER30" s="305"/>
      <c r="FES30" s="305"/>
      <c r="FET30" s="305"/>
      <c r="FEU30" s="305"/>
      <c r="FEV30" s="305"/>
      <c r="FEW30" s="305"/>
      <c r="FEX30" s="305"/>
      <c r="FEY30" s="305"/>
      <c r="FEZ30" s="305"/>
      <c r="FFA30" s="305"/>
      <c r="FFB30" s="305"/>
      <c r="FFC30" s="305"/>
      <c r="FFD30" s="305"/>
      <c r="FFE30" s="305"/>
      <c r="FFF30" s="305"/>
      <c r="FFG30" s="305"/>
      <c r="FFH30" s="305"/>
      <c r="FFI30" s="305"/>
      <c r="FFJ30" s="305"/>
      <c r="FFK30" s="305"/>
      <c r="FFL30" s="305"/>
      <c r="FFM30" s="305"/>
      <c r="FFN30" s="305"/>
      <c r="FFO30" s="305"/>
      <c r="FFP30" s="305"/>
      <c r="FFQ30" s="305"/>
      <c r="FFR30" s="305"/>
      <c r="FFS30" s="305"/>
      <c r="FFT30" s="305"/>
      <c r="FFU30" s="305"/>
      <c r="FFV30" s="305"/>
      <c r="FFW30" s="305"/>
      <c r="FFX30" s="305"/>
      <c r="FFY30" s="305"/>
      <c r="FFZ30" s="305"/>
      <c r="FGA30" s="305"/>
      <c r="FGB30" s="305"/>
      <c r="FGC30" s="305"/>
      <c r="FGD30" s="305"/>
      <c r="FGE30" s="305"/>
      <c r="FGF30" s="305"/>
      <c r="FGG30" s="305"/>
      <c r="FGH30" s="305"/>
      <c r="FGI30" s="305"/>
      <c r="FGJ30" s="305"/>
      <c r="FGK30" s="305"/>
      <c r="FGL30" s="305"/>
      <c r="FGM30" s="305"/>
      <c r="FGN30" s="305"/>
      <c r="FGO30" s="305"/>
      <c r="FGP30" s="305"/>
      <c r="FGQ30" s="305"/>
      <c r="FGR30" s="305"/>
      <c r="FGS30" s="305"/>
      <c r="FGT30" s="305"/>
      <c r="FGU30" s="305"/>
      <c r="FGV30" s="305"/>
      <c r="FGW30" s="305"/>
      <c r="FGX30" s="305"/>
      <c r="FGY30" s="305"/>
      <c r="FGZ30" s="305"/>
      <c r="FHA30" s="305"/>
      <c r="FHB30" s="305"/>
      <c r="FHC30" s="305"/>
      <c r="FHD30" s="305"/>
      <c r="FHE30" s="305"/>
      <c r="FHF30" s="305"/>
      <c r="FHG30" s="305"/>
      <c r="FHH30" s="305"/>
      <c r="FHI30" s="305"/>
      <c r="FHJ30" s="305"/>
      <c r="FHK30" s="305"/>
      <c r="FHL30" s="305"/>
      <c r="FHM30" s="305"/>
      <c r="FHN30" s="305"/>
      <c r="FHO30" s="305"/>
      <c r="FHP30" s="305"/>
      <c r="FHQ30" s="305"/>
      <c r="FHR30" s="305"/>
      <c r="FHS30" s="305"/>
      <c r="FHT30" s="305"/>
      <c r="FHU30" s="305"/>
      <c r="FHV30" s="305"/>
      <c r="FHW30" s="305"/>
      <c r="FHX30" s="305"/>
      <c r="FHY30" s="305"/>
      <c r="FHZ30" s="305"/>
      <c r="FIA30" s="305"/>
      <c r="FIB30" s="305"/>
      <c r="FIC30" s="305"/>
      <c r="FID30" s="305"/>
      <c r="FIE30" s="305"/>
      <c r="FIF30" s="305"/>
      <c r="FIG30" s="305"/>
      <c r="FIH30" s="305"/>
      <c r="FII30" s="305"/>
      <c r="FIJ30" s="305"/>
      <c r="FIK30" s="305"/>
      <c r="FIL30" s="305"/>
      <c r="FIM30" s="305"/>
      <c r="FIN30" s="305"/>
      <c r="FIO30" s="305"/>
      <c r="FIP30" s="305"/>
      <c r="FIQ30" s="305"/>
      <c r="FIR30" s="305"/>
      <c r="FIS30" s="305"/>
      <c r="FIT30" s="305"/>
      <c r="FIU30" s="305"/>
      <c r="FIV30" s="305"/>
      <c r="FIW30" s="305"/>
      <c r="FIX30" s="305"/>
      <c r="FIY30" s="305"/>
      <c r="FIZ30" s="305"/>
      <c r="FJA30" s="305"/>
      <c r="FJB30" s="305"/>
      <c r="FJC30" s="305"/>
      <c r="FJD30" s="305"/>
      <c r="FJE30" s="305"/>
      <c r="FJF30" s="305"/>
      <c r="FJG30" s="305"/>
      <c r="FJH30" s="305"/>
      <c r="FJI30" s="305"/>
      <c r="FJJ30" s="305"/>
      <c r="FJK30" s="305"/>
      <c r="FJL30" s="305"/>
      <c r="FJM30" s="305"/>
      <c r="FJN30" s="305"/>
      <c r="FJO30" s="305"/>
      <c r="FJP30" s="305"/>
      <c r="FJQ30" s="305"/>
      <c r="FJR30" s="305"/>
      <c r="FJS30" s="305"/>
      <c r="FJT30" s="305"/>
      <c r="FJU30" s="305"/>
      <c r="FJV30" s="305"/>
      <c r="FJW30" s="305"/>
      <c r="FJX30" s="305"/>
      <c r="FJY30" s="305"/>
      <c r="FJZ30" s="305"/>
      <c r="FKA30" s="305"/>
      <c r="FKB30" s="305"/>
      <c r="FKC30" s="305"/>
      <c r="FKD30" s="305"/>
      <c r="FKE30" s="305"/>
      <c r="FKF30" s="305"/>
      <c r="FKG30" s="305"/>
      <c r="FKH30" s="305"/>
      <c r="FKI30" s="305"/>
      <c r="FKJ30" s="305"/>
      <c r="FKK30" s="305"/>
      <c r="FKL30" s="305"/>
      <c r="FKM30" s="305"/>
      <c r="FKN30" s="305"/>
      <c r="FKO30" s="305"/>
      <c r="FKP30" s="305"/>
      <c r="FKQ30" s="305"/>
      <c r="FKR30" s="305"/>
      <c r="FKS30" s="305"/>
      <c r="FKT30" s="305"/>
      <c r="FKU30" s="305"/>
      <c r="FKV30" s="305"/>
      <c r="FKW30" s="305"/>
      <c r="FKX30" s="305"/>
      <c r="FKY30" s="305"/>
      <c r="FKZ30" s="305"/>
      <c r="FLA30" s="305"/>
      <c r="FLB30" s="305"/>
      <c r="FLC30" s="305"/>
      <c r="FLD30" s="305"/>
      <c r="FLE30" s="305"/>
      <c r="FLF30" s="305"/>
      <c r="FLG30" s="305"/>
      <c r="FLH30" s="305"/>
      <c r="FLI30" s="305"/>
      <c r="FLJ30" s="305"/>
      <c r="FLK30" s="305"/>
      <c r="FLL30" s="305"/>
      <c r="FLM30" s="305"/>
      <c r="FLN30" s="305"/>
      <c r="FLO30" s="305"/>
      <c r="FLP30" s="305"/>
      <c r="FLQ30" s="305"/>
      <c r="FLR30" s="305"/>
      <c r="FLS30" s="305"/>
      <c r="FLT30" s="305"/>
      <c r="FLU30" s="305"/>
      <c r="FLV30" s="305"/>
      <c r="FLW30" s="305"/>
      <c r="FLX30" s="305"/>
      <c r="FLY30" s="305"/>
      <c r="FLZ30" s="305"/>
      <c r="FMA30" s="305"/>
      <c r="FMB30" s="305"/>
      <c r="FMC30" s="305"/>
      <c r="FMD30" s="305"/>
      <c r="FME30" s="305"/>
      <c r="FMF30" s="305"/>
      <c r="FMG30" s="305"/>
      <c r="FMH30" s="305"/>
      <c r="FMI30" s="305"/>
      <c r="FMJ30" s="305"/>
      <c r="FMK30" s="305"/>
      <c r="FML30" s="305"/>
      <c r="FMM30" s="305"/>
      <c r="FMN30" s="305"/>
      <c r="FMO30" s="305"/>
      <c r="FMP30" s="305"/>
      <c r="FMQ30" s="305"/>
      <c r="FMR30" s="305"/>
      <c r="FMS30" s="305"/>
      <c r="FMT30" s="305"/>
      <c r="FMU30" s="305"/>
      <c r="FMV30" s="305"/>
      <c r="FMW30" s="305"/>
      <c r="FMX30" s="305"/>
      <c r="FMY30" s="305"/>
      <c r="FMZ30" s="305"/>
      <c r="FNA30" s="305"/>
      <c r="FNB30" s="305"/>
      <c r="FNC30" s="305"/>
      <c r="FND30" s="305"/>
      <c r="FNE30" s="305"/>
      <c r="FNF30" s="305"/>
      <c r="FNG30" s="305"/>
      <c r="FNH30" s="305"/>
      <c r="FNI30" s="305"/>
      <c r="FNJ30" s="305"/>
      <c r="FNK30" s="305"/>
      <c r="FNL30" s="305"/>
      <c r="FNM30" s="305"/>
      <c r="FNN30" s="305"/>
      <c r="FNO30" s="305"/>
      <c r="FNP30" s="305"/>
      <c r="FNQ30" s="305"/>
      <c r="FNR30" s="305"/>
      <c r="FNS30" s="305"/>
      <c r="FNT30" s="305"/>
      <c r="FNU30" s="305"/>
      <c r="FNV30" s="305"/>
      <c r="FNW30" s="305"/>
      <c r="FNX30" s="305"/>
      <c r="FNY30" s="305"/>
      <c r="FNZ30" s="305"/>
      <c r="FOA30" s="305"/>
      <c r="FOB30" s="305"/>
      <c r="FOC30" s="305"/>
      <c r="FOD30" s="305"/>
      <c r="FOE30" s="305"/>
      <c r="FOF30" s="305"/>
      <c r="FOG30" s="305"/>
      <c r="FOH30" s="305"/>
      <c r="FOI30" s="305"/>
      <c r="FOJ30" s="305"/>
      <c r="FOK30" s="305"/>
      <c r="FOL30" s="305"/>
      <c r="FOM30" s="305"/>
      <c r="FON30" s="305"/>
      <c r="FOO30" s="305"/>
      <c r="FOP30" s="305"/>
      <c r="FOQ30" s="305"/>
      <c r="FOR30" s="305"/>
      <c r="FOS30" s="305"/>
      <c r="FOT30" s="305"/>
      <c r="FOU30" s="305"/>
      <c r="FOV30" s="305"/>
      <c r="FOW30" s="305"/>
      <c r="FOX30" s="305"/>
      <c r="FOY30" s="305"/>
      <c r="FOZ30" s="305"/>
      <c r="FPA30" s="305"/>
      <c r="FPB30" s="305"/>
      <c r="FPC30" s="305"/>
      <c r="FPD30" s="305"/>
      <c r="FPE30" s="305"/>
      <c r="FPF30" s="305"/>
      <c r="FPG30" s="305"/>
      <c r="FPH30" s="305"/>
      <c r="FPI30" s="305"/>
      <c r="FPJ30" s="305"/>
      <c r="FPK30" s="305"/>
      <c r="FPL30" s="305"/>
      <c r="FPM30" s="305"/>
      <c r="FPN30" s="305"/>
      <c r="FPO30" s="305"/>
      <c r="FPP30" s="305"/>
      <c r="FPQ30" s="305"/>
      <c r="FPR30" s="305"/>
      <c r="FPS30" s="305"/>
      <c r="FPT30" s="305"/>
      <c r="FPU30" s="305"/>
      <c r="FPV30" s="305"/>
      <c r="FPW30" s="305"/>
      <c r="FPX30" s="305"/>
      <c r="FPY30" s="305"/>
      <c r="FPZ30" s="305"/>
      <c r="FQA30" s="305"/>
      <c r="FQB30" s="305"/>
      <c r="FQC30" s="305"/>
      <c r="FQD30" s="305"/>
      <c r="FQE30" s="305"/>
      <c r="FQF30" s="305"/>
      <c r="FQG30" s="305"/>
      <c r="FQH30" s="305"/>
      <c r="FQI30" s="305"/>
      <c r="FQJ30" s="305"/>
      <c r="FQK30" s="305"/>
      <c r="FQL30" s="305"/>
      <c r="FQM30" s="305"/>
      <c r="FQN30" s="305"/>
      <c r="FQO30" s="305"/>
      <c r="FQP30" s="305"/>
      <c r="FQQ30" s="305"/>
      <c r="FQR30" s="305"/>
      <c r="FQS30" s="305"/>
      <c r="FQT30" s="305"/>
      <c r="FQU30" s="305"/>
      <c r="FQV30" s="305"/>
      <c r="FQW30" s="305"/>
      <c r="FQX30" s="305"/>
      <c r="FQY30" s="305"/>
      <c r="FQZ30" s="305"/>
      <c r="FRA30" s="305"/>
      <c r="FRB30" s="305"/>
      <c r="FRC30" s="305"/>
      <c r="FRD30" s="305"/>
      <c r="FRE30" s="305"/>
      <c r="FRF30" s="305"/>
      <c r="FRG30" s="305"/>
      <c r="FRH30" s="305"/>
      <c r="FRI30" s="305"/>
      <c r="FRJ30" s="305"/>
      <c r="FRK30" s="305"/>
      <c r="FRL30" s="305"/>
      <c r="FRM30" s="305"/>
      <c r="FRN30" s="305"/>
      <c r="FRO30" s="305"/>
      <c r="FRP30" s="305"/>
      <c r="FRQ30" s="305"/>
      <c r="FRR30" s="305"/>
      <c r="FRS30" s="305"/>
      <c r="FRT30" s="305"/>
      <c r="FRU30" s="305"/>
      <c r="FRV30" s="305"/>
      <c r="FRW30" s="305"/>
      <c r="FRX30" s="305"/>
      <c r="FRY30" s="305"/>
      <c r="FRZ30" s="305"/>
      <c r="FSA30" s="305"/>
      <c r="FSB30" s="305"/>
      <c r="FSC30" s="305"/>
      <c r="FSD30" s="305"/>
      <c r="FSE30" s="305"/>
      <c r="FSF30" s="305"/>
      <c r="FSG30" s="305"/>
      <c r="FSH30" s="305"/>
      <c r="FSI30" s="305"/>
      <c r="FSJ30" s="305"/>
      <c r="FSK30" s="305"/>
      <c r="FSL30" s="305"/>
      <c r="FSM30" s="305"/>
      <c r="FSN30" s="305"/>
      <c r="FSO30" s="305"/>
      <c r="FSP30" s="305"/>
      <c r="FSQ30" s="305"/>
      <c r="FSR30" s="305"/>
      <c r="FSS30" s="305"/>
      <c r="FST30" s="305"/>
      <c r="FSU30" s="305"/>
      <c r="FSV30" s="305"/>
      <c r="FSW30" s="305"/>
      <c r="FSX30" s="305"/>
      <c r="FSY30" s="305"/>
      <c r="FSZ30" s="305"/>
      <c r="FTA30" s="305"/>
      <c r="FTB30" s="305"/>
      <c r="FTC30" s="305"/>
      <c r="FTD30" s="305"/>
      <c r="FTE30" s="305"/>
      <c r="FTF30" s="305"/>
      <c r="FTG30" s="305"/>
      <c r="FTH30" s="305"/>
      <c r="FTI30" s="305"/>
      <c r="FTJ30" s="305"/>
      <c r="FTK30" s="305"/>
      <c r="FTL30" s="305"/>
      <c r="FTM30" s="305"/>
      <c r="FTN30" s="305"/>
      <c r="FTO30" s="305"/>
      <c r="FTP30" s="305"/>
      <c r="FTQ30" s="305"/>
      <c r="FTR30" s="305"/>
      <c r="FTS30" s="305"/>
      <c r="FTT30" s="305"/>
      <c r="FTU30" s="305"/>
      <c r="FTV30" s="305"/>
      <c r="FTW30" s="305"/>
      <c r="FTX30" s="305"/>
      <c r="FTY30" s="305"/>
      <c r="FTZ30" s="305"/>
      <c r="FUA30" s="305"/>
      <c r="FUB30" s="305"/>
      <c r="FUC30" s="305"/>
      <c r="FUD30" s="305"/>
      <c r="FUE30" s="305"/>
      <c r="FUF30" s="305"/>
      <c r="FUG30" s="305"/>
      <c r="FUH30" s="305"/>
      <c r="FUI30" s="305"/>
      <c r="FUJ30" s="305"/>
      <c r="FUK30" s="305"/>
      <c r="FUL30" s="305"/>
      <c r="FUM30" s="305"/>
      <c r="FUN30" s="305"/>
      <c r="FUO30" s="305"/>
      <c r="FUP30" s="305"/>
      <c r="FUQ30" s="305"/>
      <c r="FUR30" s="305"/>
      <c r="FUS30" s="305"/>
      <c r="FUT30" s="305"/>
      <c r="FUU30" s="305"/>
      <c r="FUV30" s="305"/>
      <c r="FUW30" s="305"/>
      <c r="FUX30" s="305"/>
      <c r="FUY30" s="305"/>
      <c r="FUZ30" s="305"/>
      <c r="FVA30" s="305"/>
      <c r="FVB30" s="305"/>
      <c r="FVC30" s="305"/>
      <c r="FVD30" s="305"/>
      <c r="FVE30" s="305"/>
      <c r="FVF30" s="305"/>
      <c r="FVG30" s="305"/>
      <c r="FVH30" s="305"/>
      <c r="FVI30" s="305"/>
      <c r="FVJ30" s="305"/>
      <c r="FVK30" s="305"/>
      <c r="FVL30" s="305"/>
      <c r="FVM30" s="305"/>
      <c r="FVN30" s="305"/>
      <c r="FVO30" s="305"/>
      <c r="FVP30" s="305"/>
      <c r="FVQ30" s="305"/>
      <c r="FVR30" s="305"/>
      <c r="FVS30" s="305"/>
      <c r="FVT30" s="305"/>
      <c r="FVU30" s="305"/>
      <c r="FVV30" s="305"/>
      <c r="FVW30" s="305"/>
      <c r="FVX30" s="305"/>
      <c r="FVY30" s="305"/>
      <c r="FVZ30" s="305"/>
      <c r="FWA30" s="305"/>
      <c r="FWB30" s="305"/>
      <c r="FWC30" s="305"/>
      <c r="FWD30" s="305"/>
      <c r="FWE30" s="305"/>
      <c r="FWF30" s="305"/>
      <c r="FWG30" s="305"/>
      <c r="FWH30" s="305"/>
      <c r="FWI30" s="305"/>
      <c r="FWJ30" s="305"/>
      <c r="FWK30" s="305"/>
      <c r="FWL30" s="305"/>
      <c r="FWM30" s="305"/>
      <c r="FWN30" s="305"/>
      <c r="FWO30" s="305"/>
      <c r="FWP30" s="305"/>
      <c r="FWQ30" s="305"/>
      <c r="FWR30" s="305"/>
      <c r="FWS30" s="305"/>
      <c r="FWT30" s="305"/>
      <c r="FWU30" s="305"/>
      <c r="FWV30" s="305"/>
      <c r="FWW30" s="305"/>
      <c r="FWX30" s="305"/>
      <c r="FWY30" s="305"/>
      <c r="FWZ30" s="305"/>
      <c r="FXA30" s="305"/>
      <c r="FXB30" s="305"/>
      <c r="FXC30" s="305"/>
      <c r="FXD30" s="305"/>
      <c r="FXE30" s="305"/>
      <c r="FXF30" s="305"/>
      <c r="FXG30" s="305"/>
      <c r="FXH30" s="305"/>
      <c r="FXI30" s="305"/>
      <c r="FXJ30" s="305"/>
      <c r="FXK30" s="305"/>
      <c r="FXL30" s="305"/>
      <c r="FXM30" s="305"/>
      <c r="FXN30" s="305"/>
      <c r="FXO30" s="305"/>
      <c r="FXP30" s="305"/>
      <c r="FXQ30" s="305"/>
      <c r="FXR30" s="305"/>
      <c r="FXS30" s="305"/>
      <c r="FXT30" s="305"/>
      <c r="FXU30" s="305"/>
      <c r="FXV30" s="305"/>
      <c r="FXW30" s="305"/>
      <c r="FXX30" s="305"/>
      <c r="FXY30" s="305"/>
      <c r="FXZ30" s="305"/>
      <c r="FYA30" s="305"/>
      <c r="FYB30" s="305"/>
      <c r="FYC30" s="305"/>
      <c r="FYD30" s="305"/>
      <c r="FYE30" s="305"/>
      <c r="FYF30" s="305"/>
      <c r="FYG30" s="305"/>
      <c r="FYH30" s="305"/>
      <c r="FYI30" s="305"/>
      <c r="FYJ30" s="305"/>
      <c r="FYK30" s="305"/>
      <c r="FYL30" s="305"/>
      <c r="FYM30" s="305"/>
      <c r="FYN30" s="305"/>
      <c r="FYO30" s="305"/>
      <c r="FYP30" s="305"/>
      <c r="FYQ30" s="305"/>
      <c r="FYR30" s="305"/>
      <c r="FYS30" s="305"/>
      <c r="FYT30" s="305"/>
      <c r="FYU30" s="305"/>
      <c r="FYV30" s="305"/>
      <c r="FYW30" s="305"/>
      <c r="FYX30" s="305"/>
      <c r="FYY30" s="305"/>
      <c r="FYZ30" s="305"/>
      <c r="FZA30" s="305"/>
      <c r="FZB30" s="305"/>
      <c r="FZC30" s="305"/>
      <c r="FZD30" s="305"/>
      <c r="FZE30" s="305"/>
      <c r="FZF30" s="305"/>
      <c r="FZG30" s="305"/>
      <c r="FZH30" s="305"/>
      <c r="FZI30" s="305"/>
      <c r="FZJ30" s="305"/>
      <c r="FZK30" s="305"/>
      <c r="FZL30" s="305"/>
      <c r="FZM30" s="305"/>
      <c r="FZN30" s="305"/>
      <c r="FZO30" s="305"/>
      <c r="FZP30" s="305"/>
      <c r="FZQ30" s="305"/>
      <c r="FZR30" s="305"/>
      <c r="FZS30" s="305"/>
      <c r="FZT30" s="305"/>
      <c r="FZU30" s="305"/>
      <c r="FZV30" s="305"/>
      <c r="FZW30" s="305"/>
      <c r="FZX30" s="305"/>
      <c r="FZY30" s="305"/>
      <c r="FZZ30" s="305"/>
      <c r="GAA30" s="305"/>
      <c r="GAB30" s="305"/>
      <c r="GAC30" s="305"/>
      <c r="GAD30" s="305"/>
      <c r="GAE30" s="305"/>
      <c r="GAF30" s="305"/>
      <c r="GAG30" s="305"/>
      <c r="GAH30" s="305"/>
      <c r="GAI30" s="305"/>
      <c r="GAJ30" s="305"/>
      <c r="GAK30" s="305"/>
      <c r="GAL30" s="305"/>
      <c r="GAM30" s="305"/>
      <c r="GAN30" s="305"/>
      <c r="GAO30" s="305"/>
      <c r="GAP30" s="305"/>
      <c r="GAQ30" s="305"/>
      <c r="GAR30" s="305"/>
      <c r="GAS30" s="305"/>
      <c r="GAT30" s="305"/>
      <c r="GAU30" s="305"/>
      <c r="GAV30" s="305"/>
      <c r="GAW30" s="305"/>
      <c r="GAX30" s="305"/>
      <c r="GAY30" s="305"/>
      <c r="GAZ30" s="305"/>
      <c r="GBA30" s="305"/>
      <c r="GBB30" s="305"/>
      <c r="GBC30" s="305"/>
      <c r="GBD30" s="305"/>
      <c r="GBE30" s="305"/>
      <c r="GBF30" s="305"/>
      <c r="GBG30" s="305"/>
      <c r="GBH30" s="305"/>
      <c r="GBI30" s="305"/>
      <c r="GBJ30" s="305"/>
      <c r="GBK30" s="305"/>
      <c r="GBL30" s="305"/>
      <c r="GBM30" s="305"/>
      <c r="GBN30" s="305"/>
      <c r="GBO30" s="305"/>
      <c r="GBP30" s="305"/>
      <c r="GBQ30" s="305"/>
      <c r="GBR30" s="305"/>
      <c r="GBS30" s="305"/>
      <c r="GBT30" s="305"/>
      <c r="GBU30" s="305"/>
      <c r="GBV30" s="305"/>
      <c r="GBW30" s="305"/>
      <c r="GBX30" s="305"/>
      <c r="GBY30" s="305"/>
      <c r="GBZ30" s="305"/>
      <c r="GCA30" s="305"/>
      <c r="GCB30" s="305"/>
      <c r="GCC30" s="305"/>
      <c r="GCD30" s="305"/>
      <c r="GCE30" s="305"/>
      <c r="GCF30" s="305"/>
      <c r="GCG30" s="305"/>
      <c r="GCH30" s="305"/>
      <c r="GCI30" s="305"/>
      <c r="GCJ30" s="305"/>
      <c r="GCK30" s="305"/>
      <c r="GCL30" s="305"/>
      <c r="GCM30" s="305"/>
      <c r="GCN30" s="305"/>
      <c r="GCO30" s="305"/>
      <c r="GCP30" s="305"/>
      <c r="GCQ30" s="305"/>
      <c r="GCR30" s="305"/>
      <c r="GCS30" s="305"/>
      <c r="GCT30" s="305"/>
      <c r="GCU30" s="305"/>
      <c r="GCV30" s="305"/>
      <c r="GCW30" s="305"/>
      <c r="GCX30" s="305"/>
      <c r="GCY30" s="305"/>
      <c r="GCZ30" s="305"/>
      <c r="GDA30" s="305"/>
      <c r="GDB30" s="305"/>
      <c r="GDC30" s="305"/>
      <c r="GDD30" s="305"/>
      <c r="GDE30" s="305"/>
      <c r="GDF30" s="305"/>
      <c r="GDG30" s="305"/>
      <c r="GDH30" s="305"/>
      <c r="GDI30" s="305"/>
      <c r="GDJ30" s="305"/>
      <c r="GDK30" s="305"/>
      <c r="GDL30" s="305"/>
      <c r="GDM30" s="305"/>
      <c r="GDN30" s="305"/>
      <c r="GDO30" s="305"/>
      <c r="GDP30" s="305"/>
      <c r="GDQ30" s="305"/>
      <c r="GDR30" s="305"/>
      <c r="GDS30" s="305"/>
      <c r="GDT30" s="305"/>
      <c r="GDU30" s="305"/>
      <c r="GDV30" s="305"/>
      <c r="GDW30" s="305"/>
      <c r="GDX30" s="305"/>
      <c r="GDY30" s="305"/>
      <c r="GDZ30" s="305"/>
      <c r="GEA30" s="305"/>
      <c r="GEB30" s="305"/>
      <c r="GEC30" s="305"/>
      <c r="GED30" s="305"/>
      <c r="GEE30" s="305"/>
      <c r="GEF30" s="305"/>
      <c r="GEG30" s="305"/>
      <c r="GEH30" s="305"/>
      <c r="GEI30" s="305"/>
      <c r="GEJ30" s="305"/>
      <c r="GEK30" s="305"/>
      <c r="GEL30" s="305"/>
      <c r="GEM30" s="305"/>
      <c r="GEN30" s="305"/>
      <c r="GEO30" s="305"/>
      <c r="GEP30" s="305"/>
      <c r="GEQ30" s="305"/>
      <c r="GER30" s="305"/>
      <c r="GES30" s="305"/>
      <c r="GET30" s="305"/>
      <c r="GEU30" s="305"/>
      <c r="GEV30" s="305"/>
      <c r="GEW30" s="305"/>
      <c r="GEX30" s="305"/>
      <c r="GEY30" s="305"/>
      <c r="GEZ30" s="305"/>
      <c r="GFA30" s="305"/>
      <c r="GFB30" s="305"/>
      <c r="GFC30" s="305"/>
      <c r="GFD30" s="305"/>
      <c r="GFE30" s="305"/>
      <c r="GFF30" s="305"/>
      <c r="GFG30" s="305"/>
      <c r="GFH30" s="305"/>
      <c r="GFI30" s="305"/>
      <c r="GFJ30" s="305"/>
      <c r="GFK30" s="305"/>
      <c r="GFL30" s="305"/>
      <c r="GFM30" s="305"/>
      <c r="GFN30" s="305"/>
      <c r="GFO30" s="305"/>
      <c r="GFP30" s="305"/>
      <c r="GFQ30" s="305"/>
      <c r="GFR30" s="305"/>
      <c r="GFS30" s="305"/>
      <c r="GFT30" s="305"/>
      <c r="GFU30" s="305"/>
      <c r="GFV30" s="305"/>
      <c r="GFW30" s="305"/>
      <c r="GFX30" s="305"/>
      <c r="GFY30" s="305"/>
      <c r="GFZ30" s="305"/>
      <c r="GGA30" s="305"/>
      <c r="GGB30" s="305"/>
      <c r="GGC30" s="305"/>
      <c r="GGD30" s="305"/>
      <c r="GGE30" s="305"/>
      <c r="GGF30" s="305"/>
      <c r="GGG30" s="305"/>
      <c r="GGH30" s="305"/>
      <c r="GGI30" s="305"/>
      <c r="GGJ30" s="305"/>
      <c r="GGK30" s="305"/>
      <c r="GGL30" s="305"/>
      <c r="GGM30" s="305"/>
      <c r="GGN30" s="305"/>
      <c r="GGO30" s="305"/>
      <c r="GGP30" s="305"/>
      <c r="GGQ30" s="305"/>
      <c r="GGR30" s="305"/>
      <c r="GGS30" s="305"/>
      <c r="GGT30" s="305"/>
      <c r="GGU30" s="305"/>
      <c r="GGV30" s="305"/>
      <c r="GGW30" s="305"/>
      <c r="GGX30" s="305"/>
      <c r="GGY30" s="305"/>
      <c r="GGZ30" s="305"/>
      <c r="GHA30" s="305"/>
      <c r="GHB30" s="305"/>
      <c r="GHC30" s="305"/>
      <c r="GHD30" s="305"/>
      <c r="GHE30" s="305"/>
      <c r="GHF30" s="305"/>
      <c r="GHG30" s="305"/>
      <c r="GHH30" s="305"/>
      <c r="GHI30" s="305"/>
      <c r="GHJ30" s="305"/>
      <c r="GHK30" s="305"/>
      <c r="GHL30" s="305"/>
      <c r="GHM30" s="305"/>
      <c r="GHN30" s="305"/>
      <c r="GHO30" s="305"/>
      <c r="GHP30" s="305"/>
      <c r="GHQ30" s="305"/>
      <c r="GHR30" s="305"/>
      <c r="GHS30" s="305"/>
      <c r="GHT30" s="305"/>
      <c r="GHU30" s="305"/>
      <c r="GHV30" s="305"/>
      <c r="GHW30" s="305"/>
      <c r="GHX30" s="305"/>
      <c r="GHY30" s="305"/>
      <c r="GHZ30" s="305"/>
      <c r="GIA30" s="305"/>
      <c r="GIB30" s="305"/>
      <c r="GIC30" s="305"/>
      <c r="GID30" s="305"/>
      <c r="GIE30" s="305"/>
      <c r="GIF30" s="305"/>
      <c r="GIG30" s="305"/>
      <c r="GIH30" s="305"/>
      <c r="GII30" s="305"/>
      <c r="GIJ30" s="305"/>
      <c r="GIK30" s="305"/>
      <c r="GIL30" s="305"/>
      <c r="GIM30" s="305"/>
      <c r="GIN30" s="305"/>
      <c r="GIO30" s="305"/>
      <c r="GIP30" s="305"/>
      <c r="GIQ30" s="305"/>
      <c r="GIR30" s="305"/>
      <c r="GIS30" s="305"/>
      <c r="GIT30" s="305"/>
      <c r="GIU30" s="305"/>
      <c r="GIV30" s="305"/>
      <c r="GIW30" s="305"/>
      <c r="GIX30" s="305"/>
      <c r="GIY30" s="305"/>
      <c r="GIZ30" s="305"/>
      <c r="GJA30" s="305"/>
      <c r="GJB30" s="305"/>
      <c r="GJC30" s="305"/>
      <c r="GJD30" s="305"/>
      <c r="GJE30" s="305"/>
      <c r="GJF30" s="305"/>
      <c r="GJG30" s="305"/>
      <c r="GJH30" s="305"/>
      <c r="GJI30" s="305"/>
      <c r="GJJ30" s="305"/>
      <c r="GJK30" s="305"/>
      <c r="GJL30" s="305"/>
      <c r="GJM30" s="305"/>
      <c r="GJN30" s="305"/>
      <c r="GJO30" s="305"/>
      <c r="GJP30" s="305"/>
      <c r="GJQ30" s="305"/>
      <c r="GJR30" s="305"/>
      <c r="GJS30" s="305"/>
      <c r="GJT30" s="305"/>
      <c r="GJU30" s="305"/>
      <c r="GJV30" s="305"/>
      <c r="GJW30" s="305"/>
      <c r="GJX30" s="305"/>
      <c r="GJY30" s="305"/>
      <c r="GJZ30" s="305"/>
      <c r="GKA30" s="305"/>
      <c r="GKB30" s="305"/>
      <c r="GKC30" s="305"/>
      <c r="GKD30" s="305"/>
      <c r="GKE30" s="305"/>
      <c r="GKF30" s="305"/>
      <c r="GKG30" s="305"/>
      <c r="GKH30" s="305"/>
      <c r="GKI30" s="305"/>
      <c r="GKJ30" s="305"/>
      <c r="GKK30" s="305"/>
      <c r="GKL30" s="305"/>
      <c r="GKM30" s="305"/>
      <c r="GKN30" s="305"/>
      <c r="GKO30" s="305"/>
      <c r="GKP30" s="305"/>
      <c r="GKQ30" s="305"/>
      <c r="GKR30" s="305"/>
      <c r="GKS30" s="305"/>
      <c r="GKT30" s="305"/>
      <c r="GKU30" s="305"/>
      <c r="GKV30" s="305"/>
      <c r="GKW30" s="305"/>
      <c r="GKX30" s="305"/>
      <c r="GKY30" s="305"/>
      <c r="GKZ30" s="305"/>
      <c r="GLA30" s="305"/>
      <c r="GLB30" s="305"/>
      <c r="GLC30" s="305"/>
      <c r="GLD30" s="305"/>
      <c r="GLE30" s="305"/>
      <c r="GLF30" s="305"/>
      <c r="GLG30" s="305"/>
      <c r="GLH30" s="305"/>
      <c r="GLI30" s="305"/>
      <c r="GLJ30" s="305"/>
      <c r="GLK30" s="305"/>
      <c r="GLL30" s="305"/>
      <c r="GLM30" s="305"/>
      <c r="GLN30" s="305"/>
      <c r="GLO30" s="305"/>
      <c r="GLP30" s="305"/>
      <c r="GLQ30" s="305"/>
      <c r="GLR30" s="305"/>
      <c r="GLS30" s="305"/>
      <c r="GLT30" s="305"/>
      <c r="GLU30" s="305"/>
      <c r="GLV30" s="305"/>
      <c r="GLW30" s="305"/>
      <c r="GLX30" s="305"/>
      <c r="GLY30" s="305"/>
      <c r="GLZ30" s="305"/>
      <c r="GMA30" s="305"/>
      <c r="GMB30" s="305"/>
      <c r="GMC30" s="305"/>
      <c r="GMD30" s="305"/>
      <c r="GME30" s="305"/>
      <c r="GMF30" s="305"/>
      <c r="GMG30" s="305"/>
      <c r="GMH30" s="305"/>
      <c r="GMI30" s="305"/>
      <c r="GMJ30" s="305"/>
      <c r="GMK30" s="305"/>
      <c r="GML30" s="305"/>
      <c r="GMM30" s="305"/>
      <c r="GMN30" s="305"/>
      <c r="GMO30" s="305"/>
      <c r="GMP30" s="305"/>
      <c r="GMQ30" s="305"/>
      <c r="GMR30" s="305"/>
      <c r="GMS30" s="305"/>
      <c r="GMT30" s="305"/>
      <c r="GMU30" s="305"/>
      <c r="GMV30" s="305"/>
      <c r="GMW30" s="305"/>
      <c r="GMX30" s="305"/>
      <c r="GMY30" s="305"/>
      <c r="GMZ30" s="305"/>
      <c r="GNA30" s="305"/>
      <c r="GNB30" s="305"/>
      <c r="GNC30" s="305"/>
      <c r="GND30" s="305"/>
      <c r="GNE30" s="305"/>
      <c r="GNF30" s="305"/>
      <c r="GNG30" s="305"/>
      <c r="GNH30" s="305"/>
      <c r="GNI30" s="305"/>
      <c r="GNJ30" s="305"/>
      <c r="GNK30" s="305"/>
      <c r="GNL30" s="305"/>
      <c r="GNM30" s="305"/>
      <c r="GNN30" s="305"/>
      <c r="GNO30" s="305"/>
      <c r="GNP30" s="305"/>
      <c r="GNQ30" s="305"/>
      <c r="GNR30" s="305"/>
      <c r="GNS30" s="305"/>
      <c r="GNT30" s="305"/>
      <c r="GNU30" s="305"/>
      <c r="GNV30" s="305"/>
      <c r="GNW30" s="305"/>
      <c r="GNX30" s="305"/>
      <c r="GNY30" s="305"/>
      <c r="GNZ30" s="305"/>
      <c r="GOA30" s="305"/>
      <c r="GOB30" s="305"/>
      <c r="GOC30" s="305"/>
      <c r="GOD30" s="305"/>
      <c r="GOE30" s="305"/>
      <c r="GOF30" s="305"/>
      <c r="GOG30" s="305"/>
      <c r="GOH30" s="305"/>
      <c r="GOI30" s="305"/>
      <c r="GOJ30" s="305"/>
      <c r="GOK30" s="305"/>
      <c r="GOL30" s="305"/>
      <c r="GOM30" s="305"/>
      <c r="GON30" s="305"/>
      <c r="GOO30" s="305"/>
      <c r="GOP30" s="305"/>
      <c r="GOQ30" s="305"/>
      <c r="GOR30" s="305"/>
      <c r="GOS30" s="305"/>
      <c r="GOT30" s="305"/>
      <c r="GOU30" s="305"/>
      <c r="GOV30" s="305"/>
      <c r="GOW30" s="305"/>
      <c r="GOX30" s="305"/>
      <c r="GOY30" s="305"/>
      <c r="GOZ30" s="305"/>
      <c r="GPA30" s="305"/>
      <c r="GPB30" s="305"/>
      <c r="GPC30" s="305"/>
      <c r="GPD30" s="305"/>
      <c r="GPE30" s="305"/>
      <c r="GPF30" s="305"/>
      <c r="GPG30" s="305"/>
      <c r="GPH30" s="305"/>
      <c r="GPI30" s="305"/>
      <c r="GPJ30" s="305"/>
      <c r="GPK30" s="305"/>
      <c r="GPL30" s="305"/>
      <c r="GPM30" s="305"/>
      <c r="GPN30" s="305"/>
      <c r="GPO30" s="305"/>
      <c r="GPP30" s="305"/>
      <c r="GPQ30" s="305"/>
      <c r="GPR30" s="305"/>
      <c r="GPS30" s="305"/>
      <c r="GPT30" s="305"/>
      <c r="GPU30" s="305"/>
      <c r="GPV30" s="305"/>
      <c r="GPW30" s="305"/>
      <c r="GPX30" s="305"/>
      <c r="GPY30" s="305"/>
      <c r="GPZ30" s="305"/>
      <c r="GQA30" s="305"/>
      <c r="GQB30" s="305"/>
      <c r="GQC30" s="305"/>
      <c r="GQD30" s="305"/>
      <c r="GQE30" s="305"/>
      <c r="GQF30" s="305"/>
      <c r="GQG30" s="305"/>
      <c r="GQH30" s="305"/>
      <c r="GQI30" s="305"/>
      <c r="GQJ30" s="305"/>
      <c r="GQK30" s="305"/>
      <c r="GQL30" s="305"/>
      <c r="GQM30" s="305"/>
      <c r="GQN30" s="305"/>
      <c r="GQO30" s="305"/>
      <c r="GQP30" s="305"/>
      <c r="GQQ30" s="305"/>
      <c r="GQR30" s="305"/>
      <c r="GQS30" s="305"/>
      <c r="GQT30" s="305"/>
      <c r="GQU30" s="305"/>
      <c r="GQV30" s="305"/>
      <c r="GQW30" s="305"/>
      <c r="GQX30" s="305"/>
      <c r="GQY30" s="305"/>
      <c r="GQZ30" s="305"/>
      <c r="GRA30" s="305"/>
      <c r="GRB30" s="305"/>
      <c r="GRC30" s="305"/>
      <c r="GRD30" s="305"/>
      <c r="GRE30" s="305"/>
      <c r="GRF30" s="305"/>
      <c r="GRG30" s="305"/>
      <c r="GRH30" s="305"/>
      <c r="GRI30" s="305"/>
      <c r="GRJ30" s="305"/>
      <c r="GRK30" s="305"/>
      <c r="GRL30" s="305"/>
      <c r="GRM30" s="305"/>
      <c r="GRN30" s="305"/>
      <c r="GRO30" s="305"/>
      <c r="GRP30" s="305"/>
      <c r="GRQ30" s="305"/>
      <c r="GRR30" s="305"/>
      <c r="GRS30" s="305"/>
      <c r="GRT30" s="305"/>
      <c r="GRU30" s="305"/>
      <c r="GRV30" s="305"/>
      <c r="GRW30" s="305"/>
      <c r="GRX30" s="305"/>
      <c r="GRY30" s="305"/>
      <c r="GRZ30" s="305"/>
      <c r="GSA30" s="305"/>
      <c r="GSB30" s="305"/>
      <c r="GSC30" s="305"/>
      <c r="GSD30" s="305"/>
      <c r="GSE30" s="305"/>
      <c r="GSF30" s="305"/>
      <c r="GSG30" s="305"/>
      <c r="GSH30" s="305"/>
      <c r="GSI30" s="305"/>
      <c r="GSJ30" s="305"/>
      <c r="GSK30" s="305"/>
      <c r="GSL30" s="305"/>
      <c r="GSM30" s="305"/>
      <c r="GSN30" s="305"/>
      <c r="GSO30" s="305"/>
      <c r="GSP30" s="305"/>
      <c r="GSQ30" s="305"/>
      <c r="GSR30" s="305"/>
      <c r="GSS30" s="305"/>
      <c r="GST30" s="305"/>
      <c r="GSU30" s="305"/>
      <c r="GSV30" s="305"/>
      <c r="GSW30" s="305"/>
      <c r="GSX30" s="305"/>
      <c r="GSY30" s="305"/>
      <c r="GSZ30" s="305"/>
      <c r="GTA30" s="305"/>
      <c r="GTB30" s="305"/>
      <c r="GTC30" s="305"/>
      <c r="GTD30" s="305"/>
      <c r="GTE30" s="305"/>
      <c r="GTF30" s="305"/>
      <c r="GTG30" s="305"/>
      <c r="GTH30" s="305"/>
      <c r="GTI30" s="305"/>
      <c r="GTJ30" s="305"/>
      <c r="GTK30" s="305"/>
      <c r="GTL30" s="305"/>
      <c r="GTM30" s="305"/>
      <c r="GTN30" s="305"/>
      <c r="GTO30" s="305"/>
      <c r="GTP30" s="305"/>
      <c r="GTQ30" s="305"/>
      <c r="GTR30" s="305"/>
      <c r="GTS30" s="305"/>
      <c r="GTT30" s="305"/>
      <c r="GTU30" s="305"/>
      <c r="GTV30" s="305"/>
      <c r="GTW30" s="305"/>
      <c r="GTX30" s="305"/>
      <c r="GTY30" s="305"/>
      <c r="GTZ30" s="305"/>
      <c r="GUA30" s="305"/>
      <c r="GUB30" s="305"/>
      <c r="GUC30" s="305"/>
      <c r="GUD30" s="305"/>
      <c r="GUE30" s="305"/>
      <c r="GUF30" s="305"/>
      <c r="GUG30" s="305"/>
      <c r="GUH30" s="305"/>
      <c r="GUI30" s="305"/>
      <c r="GUJ30" s="305"/>
      <c r="GUK30" s="305"/>
      <c r="GUL30" s="305"/>
      <c r="GUM30" s="305"/>
      <c r="GUN30" s="305"/>
      <c r="GUO30" s="305"/>
      <c r="GUP30" s="305"/>
      <c r="GUQ30" s="305"/>
      <c r="GUR30" s="305"/>
      <c r="GUS30" s="305"/>
      <c r="GUT30" s="305"/>
      <c r="GUU30" s="305"/>
      <c r="GUV30" s="305"/>
      <c r="GUW30" s="305"/>
      <c r="GUX30" s="305"/>
      <c r="GUY30" s="305"/>
      <c r="GUZ30" s="305"/>
      <c r="GVA30" s="305"/>
      <c r="GVB30" s="305"/>
      <c r="GVC30" s="305"/>
      <c r="GVD30" s="305"/>
      <c r="GVE30" s="305"/>
      <c r="GVF30" s="305"/>
      <c r="GVG30" s="305"/>
      <c r="GVH30" s="305"/>
      <c r="GVI30" s="305"/>
      <c r="GVJ30" s="305"/>
      <c r="GVK30" s="305"/>
      <c r="GVL30" s="305"/>
      <c r="GVM30" s="305"/>
      <c r="GVN30" s="305"/>
      <c r="GVO30" s="305"/>
      <c r="GVP30" s="305"/>
      <c r="GVQ30" s="305"/>
      <c r="GVR30" s="305"/>
      <c r="GVS30" s="305"/>
      <c r="GVT30" s="305"/>
      <c r="GVU30" s="305"/>
      <c r="GVV30" s="305"/>
      <c r="GVW30" s="305"/>
      <c r="GVX30" s="305"/>
      <c r="GVY30" s="305"/>
      <c r="GVZ30" s="305"/>
      <c r="GWA30" s="305"/>
      <c r="GWB30" s="305"/>
      <c r="GWC30" s="305"/>
      <c r="GWD30" s="305"/>
      <c r="GWE30" s="305"/>
      <c r="GWF30" s="305"/>
      <c r="GWG30" s="305"/>
      <c r="GWH30" s="305"/>
      <c r="GWI30" s="305"/>
      <c r="GWJ30" s="305"/>
      <c r="GWK30" s="305"/>
      <c r="GWL30" s="305"/>
      <c r="GWM30" s="305"/>
      <c r="GWN30" s="305"/>
      <c r="GWO30" s="305"/>
      <c r="GWP30" s="305"/>
      <c r="GWQ30" s="305"/>
      <c r="GWR30" s="305"/>
      <c r="GWS30" s="305"/>
      <c r="GWT30" s="305"/>
      <c r="GWU30" s="305"/>
      <c r="GWV30" s="305"/>
      <c r="GWW30" s="305"/>
      <c r="GWX30" s="305"/>
      <c r="GWY30" s="305"/>
      <c r="GWZ30" s="305"/>
      <c r="GXA30" s="305"/>
      <c r="GXB30" s="305"/>
      <c r="GXC30" s="305"/>
      <c r="GXD30" s="305"/>
      <c r="GXE30" s="305"/>
      <c r="GXF30" s="305"/>
      <c r="GXG30" s="305"/>
      <c r="GXH30" s="305"/>
      <c r="GXI30" s="305"/>
      <c r="GXJ30" s="305"/>
      <c r="GXK30" s="305"/>
      <c r="GXL30" s="305"/>
      <c r="GXM30" s="305"/>
      <c r="GXN30" s="305"/>
      <c r="GXO30" s="305"/>
      <c r="GXP30" s="305"/>
      <c r="GXQ30" s="305"/>
      <c r="GXR30" s="305"/>
      <c r="GXS30" s="305"/>
      <c r="GXT30" s="305"/>
      <c r="GXU30" s="305"/>
      <c r="GXV30" s="305"/>
      <c r="GXW30" s="305"/>
      <c r="GXX30" s="305"/>
      <c r="GXY30" s="305"/>
      <c r="GXZ30" s="305"/>
      <c r="GYA30" s="305"/>
      <c r="GYB30" s="305"/>
      <c r="GYC30" s="305"/>
      <c r="GYD30" s="305"/>
      <c r="GYE30" s="305"/>
      <c r="GYF30" s="305"/>
      <c r="GYG30" s="305"/>
      <c r="GYH30" s="305"/>
      <c r="GYI30" s="305"/>
      <c r="GYJ30" s="305"/>
      <c r="GYK30" s="305"/>
      <c r="GYL30" s="305"/>
      <c r="GYM30" s="305"/>
      <c r="GYN30" s="305"/>
      <c r="GYO30" s="305"/>
      <c r="GYP30" s="305"/>
      <c r="GYQ30" s="305"/>
      <c r="GYR30" s="305"/>
      <c r="GYS30" s="305"/>
      <c r="GYT30" s="305"/>
      <c r="GYU30" s="305"/>
      <c r="GYV30" s="305"/>
      <c r="GYW30" s="305"/>
      <c r="GYX30" s="305"/>
      <c r="GYY30" s="305"/>
      <c r="GYZ30" s="305"/>
      <c r="GZA30" s="305"/>
      <c r="GZB30" s="305"/>
      <c r="GZC30" s="305"/>
      <c r="GZD30" s="305"/>
      <c r="GZE30" s="305"/>
      <c r="GZF30" s="305"/>
      <c r="GZG30" s="305"/>
      <c r="GZH30" s="305"/>
      <c r="GZI30" s="305"/>
      <c r="GZJ30" s="305"/>
      <c r="GZK30" s="305"/>
      <c r="GZL30" s="305"/>
      <c r="GZM30" s="305"/>
      <c r="GZN30" s="305"/>
      <c r="GZO30" s="305"/>
      <c r="GZP30" s="305"/>
      <c r="GZQ30" s="305"/>
      <c r="GZR30" s="305"/>
      <c r="GZS30" s="305"/>
      <c r="GZT30" s="305"/>
      <c r="GZU30" s="305"/>
      <c r="GZV30" s="305"/>
      <c r="GZW30" s="305"/>
      <c r="GZX30" s="305"/>
      <c r="GZY30" s="305"/>
      <c r="GZZ30" s="305"/>
      <c r="HAA30" s="305"/>
      <c r="HAB30" s="305"/>
      <c r="HAC30" s="305"/>
      <c r="HAD30" s="305"/>
      <c r="HAE30" s="305"/>
      <c r="HAF30" s="305"/>
      <c r="HAG30" s="305"/>
      <c r="HAH30" s="305"/>
      <c r="HAI30" s="305"/>
      <c r="HAJ30" s="305"/>
      <c r="HAK30" s="305"/>
      <c r="HAL30" s="305"/>
      <c r="HAM30" s="305"/>
      <c r="HAN30" s="305"/>
      <c r="HAO30" s="305"/>
      <c r="HAP30" s="305"/>
      <c r="HAQ30" s="305"/>
      <c r="HAR30" s="305"/>
      <c r="HAS30" s="305"/>
      <c r="HAT30" s="305"/>
      <c r="HAU30" s="305"/>
      <c r="HAV30" s="305"/>
      <c r="HAW30" s="305"/>
      <c r="HAX30" s="305"/>
      <c r="HAY30" s="305"/>
      <c r="HAZ30" s="305"/>
      <c r="HBA30" s="305"/>
      <c r="HBB30" s="305"/>
      <c r="HBC30" s="305"/>
      <c r="HBD30" s="305"/>
      <c r="HBE30" s="305"/>
      <c r="HBF30" s="305"/>
      <c r="HBG30" s="305"/>
      <c r="HBH30" s="305"/>
      <c r="HBI30" s="305"/>
      <c r="HBJ30" s="305"/>
      <c r="HBK30" s="305"/>
      <c r="HBL30" s="305"/>
      <c r="HBM30" s="305"/>
      <c r="HBN30" s="305"/>
      <c r="HBO30" s="305"/>
      <c r="HBP30" s="305"/>
      <c r="HBQ30" s="305"/>
      <c r="HBR30" s="305"/>
      <c r="HBS30" s="305"/>
      <c r="HBT30" s="305"/>
      <c r="HBU30" s="305"/>
      <c r="HBV30" s="305"/>
      <c r="HBW30" s="305"/>
      <c r="HBX30" s="305"/>
      <c r="HBY30" s="305"/>
      <c r="HBZ30" s="305"/>
      <c r="HCA30" s="305"/>
      <c r="HCB30" s="305"/>
      <c r="HCC30" s="305"/>
      <c r="HCD30" s="305"/>
      <c r="HCE30" s="305"/>
      <c r="HCF30" s="305"/>
      <c r="HCG30" s="305"/>
      <c r="HCH30" s="305"/>
      <c r="HCI30" s="305"/>
      <c r="HCJ30" s="305"/>
      <c r="HCK30" s="305"/>
      <c r="HCL30" s="305"/>
      <c r="HCM30" s="305"/>
      <c r="HCN30" s="305"/>
      <c r="HCO30" s="305"/>
      <c r="HCP30" s="305"/>
      <c r="HCQ30" s="305"/>
      <c r="HCR30" s="305"/>
      <c r="HCS30" s="305"/>
      <c r="HCT30" s="305"/>
      <c r="HCU30" s="305"/>
      <c r="HCV30" s="305"/>
      <c r="HCW30" s="305"/>
      <c r="HCX30" s="305"/>
      <c r="HCY30" s="305"/>
      <c r="HCZ30" s="305"/>
      <c r="HDA30" s="305"/>
      <c r="HDB30" s="305"/>
      <c r="HDC30" s="305"/>
      <c r="HDD30" s="305"/>
      <c r="HDE30" s="305"/>
      <c r="HDF30" s="305"/>
      <c r="HDG30" s="305"/>
      <c r="HDH30" s="305"/>
      <c r="HDI30" s="305"/>
      <c r="HDJ30" s="305"/>
      <c r="HDK30" s="305"/>
      <c r="HDL30" s="305"/>
      <c r="HDM30" s="305"/>
      <c r="HDN30" s="305"/>
      <c r="HDO30" s="305"/>
      <c r="HDP30" s="305"/>
      <c r="HDQ30" s="305"/>
      <c r="HDR30" s="305"/>
      <c r="HDS30" s="305"/>
      <c r="HDT30" s="305"/>
      <c r="HDU30" s="305"/>
      <c r="HDV30" s="305"/>
      <c r="HDW30" s="305"/>
      <c r="HDX30" s="305"/>
      <c r="HDY30" s="305"/>
      <c r="HDZ30" s="305"/>
      <c r="HEA30" s="305"/>
      <c r="HEB30" s="305"/>
      <c r="HEC30" s="305"/>
      <c r="HED30" s="305"/>
      <c r="HEE30" s="305"/>
      <c r="HEF30" s="305"/>
      <c r="HEG30" s="305"/>
      <c r="HEH30" s="305"/>
      <c r="HEI30" s="305"/>
      <c r="HEJ30" s="305"/>
      <c r="HEK30" s="305"/>
      <c r="HEL30" s="305"/>
      <c r="HEM30" s="305"/>
      <c r="HEN30" s="305"/>
      <c r="HEO30" s="305"/>
      <c r="HEP30" s="305"/>
      <c r="HEQ30" s="305"/>
      <c r="HER30" s="305"/>
      <c r="HES30" s="305"/>
      <c r="HET30" s="305"/>
      <c r="HEU30" s="305"/>
      <c r="HEV30" s="305"/>
      <c r="HEW30" s="305"/>
      <c r="HEX30" s="305"/>
      <c r="HEY30" s="305"/>
      <c r="HEZ30" s="305"/>
      <c r="HFA30" s="305"/>
      <c r="HFB30" s="305"/>
      <c r="HFC30" s="305"/>
      <c r="HFD30" s="305"/>
      <c r="HFE30" s="305"/>
      <c r="HFF30" s="305"/>
      <c r="HFG30" s="305"/>
      <c r="HFH30" s="305"/>
      <c r="HFI30" s="305"/>
      <c r="HFJ30" s="305"/>
      <c r="HFK30" s="305"/>
      <c r="HFL30" s="305"/>
      <c r="HFM30" s="305"/>
      <c r="HFN30" s="305"/>
      <c r="HFO30" s="305"/>
      <c r="HFP30" s="305"/>
      <c r="HFQ30" s="305"/>
      <c r="HFR30" s="305"/>
      <c r="HFS30" s="305"/>
      <c r="HFT30" s="305"/>
      <c r="HFU30" s="305"/>
      <c r="HFV30" s="305"/>
      <c r="HFW30" s="305"/>
      <c r="HFX30" s="305"/>
      <c r="HFY30" s="305"/>
      <c r="HFZ30" s="305"/>
      <c r="HGA30" s="305"/>
      <c r="HGB30" s="305"/>
      <c r="HGC30" s="305"/>
      <c r="HGD30" s="305"/>
      <c r="HGE30" s="305"/>
      <c r="HGF30" s="305"/>
      <c r="HGG30" s="305"/>
      <c r="HGH30" s="305"/>
      <c r="HGI30" s="305"/>
      <c r="HGJ30" s="305"/>
      <c r="HGK30" s="305"/>
      <c r="HGL30" s="305"/>
      <c r="HGM30" s="305"/>
      <c r="HGN30" s="305"/>
      <c r="HGO30" s="305"/>
      <c r="HGP30" s="305"/>
      <c r="HGQ30" s="305"/>
      <c r="HGR30" s="305"/>
      <c r="HGS30" s="305"/>
      <c r="HGT30" s="305"/>
      <c r="HGU30" s="305"/>
      <c r="HGV30" s="305"/>
      <c r="HGW30" s="305"/>
      <c r="HGX30" s="305"/>
      <c r="HGY30" s="305"/>
      <c r="HGZ30" s="305"/>
      <c r="HHA30" s="305"/>
      <c r="HHB30" s="305"/>
      <c r="HHC30" s="305"/>
      <c r="HHD30" s="305"/>
      <c r="HHE30" s="305"/>
      <c r="HHF30" s="305"/>
      <c r="HHG30" s="305"/>
      <c r="HHH30" s="305"/>
      <c r="HHI30" s="305"/>
      <c r="HHJ30" s="305"/>
      <c r="HHK30" s="305"/>
      <c r="HHL30" s="305"/>
      <c r="HHM30" s="305"/>
      <c r="HHN30" s="305"/>
      <c r="HHO30" s="305"/>
      <c r="HHP30" s="305"/>
      <c r="HHQ30" s="305"/>
      <c r="HHR30" s="305"/>
      <c r="HHS30" s="305"/>
      <c r="HHT30" s="305"/>
      <c r="HHU30" s="305"/>
      <c r="HHV30" s="305"/>
      <c r="HHW30" s="305"/>
      <c r="HHX30" s="305"/>
      <c r="HHY30" s="305"/>
      <c r="HHZ30" s="305"/>
      <c r="HIA30" s="305"/>
      <c r="HIB30" s="305"/>
      <c r="HIC30" s="305"/>
      <c r="HID30" s="305"/>
      <c r="HIE30" s="305"/>
      <c r="HIF30" s="305"/>
      <c r="HIG30" s="305"/>
      <c r="HIH30" s="305"/>
      <c r="HII30" s="305"/>
      <c r="HIJ30" s="305"/>
      <c r="HIK30" s="305"/>
      <c r="HIL30" s="305"/>
      <c r="HIM30" s="305"/>
      <c r="HIN30" s="305"/>
      <c r="HIO30" s="305"/>
      <c r="HIP30" s="305"/>
      <c r="HIQ30" s="305"/>
      <c r="HIR30" s="305"/>
      <c r="HIS30" s="305"/>
      <c r="HIT30" s="305"/>
      <c r="HIU30" s="305"/>
      <c r="HIV30" s="305"/>
      <c r="HIW30" s="305"/>
      <c r="HIX30" s="305"/>
      <c r="HIY30" s="305"/>
      <c r="HIZ30" s="305"/>
      <c r="HJA30" s="305"/>
      <c r="HJB30" s="305"/>
      <c r="HJC30" s="305"/>
      <c r="HJD30" s="305"/>
      <c r="HJE30" s="305"/>
      <c r="HJF30" s="305"/>
      <c r="HJG30" s="305"/>
      <c r="HJH30" s="305"/>
      <c r="HJI30" s="305"/>
      <c r="HJJ30" s="305"/>
      <c r="HJK30" s="305"/>
      <c r="HJL30" s="305"/>
      <c r="HJM30" s="305"/>
      <c r="HJN30" s="305"/>
      <c r="HJO30" s="305"/>
      <c r="HJP30" s="305"/>
      <c r="HJQ30" s="305"/>
      <c r="HJR30" s="305"/>
      <c r="HJS30" s="305"/>
      <c r="HJT30" s="305"/>
      <c r="HJU30" s="305"/>
      <c r="HJV30" s="305"/>
      <c r="HJW30" s="305"/>
      <c r="HJX30" s="305"/>
      <c r="HJY30" s="305"/>
      <c r="HJZ30" s="305"/>
      <c r="HKA30" s="305"/>
      <c r="HKB30" s="305"/>
      <c r="HKC30" s="305"/>
      <c r="HKD30" s="305"/>
      <c r="HKE30" s="305"/>
      <c r="HKF30" s="305"/>
      <c r="HKG30" s="305"/>
      <c r="HKH30" s="305"/>
      <c r="HKI30" s="305"/>
      <c r="HKJ30" s="305"/>
      <c r="HKK30" s="305"/>
      <c r="HKL30" s="305"/>
      <c r="HKM30" s="305"/>
      <c r="HKN30" s="305"/>
      <c r="HKO30" s="305"/>
      <c r="HKP30" s="305"/>
      <c r="HKQ30" s="305"/>
      <c r="HKR30" s="305"/>
      <c r="HKS30" s="305"/>
      <c r="HKT30" s="305"/>
      <c r="HKU30" s="305"/>
      <c r="HKV30" s="305"/>
      <c r="HKW30" s="305"/>
      <c r="HKX30" s="305"/>
      <c r="HKY30" s="305"/>
      <c r="HKZ30" s="305"/>
      <c r="HLA30" s="305"/>
      <c r="HLB30" s="305"/>
      <c r="HLC30" s="305"/>
      <c r="HLD30" s="305"/>
      <c r="HLE30" s="305"/>
      <c r="HLF30" s="305"/>
      <c r="HLG30" s="305"/>
      <c r="HLH30" s="305"/>
      <c r="HLI30" s="305"/>
      <c r="HLJ30" s="305"/>
      <c r="HLK30" s="305"/>
      <c r="HLL30" s="305"/>
      <c r="HLM30" s="305"/>
      <c r="HLN30" s="305"/>
      <c r="HLO30" s="305"/>
      <c r="HLP30" s="305"/>
      <c r="HLQ30" s="305"/>
      <c r="HLR30" s="305"/>
      <c r="HLS30" s="305"/>
      <c r="HLT30" s="305"/>
      <c r="HLU30" s="305"/>
      <c r="HLV30" s="305"/>
      <c r="HLW30" s="305"/>
      <c r="HLX30" s="305"/>
      <c r="HLY30" s="305"/>
      <c r="HLZ30" s="305"/>
      <c r="HMA30" s="305"/>
      <c r="HMB30" s="305"/>
      <c r="HMC30" s="305"/>
      <c r="HMD30" s="305"/>
      <c r="HME30" s="305"/>
      <c r="HMF30" s="305"/>
      <c r="HMG30" s="305"/>
      <c r="HMH30" s="305"/>
      <c r="HMI30" s="305"/>
      <c r="HMJ30" s="305"/>
      <c r="HMK30" s="305"/>
      <c r="HML30" s="305"/>
      <c r="HMM30" s="305"/>
      <c r="HMN30" s="305"/>
      <c r="HMO30" s="305"/>
      <c r="HMP30" s="305"/>
      <c r="HMQ30" s="305"/>
      <c r="HMR30" s="305"/>
      <c r="HMS30" s="305"/>
      <c r="HMT30" s="305"/>
      <c r="HMU30" s="305"/>
      <c r="HMV30" s="305"/>
      <c r="HMW30" s="305"/>
      <c r="HMX30" s="305"/>
      <c r="HMY30" s="305"/>
      <c r="HMZ30" s="305"/>
      <c r="HNA30" s="305"/>
      <c r="HNB30" s="305"/>
      <c r="HNC30" s="305"/>
      <c r="HND30" s="305"/>
      <c r="HNE30" s="305"/>
      <c r="HNF30" s="305"/>
      <c r="HNG30" s="305"/>
      <c r="HNH30" s="305"/>
      <c r="HNI30" s="305"/>
      <c r="HNJ30" s="305"/>
      <c r="HNK30" s="305"/>
      <c r="HNL30" s="305"/>
      <c r="HNM30" s="305"/>
      <c r="HNN30" s="305"/>
      <c r="HNO30" s="305"/>
      <c r="HNP30" s="305"/>
      <c r="HNQ30" s="305"/>
      <c r="HNR30" s="305"/>
      <c r="HNS30" s="305"/>
      <c r="HNT30" s="305"/>
      <c r="HNU30" s="305"/>
      <c r="HNV30" s="305"/>
      <c r="HNW30" s="305"/>
      <c r="HNX30" s="305"/>
      <c r="HNY30" s="305"/>
      <c r="HNZ30" s="305"/>
      <c r="HOA30" s="305"/>
      <c r="HOB30" s="305"/>
      <c r="HOC30" s="305"/>
      <c r="HOD30" s="305"/>
      <c r="HOE30" s="305"/>
      <c r="HOF30" s="305"/>
      <c r="HOG30" s="305"/>
      <c r="HOH30" s="305"/>
      <c r="HOI30" s="305"/>
      <c r="HOJ30" s="305"/>
      <c r="HOK30" s="305"/>
      <c r="HOL30" s="305"/>
      <c r="HOM30" s="305"/>
      <c r="HON30" s="305"/>
      <c r="HOO30" s="305"/>
      <c r="HOP30" s="305"/>
      <c r="HOQ30" s="305"/>
      <c r="HOR30" s="305"/>
      <c r="HOS30" s="305"/>
      <c r="HOT30" s="305"/>
      <c r="HOU30" s="305"/>
      <c r="HOV30" s="305"/>
      <c r="HOW30" s="305"/>
      <c r="HOX30" s="305"/>
      <c r="HOY30" s="305"/>
      <c r="HOZ30" s="305"/>
      <c r="HPA30" s="305"/>
      <c r="HPB30" s="305"/>
      <c r="HPC30" s="305"/>
      <c r="HPD30" s="305"/>
      <c r="HPE30" s="305"/>
      <c r="HPF30" s="305"/>
      <c r="HPG30" s="305"/>
      <c r="HPH30" s="305"/>
      <c r="HPI30" s="305"/>
      <c r="HPJ30" s="305"/>
      <c r="HPK30" s="305"/>
      <c r="HPL30" s="305"/>
      <c r="HPM30" s="305"/>
      <c r="HPN30" s="305"/>
      <c r="HPO30" s="305"/>
      <c r="HPP30" s="305"/>
      <c r="HPQ30" s="305"/>
      <c r="HPR30" s="305"/>
      <c r="HPS30" s="305"/>
      <c r="HPT30" s="305"/>
      <c r="HPU30" s="305"/>
      <c r="HPV30" s="305"/>
      <c r="HPW30" s="305"/>
      <c r="HPX30" s="305"/>
      <c r="HPY30" s="305"/>
      <c r="HPZ30" s="305"/>
      <c r="HQA30" s="305"/>
      <c r="HQB30" s="305"/>
      <c r="HQC30" s="305"/>
      <c r="HQD30" s="305"/>
      <c r="HQE30" s="305"/>
      <c r="HQF30" s="305"/>
      <c r="HQG30" s="305"/>
      <c r="HQH30" s="305"/>
      <c r="HQI30" s="305"/>
      <c r="HQJ30" s="305"/>
      <c r="HQK30" s="305"/>
      <c r="HQL30" s="305"/>
      <c r="HQM30" s="305"/>
      <c r="HQN30" s="305"/>
      <c r="HQO30" s="305"/>
      <c r="HQP30" s="305"/>
      <c r="HQQ30" s="305"/>
      <c r="HQR30" s="305"/>
      <c r="HQS30" s="305"/>
      <c r="HQT30" s="305"/>
      <c r="HQU30" s="305"/>
      <c r="HQV30" s="305"/>
      <c r="HQW30" s="305"/>
      <c r="HQX30" s="305"/>
      <c r="HQY30" s="305"/>
      <c r="HQZ30" s="305"/>
      <c r="HRA30" s="305"/>
      <c r="HRB30" s="305"/>
      <c r="HRC30" s="305"/>
      <c r="HRD30" s="305"/>
      <c r="HRE30" s="305"/>
      <c r="HRF30" s="305"/>
      <c r="HRG30" s="305"/>
      <c r="HRH30" s="305"/>
      <c r="HRI30" s="305"/>
      <c r="HRJ30" s="305"/>
      <c r="HRK30" s="305"/>
      <c r="HRL30" s="305"/>
      <c r="HRM30" s="305"/>
      <c r="HRN30" s="305"/>
      <c r="HRO30" s="305"/>
      <c r="HRP30" s="305"/>
      <c r="HRQ30" s="305"/>
      <c r="HRR30" s="305"/>
      <c r="HRS30" s="305"/>
      <c r="HRT30" s="305"/>
      <c r="HRU30" s="305"/>
      <c r="HRV30" s="305"/>
      <c r="HRW30" s="305"/>
      <c r="HRX30" s="305"/>
      <c r="HRY30" s="305"/>
      <c r="HRZ30" s="305"/>
      <c r="HSA30" s="305"/>
      <c r="HSB30" s="305"/>
      <c r="HSC30" s="305"/>
      <c r="HSD30" s="305"/>
      <c r="HSE30" s="305"/>
      <c r="HSF30" s="305"/>
      <c r="HSG30" s="305"/>
      <c r="HSH30" s="305"/>
      <c r="HSI30" s="305"/>
      <c r="HSJ30" s="305"/>
      <c r="HSK30" s="305"/>
      <c r="HSL30" s="305"/>
      <c r="HSM30" s="305"/>
      <c r="HSN30" s="305"/>
      <c r="HSO30" s="305"/>
      <c r="HSP30" s="305"/>
      <c r="HSQ30" s="305"/>
      <c r="HSR30" s="305"/>
      <c r="HSS30" s="305"/>
      <c r="HST30" s="305"/>
      <c r="HSU30" s="305"/>
      <c r="HSV30" s="305"/>
      <c r="HSW30" s="305"/>
      <c r="HSX30" s="305"/>
      <c r="HSY30" s="305"/>
      <c r="HSZ30" s="305"/>
      <c r="HTA30" s="305"/>
      <c r="HTB30" s="305"/>
      <c r="HTC30" s="305"/>
      <c r="HTD30" s="305"/>
      <c r="HTE30" s="305"/>
      <c r="HTF30" s="305"/>
      <c r="HTG30" s="305"/>
      <c r="HTH30" s="305"/>
      <c r="HTI30" s="305"/>
      <c r="HTJ30" s="305"/>
      <c r="HTK30" s="305"/>
      <c r="HTL30" s="305"/>
      <c r="HTM30" s="305"/>
      <c r="HTN30" s="305"/>
      <c r="HTO30" s="305"/>
      <c r="HTP30" s="305"/>
      <c r="HTQ30" s="305"/>
      <c r="HTR30" s="305"/>
      <c r="HTS30" s="305"/>
      <c r="HTT30" s="305"/>
      <c r="HTU30" s="305"/>
      <c r="HTV30" s="305"/>
      <c r="HTW30" s="305"/>
      <c r="HTX30" s="305"/>
      <c r="HTY30" s="305"/>
      <c r="HTZ30" s="305"/>
      <c r="HUA30" s="305"/>
      <c r="HUB30" s="305"/>
      <c r="HUC30" s="305"/>
      <c r="HUD30" s="305"/>
      <c r="HUE30" s="305"/>
      <c r="HUF30" s="305"/>
      <c r="HUG30" s="305"/>
      <c r="HUH30" s="305"/>
      <c r="HUI30" s="305"/>
      <c r="HUJ30" s="305"/>
      <c r="HUK30" s="305"/>
      <c r="HUL30" s="305"/>
      <c r="HUM30" s="305"/>
      <c r="HUN30" s="305"/>
      <c r="HUO30" s="305"/>
      <c r="HUP30" s="305"/>
      <c r="HUQ30" s="305"/>
      <c r="HUR30" s="305"/>
      <c r="HUS30" s="305"/>
      <c r="HUT30" s="305"/>
      <c r="HUU30" s="305"/>
      <c r="HUV30" s="305"/>
      <c r="HUW30" s="305"/>
      <c r="HUX30" s="305"/>
      <c r="HUY30" s="305"/>
      <c r="HUZ30" s="305"/>
      <c r="HVA30" s="305"/>
      <c r="HVB30" s="305"/>
      <c r="HVC30" s="305"/>
      <c r="HVD30" s="305"/>
      <c r="HVE30" s="305"/>
      <c r="HVF30" s="305"/>
      <c r="HVG30" s="305"/>
      <c r="HVH30" s="305"/>
      <c r="HVI30" s="305"/>
      <c r="HVJ30" s="305"/>
      <c r="HVK30" s="305"/>
      <c r="HVL30" s="305"/>
      <c r="HVM30" s="305"/>
      <c r="HVN30" s="305"/>
      <c r="HVO30" s="305"/>
      <c r="HVP30" s="305"/>
      <c r="HVQ30" s="305"/>
      <c r="HVR30" s="305"/>
      <c r="HVS30" s="305"/>
      <c r="HVT30" s="305"/>
      <c r="HVU30" s="305"/>
      <c r="HVV30" s="305"/>
      <c r="HVW30" s="305"/>
      <c r="HVX30" s="305"/>
      <c r="HVY30" s="305"/>
      <c r="HVZ30" s="305"/>
      <c r="HWA30" s="305"/>
      <c r="HWB30" s="305"/>
      <c r="HWC30" s="305"/>
      <c r="HWD30" s="305"/>
      <c r="HWE30" s="305"/>
      <c r="HWF30" s="305"/>
      <c r="HWG30" s="305"/>
      <c r="HWH30" s="305"/>
      <c r="HWI30" s="305"/>
      <c r="HWJ30" s="305"/>
      <c r="HWK30" s="305"/>
      <c r="HWL30" s="305"/>
      <c r="HWM30" s="305"/>
      <c r="HWN30" s="305"/>
      <c r="HWO30" s="305"/>
      <c r="HWP30" s="305"/>
      <c r="HWQ30" s="305"/>
      <c r="HWR30" s="305"/>
      <c r="HWS30" s="305"/>
      <c r="HWT30" s="305"/>
      <c r="HWU30" s="305"/>
      <c r="HWV30" s="305"/>
      <c r="HWW30" s="305"/>
      <c r="HWX30" s="305"/>
      <c r="HWY30" s="305"/>
      <c r="HWZ30" s="305"/>
      <c r="HXA30" s="305"/>
      <c r="HXB30" s="305"/>
      <c r="HXC30" s="305"/>
      <c r="HXD30" s="305"/>
      <c r="HXE30" s="305"/>
      <c r="HXF30" s="305"/>
      <c r="HXG30" s="305"/>
      <c r="HXH30" s="305"/>
      <c r="HXI30" s="305"/>
      <c r="HXJ30" s="305"/>
      <c r="HXK30" s="305"/>
      <c r="HXL30" s="305"/>
      <c r="HXM30" s="305"/>
      <c r="HXN30" s="305"/>
      <c r="HXO30" s="305"/>
      <c r="HXP30" s="305"/>
      <c r="HXQ30" s="305"/>
      <c r="HXR30" s="305"/>
      <c r="HXS30" s="305"/>
      <c r="HXT30" s="305"/>
      <c r="HXU30" s="305"/>
      <c r="HXV30" s="305"/>
      <c r="HXW30" s="305"/>
      <c r="HXX30" s="305"/>
      <c r="HXY30" s="305"/>
      <c r="HXZ30" s="305"/>
      <c r="HYA30" s="305"/>
      <c r="HYB30" s="305"/>
      <c r="HYC30" s="305"/>
      <c r="HYD30" s="305"/>
      <c r="HYE30" s="305"/>
      <c r="HYF30" s="305"/>
      <c r="HYG30" s="305"/>
      <c r="HYH30" s="305"/>
      <c r="HYI30" s="305"/>
      <c r="HYJ30" s="305"/>
      <c r="HYK30" s="305"/>
      <c r="HYL30" s="305"/>
      <c r="HYM30" s="305"/>
      <c r="HYN30" s="305"/>
      <c r="HYO30" s="305"/>
      <c r="HYP30" s="305"/>
      <c r="HYQ30" s="305"/>
      <c r="HYR30" s="305"/>
      <c r="HYS30" s="305"/>
      <c r="HYT30" s="305"/>
      <c r="HYU30" s="305"/>
      <c r="HYV30" s="305"/>
      <c r="HYW30" s="305"/>
      <c r="HYX30" s="305"/>
      <c r="HYY30" s="305"/>
      <c r="HYZ30" s="305"/>
      <c r="HZA30" s="305"/>
      <c r="HZB30" s="305"/>
      <c r="HZC30" s="305"/>
      <c r="HZD30" s="305"/>
      <c r="HZE30" s="305"/>
      <c r="HZF30" s="305"/>
      <c r="HZG30" s="305"/>
      <c r="HZH30" s="305"/>
      <c r="HZI30" s="305"/>
      <c r="HZJ30" s="305"/>
      <c r="HZK30" s="305"/>
      <c r="HZL30" s="305"/>
      <c r="HZM30" s="305"/>
      <c r="HZN30" s="305"/>
      <c r="HZO30" s="305"/>
      <c r="HZP30" s="305"/>
      <c r="HZQ30" s="305"/>
      <c r="HZR30" s="305"/>
      <c r="HZS30" s="305"/>
      <c r="HZT30" s="305"/>
      <c r="HZU30" s="305"/>
      <c r="HZV30" s="305"/>
      <c r="HZW30" s="305"/>
      <c r="HZX30" s="305"/>
      <c r="HZY30" s="305"/>
      <c r="HZZ30" s="305"/>
      <c r="IAA30" s="305"/>
      <c r="IAB30" s="305"/>
      <c r="IAC30" s="305"/>
      <c r="IAD30" s="305"/>
      <c r="IAE30" s="305"/>
      <c r="IAF30" s="305"/>
      <c r="IAG30" s="305"/>
      <c r="IAH30" s="305"/>
      <c r="IAI30" s="305"/>
      <c r="IAJ30" s="305"/>
      <c r="IAK30" s="305"/>
      <c r="IAL30" s="305"/>
      <c r="IAM30" s="305"/>
      <c r="IAN30" s="305"/>
      <c r="IAO30" s="305"/>
      <c r="IAP30" s="305"/>
      <c r="IAQ30" s="305"/>
      <c r="IAR30" s="305"/>
      <c r="IAS30" s="305"/>
      <c r="IAT30" s="305"/>
      <c r="IAU30" s="305"/>
      <c r="IAV30" s="305"/>
      <c r="IAW30" s="305"/>
      <c r="IAX30" s="305"/>
      <c r="IAY30" s="305"/>
      <c r="IAZ30" s="305"/>
      <c r="IBA30" s="305"/>
      <c r="IBB30" s="305"/>
      <c r="IBC30" s="305"/>
      <c r="IBD30" s="305"/>
      <c r="IBE30" s="305"/>
      <c r="IBF30" s="305"/>
      <c r="IBG30" s="305"/>
      <c r="IBH30" s="305"/>
      <c r="IBI30" s="305"/>
      <c r="IBJ30" s="305"/>
      <c r="IBK30" s="305"/>
      <c r="IBL30" s="305"/>
      <c r="IBM30" s="305"/>
      <c r="IBN30" s="305"/>
      <c r="IBO30" s="305"/>
      <c r="IBP30" s="305"/>
      <c r="IBQ30" s="305"/>
      <c r="IBR30" s="305"/>
      <c r="IBS30" s="305"/>
      <c r="IBT30" s="305"/>
      <c r="IBU30" s="305"/>
      <c r="IBV30" s="305"/>
      <c r="IBW30" s="305"/>
      <c r="IBX30" s="305"/>
      <c r="IBY30" s="305"/>
      <c r="IBZ30" s="305"/>
      <c r="ICA30" s="305"/>
      <c r="ICB30" s="305"/>
      <c r="ICC30" s="305"/>
      <c r="ICD30" s="305"/>
      <c r="ICE30" s="305"/>
      <c r="ICF30" s="305"/>
      <c r="ICG30" s="305"/>
      <c r="ICH30" s="305"/>
      <c r="ICI30" s="305"/>
      <c r="ICJ30" s="305"/>
      <c r="ICK30" s="305"/>
      <c r="ICL30" s="305"/>
      <c r="ICM30" s="305"/>
      <c r="ICN30" s="305"/>
      <c r="ICO30" s="305"/>
      <c r="ICP30" s="305"/>
      <c r="ICQ30" s="305"/>
      <c r="ICR30" s="305"/>
      <c r="ICS30" s="305"/>
      <c r="ICT30" s="305"/>
      <c r="ICU30" s="305"/>
      <c r="ICV30" s="305"/>
      <c r="ICW30" s="305"/>
      <c r="ICX30" s="305"/>
      <c r="ICY30" s="305"/>
      <c r="ICZ30" s="305"/>
      <c r="IDA30" s="305"/>
      <c r="IDB30" s="305"/>
      <c r="IDC30" s="305"/>
      <c r="IDD30" s="305"/>
      <c r="IDE30" s="305"/>
      <c r="IDF30" s="305"/>
      <c r="IDG30" s="305"/>
      <c r="IDH30" s="305"/>
      <c r="IDI30" s="305"/>
      <c r="IDJ30" s="305"/>
      <c r="IDK30" s="305"/>
      <c r="IDL30" s="305"/>
      <c r="IDM30" s="305"/>
      <c r="IDN30" s="305"/>
      <c r="IDO30" s="305"/>
      <c r="IDP30" s="305"/>
      <c r="IDQ30" s="305"/>
      <c r="IDR30" s="305"/>
      <c r="IDS30" s="305"/>
      <c r="IDT30" s="305"/>
      <c r="IDU30" s="305"/>
      <c r="IDV30" s="305"/>
      <c r="IDW30" s="305"/>
      <c r="IDX30" s="305"/>
      <c r="IDY30" s="305"/>
      <c r="IDZ30" s="305"/>
      <c r="IEA30" s="305"/>
      <c r="IEB30" s="305"/>
      <c r="IEC30" s="305"/>
      <c r="IED30" s="305"/>
      <c r="IEE30" s="305"/>
      <c r="IEF30" s="305"/>
      <c r="IEG30" s="305"/>
      <c r="IEH30" s="305"/>
      <c r="IEI30" s="305"/>
      <c r="IEJ30" s="305"/>
      <c r="IEK30" s="305"/>
      <c r="IEL30" s="305"/>
      <c r="IEM30" s="305"/>
      <c r="IEN30" s="305"/>
      <c r="IEO30" s="305"/>
      <c r="IEP30" s="305"/>
      <c r="IEQ30" s="305"/>
      <c r="IER30" s="305"/>
      <c r="IES30" s="305"/>
      <c r="IET30" s="305"/>
      <c r="IEU30" s="305"/>
      <c r="IEV30" s="305"/>
      <c r="IEW30" s="305"/>
      <c r="IEX30" s="305"/>
      <c r="IEY30" s="305"/>
      <c r="IEZ30" s="305"/>
      <c r="IFA30" s="305"/>
      <c r="IFB30" s="305"/>
      <c r="IFC30" s="305"/>
      <c r="IFD30" s="305"/>
      <c r="IFE30" s="305"/>
      <c r="IFF30" s="305"/>
      <c r="IFG30" s="305"/>
      <c r="IFH30" s="305"/>
      <c r="IFI30" s="305"/>
      <c r="IFJ30" s="305"/>
      <c r="IFK30" s="305"/>
      <c r="IFL30" s="305"/>
      <c r="IFM30" s="305"/>
      <c r="IFN30" s="305"/>
      <c r="IFO30" s="305"/>
      <c r="IFP30" s="305"/>
      <c r="IFQ30" s="305"/>
      <c r="IFR30" s="305"/>
      <c r="IFS30" s="305"/>
      <c r="IFT30" s="305"/>
      <c r="IFU30" s="305"/>
      <c r="IFV30" s="305"/>
      <c r="IFW30" s="305"/>
      <c r="IFX30" s="305"/>
      <c r="IFY30" s="305"/>
      <c r="IFZ30" s="305"/>
      <c r="IGA30" s="305"/>
      <c r="IGB30" s="305"/>
      <c r="IGC30" s="305"/>
      <c r="IGD30" s="305"/>
      <c r="IGE30" s="305"/>
      <c r="IGF30" s="305"/>
      <c r="IGG30" s="305"/>
      <c r="IGH30" s="305"/>
      <c r="IGI30" s="305"/>
      <c r="IGJ30" s="305"/>
      <c r="IGK30" s="305"/>
      <c r="IGL30" s="305"/>
      <c r="IGM30" s="305"/>
      <c r="IGN30" s="305"/>
      <c r="IGO30" s="305"/>
      <c r="IGP30" s="305"/>
      <c r="IGQ30" s="305"/>
      <c r="IGR30" s="305"/>
      <c r="IGS30" s="305"/>
      <c r="IGT30" s="305"/>
      <c r="IGU30" s="305"/>
      <c r="IGV30" s="305"/>
      <c r="IGW30" s="305"/>
      <c r="IGX30" s="305"/>
      <c r="IGY30" s="305"/>
      <c r="IGZ30" s="305"/>
      <c r="IHA30" s="305"/>
      <c r="IHB30" s="305"/>
      <c r="IHC30" s="305"/>
      <c r="IHD30" s="305"/>
      <c r="IHE30" s="305"/>
      <c r="IHF30" s="305"/>
      <c r="IHG30" s="305"/>
      <c r="IHH30" s="305"/>
      <c r="IHI30" s="305"/>
      <c r="IHJ30" s="305"/>
      <c r="IHK30" s="305"/>
      <c r="IHL30" s="305"/>
      <c r="IHM30" s="305"/>
      <c r="IHN30" s="305"/>
      <c r="IHO30" s="305"/>
      <c r="IHP30" s="305"/>
      <c r="IHQ30" s="305"/>
      <c r="IHR30" s="305"/>
      <c r="IHS30" s="305"/>
      <c r="IHT30" s="305"/>
      <c r="IHU30" s="305"/>
      <c r="IHV30" s="305"/>
      <c r="IHW30" s="305"/>
      <c r="IHX30" s="305"/>
      <c r="IHY30" s="305"/>
      <c r="IHZ30" s="305"/>
      <c r="IIA30" s="305"/>
      <c r="IIB30" s="305"/>
      <c r="IIC30" s="305"/>
      <c r="IID30" s="305"/>
      <c r="IIE30" s="305"/>
      <c r="IIF30" s="305"/>
      <c r="IIG30" s="305"/>
      <c r="IIH30" s="305"/>
      <c r="III30" s="305"/>
      <c r="IIJ30" s="305"/>
      <c r="IIK30" s="305"/>
      <c r="IIL30" s="305"/>
      <c r="IIM30" s="305"/>
      <c r="IIN30" s="305"/>
      <c r="IIO30" s="305"/>
      <c r="IIP30" s="305"/>
      <c r="IIQ30" s="305"/>
      <c r="IIR30" s="305"/>
      <c r="IIS30" s="305"/>
      <c r="IIT30" s="305"/>
      <c r="IIU30" s="305"/>
      <c r="IIV30" s="305"/>
      <c r="IIW30" s="305"/>
      <c r="IIX30" s="305"/>
      <c r="IIY30" s="305"/>
      <c r="IIZ30" s="305"/>
      <c r="IJA30" s="305"/>
      <c r="IJB30" s="305"/>
      <c r="IJC30" s="305"/>
      <c r="IJD30" s="305"/>
      <c r="IJE30" s="305"/>
      <c r="IJF30" s="305"/>
      <c r="IJG30" s="305"/>
      <c r="IJH30" s="305"/>
      <c r="IJI30" s="305"/>
      <c r="IJJ30" s="305"/>
      <c r="IJK30" s="305"/>
      <c r="IJL30" s="305"/>
      <c r="IJM30" s="305"/>
      <c r="IJN30" s="305"/>
      <c r="IJO30" s="305"/>
      <c r="IJP30" s="305"/>
      <c r="IJQ30" s="305"/>
      <c r="IJR30" s="305"/>
      <c r="IJS30" s="305"/>
      <c r="IJT30" s="305"/>
      <c r="IJU30" s="305"/>
      <c r="IJV30" s="305"/>
      <c r="IJW30" s="305"/>
      <c r="IJX30" s="305"/>
      <c r="IJY30" s="305"/>
      <c r="IJZ30" s="305"/>
      <c r="IKA30" s="305"/>
      <c r="IKB30" s="305"/>
      <c r="IKC30" s="305"/>
      <c r="IKD30" s="305"/>
      <c r="IKE30" s="305"/>
      <c r="IKF30" s="305"/>
      <c r="IKG30" s="305"/>
      <c r="IKH30" s="305"/>
      <c r="IKI30" s="305"/>
      <c r="IKJ30" s="305"/>
      <c r="IKK30" s="305"/>
      <c r="IKL30" s="305"/>
      <c r="IKM30" s="305"/>
      <c r="IKN30" s="305"/>
      <c r="IKO30" s="305"/>
      <c r="IKP30" s="305"/>
      <c r="IKQ30" s="305"/>
      <c r="IKR30" s="305"/>
      <c r="IKS30" s="305"/>
      <c r="IKT30" s="305"/>
      <c r="IKU30" s="305"/>
      <c r="IKV30" s="305"/>
      <c r="IKW30" s="305"/>
      <c r="IKX30" s="305"/>
      <c r="IKY30" s="305"/>
      <c r="IKZ30" s="305"/>
      <c r="ILA30" s="305"/>
      <c r="ILB30" s="305"/>
      <c r="ILC30" s="305"/>
      <c r="ILD30" s="305"/>
      <c r="ILE30" s="305"/>
      <c r="ILF30" s="305"/>
      <c r="ILG30" s="305"/>
      <c r="ILH30" s="305"/>
      <c r="ILI30" s="305"/>
      <c r="ILJ30" s="305"/>
      <c r="ILK30" s="305"/>
      <c r="ILL30" s="305"/>
      <c r="ILM30" s="305"/>
      <c r="ILN30" s="305"/>
      <c r="ILO30" s="305"/>
      <c r="ILP30" s="305"/>
      <c r="ILQ30" s="305"/>
      <c r="ILR30" s="305"/>
      <c r="ILS30" s="305"/>
      <c r="ILT30" s="305"/>
      <c r="ILU30" s="305"/>
      <c r="ILV30" s="305"/>
      <c r="ILW30" s="305"/>
      <c r="ILX30" s="305"/>
      <c r="ILY30" s="305"/>
      <c r="ILZ30" s="305"/>
      <c r="IMA30" s="305"/>
      <c r="IMB30" s="305"/>
      <c r="IMC30" s="305"/>
      <c r="IMD30" s="305"/>
      <c r="IME30" s="305"/>
      <c r="IMF30" s="305"/>
      <c r="IMG30" s="305"/>
      <c r="IMH30" s="305"/>
      <c r="IMI30" s="305"/>
      <c r="IMJ30" s="305"/>
      <c r="IMK30" s="305"/>
      <c r="IML30" s="305"/>
      <c r="IMM30" s="305"/>
      <c r="IMN30" s="305"/>
      <c r="IMO30" s="305"/>
      <c r="IMP30" s="305"/>
      <c r="IMQ30" s="305"/>
      <c r="IMR30" s="305"/>
      <c r="IMS30" s="305"/>
      <c r="IMT30" s="305"/>
      <c r="IMU30" s="305"/>
      <c r="IMV30" s="305"/>
      <c r="IMW30" s="305"/>
      <c r="IMX30" s="305"/>
      <c r="IMY30" s="305"/>
      <c r="IMZ30" s="305"/>
      <c r="INA30" s="305"/>
      <c r="INB30" s="305"/>
      <c r="INC30" s="305"/>
      <c r="IND30" s="305"/>
      <c r="INE30" s="305"/>
      <c r="INF30" s="305"/>
      <c r="ING30" s="305"/>
      <c r="INH30" s="305"/>
      <c r="INI30" s="305"/>
      <c r="INJ30" s="305"/>
      <c r="INK30" s="305"/>
      <c r="INL30" s="305"/>
      <c r="INM30" s="305"/>
      <c r="INN30" s="305"/>
      <c r="INO30" s="305"/>
      <c r="INP30" s="305"/>
      <c r="INQ30" s="305"/>
      <c r="INR30" s="305"/>
      <c r="INS30" s="305"/>
      <c r="INT30" s="305"/>
      <c r="INU30" s="305"/>
      <c r="INV30" s="305"/>
      <c r="INW30" s="305"/>
      <c r="INX30" s="305"/>
      <c r="INY30" s="305"/>
      <c r="INZ30" s="305"/>
      <c r="IOA30" s="305"/>
      <c r="IOB30" s="305"/>
      <c r="IOC30" s="305"/>
      <c r="IOD30" s="305"/>
      <c r="IOE30" s="305"/>
      <c r="IOF30" s="305"/>
      <c r="IOG30" s="305"/>
      <c r="IOH30" s="305"/>
      <c r="IOI30" s="305"/>
      <c r="IOJ30" s="305"/>
      <c r="IOK30" s="305"/>
      <c r="IOL30" s="305"/>
      <c r="IOM30" s="305"/>
      <c r="ION30" s="305"/>
      <c r="IOO30" s="305"/>
      <c r="IOP30" s="305"/>
      <c r="IOQ30" s="305"/>
      <c r="IOR30" s="305"/>
      <c r="IOS30" s="305"/>
      <c r="IOT30" s="305"/>
      <c r="IOU30" s="305"/>
      <c r="IOV30" s="305"/>
      <c r="IOW30" s="305"/>
      <c r="IOX30" s="305"/>
      <c r="IOY30" s="305"/>
      <c r="IOZ30" s="305"/>
      <c r="IPA30" s="305"/>
      <c r="IPB30" s="305"/>
      <c r="IPC30" s="305"/>
      <c r="IPD30" s="305"/>
      <c r="IPE30" s="305"/>
      <c r="IPF30" s="305"/>
      <c r="IPG30" s="305"/>
      <c r="IPH30" s="305"/>
      <c r="IPI30" s="305"/>
      <c r="IPJ30" s="305"/>
      <c r="IPK30" s="305"/>
      <c r="IPL30" s="305"/>
      <c r="IPM30" s="305"/>
      <c r="IPN30" s="305"/>
      <c r="IPO30" s="305"/>
      <c r="IPP30" s="305"/>
      <c r="IPQ30" s="305"/>
      <c r="IPR30" s="305"/>
      <c r="IPS30" s="305"/>
      <c r="IPT30" s="305"/>
      <c r="IPU30" s="305"/>
      <c r="IPV30" s="305"/>
      <c r="IPW30" s="305"/>
      <c r="IPX30" s="305"/>
      <c r="IPY30" s="305"/>
      <c r="IPZ30" s="305"/>
      <c r="IQA30" s="305"/>
      <c r="IQB30" s="305"/>
      <c r="IQC30" s="305"/>
      <c r="IQD30" s="305"/>
      <c r="IQE30" s="305"/>
      <c r="IQF30" s="305"/>
      <c r="IQG30" s="305"/>
      <c r="IQH30" s="305"/>
      <c r="IQI30" s="305"/>
      <c r="IQJ30" s="305"/>
      <c r="IQK30" s="305"/>
      <c r="IQL30" s="305"/>
      <c r="IQM30" s="305"/>
      <c r="IQN30" s="305"/>
      <c r="IQO30" s="305"/>
      <c r="IQP30" s="305"/>
      <c r="IQQ30" s="305"/>
      <c r="IQR30" s="305"/>
      <c r="IQS30" s="305"/>
      <c r="IQT30" s="305"/>
      <c r="IQU30" s="305"/>
      <c r="IQV30" s="305"/>
      <c r="IQW30" s="305"/>
      <c r="IQX30" s="305"/>
      <c r="IQY30" s="305"/>
      <c r="IQZ30" s="305"/>
      <c r="IRA30" s="305"/>
      <c r="IRB30" s="305"/>
      <c r="IRC30" s="305"/>
      <c r="IRD30" s="305"/>
      <c r="IRE30" s="305"/>
      <c r="IRF30" s="305"/>
      <c r="IRG30" s="305"/>
      <c r="IRH30" s="305"/>
      <c r="IRI30" s="305"/>
      <c r="IRJ30" s="305"/>
      <c r="IRK30" s="305"/>
      <c r="IRL30" s="305"/>
      <c r="IRM30" s="305"/>
      <c r="IRN30" s="305"/>
      <c r="IRO30" s="305"/>
      <c r="IRP30" s="305"/>
      <c r="IRQ30" s="305"/>
      <c r="IRR30" s="305"/>
      <c r="IRS30" s="305"/>
      <c r="IRT30" s="305"/>
      <c r="IRU30" s="305"/>
      <c r="IRV30" s="305"/>
      <c r="IRW30" s="305"/>
      <c r="IRX30" s="305"/>
      <c r="IRY30" s="305"/>
      <c r="IRZ30" s="305"/>
      <c r="ISA30" s="305"/>
      <c r="ISB30" s="305"/>
      <c r="ISC30" s="305"/>
      <c r="ISD30" s="305"/>
      <c r="ISE30" s="305"/>
      <c r="ISF30" s="305"/>
      <c r="ISG30" s="305"/>
      <c r="ISH30" s="305"/>
      <c r="ISI30" s="305"/>
      <c r="ISJ30" s="305"/>
      <c r="ISK30" s="305"/>
      <c r="ISL30" s="305"/>
      <c r="ISM30" s="305"/>
      <c r="ISN30" s="305"/>
      <c r="ISO30" s="305"/>
      <c r="ISP30" s="305"/>
      <c r="ISQ30" s="305"/>
      <c r="ISR30" s="305"/>
      <c r="ISS30" s="305"/>
      <c r="IST30" s="305"/>
      <c r="ISU30" s="305"/>
      <c r="ISV30" s="305"/>
      <c r="ISW30" s="305"/>
      <c r="ISX30" s="305"/>
      <c r="ISY30" s="305"/>
      <c r="ISZ30" s="305"/>
      <c r="ITA30" s="305"/>
      <c r="ITB30" s="305"/>
      <c r="ITC30" s="305"/>
      <c r="ITD30" s="305"/>
      <c r="ITE30" s="305"/>
      <c r="ITF30" s="305"/>
      <c r="ITG30" s="305"/>
      <c r="ITH30" s="305"/>
      <c r="ITI30" s="305"/>
      <c r="ITJ30" s="305"/>
      <c r="ITK30" s="305"/>
      <c r="ITL30" s="305"/>
      <c r="ITM30" s="305"/>
      <c r="ITN30" s="305"/>
      <c r="ITO30" s="305"/>
      <c r="ITP30" s="305"/>
      <c r="ITQ30" s="305"/>
      <c r="ITR30" s="305"/>
      <c r="ITS30" s="305"/>
      <c r="ITT30" s="305"/>
      <c r="ITU30" s="305"/>
      <c r="ITV30" s="305"/>
      <c r="ITW30" s="305"/>
      <c r="ITX30" s="305"/>
      <c r="ITY30" s="305"/>
      <c r="ITZ30" s="305"/>
      <c r="IUA30" s="305"/>
      <c r="IUB30" s="305"/>
      <c r="IUC30" s="305"/>
      <c r="IUD30" s="305"/>
      <c r="IUE30" s="305"/>
      <c r="IUF30" s="305"/>
      <c r="IUG30" s="305"/>
      <c r="IUH30" s="305"/>
      <c r="IUI30" s="305"/>
      <c r="IUJ30" s="305"/>
      <c r="IUK30" s="305"/>
      <c r="IUL30" s="305"/>
      <c r="IUM30" s="305"/>
      <c r="IUN30" s="305"/>
      <c r="IUO30" s="305"/>
      <c r="IUP30" s="305"/>
      <c r="IUQ30" s="305"/>
      <c r="IUR30" s="305"/>
      <c r="IUS30" s="305"/>
      <c r="IUT30" s="305"/>
      <c r="IUU30" s="305"/>
      <c r="IUV30" s="305"/>
      <c r="IUW30" s="305"/>
      <c r="IUX30" s="305"/>
      <c r="IUY30" s="305"/>
      <c r="IUZ30" s="305"/>
      <c r="IVA30" s="305"/>
      <c r="IVB30" s="305"/>
      <c r="IVC30" s="305"/>
      <c r="IVD30" s="305"/>
      <c r="IVE30" s="305"/>
      <c r="IVF30" s="305"/>
      <c r="IVG30" s="305"/>
      <c r="IVH30" s="305"/>
      <c r="IVI30" s="305"/>
      <c r="IVJ30" s="305"/>
      <c r="IVK30" s="305"/>
      <c r="IVL30" s="305"/>
      <c r="IVM30" s="305"/>
      <c r="IVN30" s="305"/>
      <c r="IVO30" s="305"/>
      <c r="IVP30" s="305"/>
      <c r="IVQ30" s="305"/>
      <c r="IVR30" s="305"/>
      <c r="IVS30" s="305"/>
      <c r="IVT30" s="305"/>
      <c r="IVU30" s="305"/>
      <c r="IVV30" s="305"/>
      <c r="IVW30" s="305"/>
      <c r="IVX30" s="305"/>
      <c r="IVY30" s="305"/>
      <c r="IVZ30" s="305"/>
      <c r="IWA30" s="305"/>
      <c r="IWB30" s="305"/>
      <c r="IWC30" s="305"/>
      <c r="IWD30" s="305"/>
      <c r="IWE30" s="305"/>
      <c r="IWF30" s="305"/>
      <c r="IWG30" s="305"/>
      <c r="IWH30" s="305"/>
      <c r="IWI30" s="305"/>
      <c r="IWJ30" s="305"/>
      <c r="IWK30" s="305"/>
      <c r="IWL30" s="305"/>
      <c r="IWM30" s="305"/>
      <c r="IWN30" s="305"/>
      <c r="IWO30" s="305"/>
      <c r="IWP30" s="305"/>
      <c r="IWQ30" s="305"/>
      <c r="IWR30" s="305"/>
      <c r="IWS30" s="305"/>
      <c r="IWT30" s="305"/>
      <c r="IWU30" s="305"/>
      <c r="IWV30" s="305"/>
      <c r="IWW30" s="305"/>
      <c r="IWX30" s="305"/>
      <c r="IWY30" s="305"/>
      <c r="IWZ30" s="305"/>
      <c r="IXA30" s="305"/>
      <c r="IXB30" s="305"/>
      <c r="IXC30" s="305"/>
      <c r="IXD30" s="305"/>
      <c r="IXE30" s="305"/>
      <c r="IXF30" s="305"/>
      <c r="IXG30" s="305"/>
      <c r="IXH30" s="305"/>
      <c r="IXI30" s="305"/>
      <c r="IXJ30" s="305"/>
      <c r="IXK30" s="305"/>
      <c r="IXL30" s="305"/>
      <c r="IXM30" s="305"/>
      <c r="IXN30" s="305"/>
      <c r="IXO30" s="305"/>
      <c r="IXP30" s="305"/>
      <c r="IXQ30" s="305"/>
      <c r="IXR30" s="305"/>
      <c r="IXS30" s="305"/>
      <c r="IXT30" s="305"/>
      <c r="IXU30" s="305"/>
      <c r="IXV30" s="305"/>
      <c r="IXW30" s="305"/>
      <c r="IXX30" s="305"/>
      <c r="IXY30" s="305"/>
      <c r="IXZ30" s="305"/>
      <c r="IYA30" s="305"/>
      <c r="IYB30" s="305"/>
      <c r="IYC30" s="305"/>
      <c r="IYD30" s="305"/>
      <c r="IYE30" s="305"/>
      <c r="IYF30" s="305"/>
      <c r="IYG30" s="305"/>
      <c r="IYH30" s="305"/>
      <c r="IYI30" s="305"/>
      <c r="IYJ30" s="305"/>
      <c r="IYK30" s="305"/>
      <c r="IYL30" s="305"/>
      <c r="IYM30" s="305"/>
      <c r="IYN30" s="305"/>
      <c r="IYO30" s="305"/>
      <c r="IYP30" s="305"/>
      <c r="IYQ30" s="305"/>
      <c r="IYR30" s="305"/>
      <c r="IYS30" s="305"/>
      <c r="IYT30" s="305"/>
      <c r="IYU30" s="305"/>
      <c r="IYV30" s="305"/>
      <c r="IYW30" s="305"/>
      <c r="IYX30" s="305"/>
      <c r="IYY30" s="305"/>
      <c r="IYZ30" s="305"/>
      <c r="IZA30" s="305"/>
      <c r="IZB30" s="305"/>
      <c r="IZC30" s="305"/>
      <c r="IZD30" s="305"/>
      <c r="IZE30" s="305"/>
      <c r="IZF30" s="305"/>
      <c r="IZG30" s="305"/>
      <c r="IZH30" s="305"/>
      <c r="IZI30" s="305"/>
      <c r="IZJ30" s="305"/>
      <c r="IZK30" s="305"/>
      <c r="IZL30" s="305"/>
      <c r="IZM30" s="305"/>
      <c r="IZN30" s="305"/>
      <c r="IZO30" s="305"/>
      <c r="IZP30" s="305"/>
      <c r="IZQ30" s="305"/>
      <c r="IZR30" s="305"/>
      <c r="IZS30" s="305"/>
      <c r="IZT30" s="305"/>
      <c r="IZU30" s="305"/>
      <c r="IZV30" s="305"/>
      <c r="IZW30" s="305"/>
      <c r="IZX30" s="305"/>
      <c r="IZY30" s="305"/>
      <c r="IZZ30" s="305"/>
      <c r="JAA30" s="305"/>
      <c r="JAB30" s="305"/>
      <c r="JAC30" s="305"/>
      <c r="JAD30" s="305"/>
      <c r="JAE30" s="305"/>
      <c r="JAF30" s="305"/>
      <c r="JAG30" s="305"/>
      <c r="JAH30" s="305"/>
      <c r="JAI30" s="305"/>
      <c r="JAJ30" s="305"/>
      <c r="JAK30" s="305"/>
      <c r="JAL30" s="305"/>
      <c r="JAM30" s="305"/>
      <c r="JAN30" s="305"/>
      <c r="JAO30" s="305"/>
      <c r="JAP30" s="305"/>
      <c r="JAQ30" s="305"/>
      <c r="JAR30" s="305"/>
      <c r="JAS30" s="305"/>
      <c r="JAT30" s="305"/>
      <c r="JAU30" s="305"/>
      <c r="JAV30" s="305"/>
      <c r="JAW30" s="305"/>
      <c r="JAX30" s="305"/>
      <c r="JAY30" s="305"/>
      <c r="JAZ30" s="305"/>
      <c r="JBA30" s="305"/>
      <c r="JBB30" s="305"/>
      <c r="JBC30" s="305"/>
      <c r="JBD30" s="305"/>
      <c r="JBE30" s="305"/>
      <c r="JBF30" s="305"/>
      <c r="JBG30" s="305"/>
      <c r="JBH30" s="305"/>
      <c r="JBI30" s="305"/>
      <c r="JBJ30" s="305"/>
      <c r="JBK30" s="305"/>
      <c r="JBL30" s="305"/>
      <c r="JBM30" s="305"/>
      <c r="JBN30" s="305"/>
      <c r="JBO30" s="305"/>
      <c r="JBP30" s="305"/>
      <c r="JBQ30" s="305"/>
      <c r="JBR30" s="305"/>
      <c r="JBS30" s="305"/>
      <c r="JBT30" s="305"/>
      <c r="JBU30" s="305"/>
      <c r="JBV30" s="305"/>
      <c r="JBW30" s="305"/>
      <c r="JBX30" s="305"/>
      <c r="JBY30" s="305"/>
      <c r="JBZ30" s="305"/>
      <c r="JCA30" s="305"/>
      <c r="JCB30" s="305"/>
      <c r="JCC30" s="305"/>
      <c r="JCD30" s="305"/>
      <c r="JCE30" s="305"/>
      <c r="JCF30" s="305"/>
      <c r="JCG30" s="305"/>
      <c r="JCH30" s="305"/>
      <c r="JCI30" s="305"/>
      <c r="JCJ30" s="305"/>
      <c r="JCK30" s="305"/>
      <c r="JCL30" s="305"/>
      <c r="JCM30" s="305"/>
      <c r="JCN30" s="305"/>
      <c r="JCO30" s="305"/>
      <c r="JCP30" s="305"/>
      <c r="JCQ30" s="305"/>
      <c r="JCR30" s="305"/>
      <c r="JCS30" s="305"/>
      <c r="JCT30" s="305"/>
      <c r="JCU30" s="305"/>
      <c r="JCV30" s="305"/>
      <c r="JCW30" s="305"/>
      <c r="JCX30" s="305"/>
      <c r="JCY30" s="305"/>
      <c r="JCZ30" s="305"/>
      <c r="JDA30" s="305"/>
      <c r="JDB30" s="305"/>
      <c r="JDC30" s="305"/>
      <c r="JDD30" s="305"/>
      <c r="JDE30" s="305"/>
      <c r="JDF30" s="305"/>
      <c r="JDG30" s="305"/>
      <c r="JDH30" s="305"/>
      <c r="JDI30" s="305"/>
      <c r="JDJ30" s="305"/>
      <c r="JDK30" s="305"/>
      <c r="JDL30" s="305"/>
      <c r="JDM30" s="305"/>
      <c r="JDN30" s="305"/>
      <c r="JDO30" s="305"/>
      <c r="JDP30" s="305"/>
      <c r="JDQ30" s="305"/>
      <c r="JDR30" s="305"/>
      <c r="JDS30" s="305"/>
      <c r="JDT30" s="305"/>
      <c r="JDU30" s="305"/>
      <c r="JDV30" s="305"/>
      <c r="JDW30" s="305"/>
      <c r="JDX30" s="305"/>
      <c r="JDY30" s="305"/>
      <c r="JDZ30" s="305"/>
      <c r="JEA30" s="305"/>
      <c r="JEB30" s="305"/>
      <c r="JEC30" s="305"/>
      <c r="JED30" s="305"/>
      <c r="JEE30" s="305"/>
      <c r="JEF30" s="305"/>
      <c r="JEG30" s="305"/>
      <c r="JEH30" s="305"/>
      <c r="JEI30" s="305"/>
      <c r="JEJ30" s="305"/>
      <c r="JEK30" s="305"/>
      <c r="JEL30" s="305"/>
      <c r="JEM30" s="305"/>
      <c r="JEN30" s="305"/>
      <c r="JEO30" s="305"/>
      <c r="JEP30" s="305"/>
      <c r="JEQ30" s="305"/>
      <c r="JER30" s="305"/>
      <c r="JES30" s="305"/>
      <c r="JET30" s="305"/>
      <c r="JEU30" s="305"/>
      <c r="JEV30" s="305"/>
      <c r="JEW30" s="305"/>
      <c r="JEX30" s="305"/>
      <c r="JEY30" s="305"/>
      <c r="JEZ30" s="305"/>
      <c r="JFA30" s="305"/>
      <c r="JFB30" s="305"/>
      <c r="JFC30" s="305"/>
      <c r="JFD30" s="305"/>
      <c r="JFE30" s="305"/>
      <c r="JFF30" s="305"/>
      <c r="JFG30" s="305"/>
      <c r="JFH30" s="305"/>
      <c r="JFI30" s="305"/>
      <c r="JFJ30" s="305"/>
      <c r="JFK30" s="305"/>
      <c r="JFL30" s="305"/>
      <c r="JFM30" s="305"/>
      <c r="JFN30" s="305"/>
      <c r="JFO30" s="305"/>
      <c r="JFP30" s="305"/>
      <c r="JFQ30" s="305"/>
      <c r="JFR30" s="305"/>
      <c r="JFS30" s="305"/>
      <c r="JFT30" s="305"/>
      <c r="JFU30" s="305"/>
      <c r="JFV30" s="305"/>
      <c r="JFW30" s="305"/>
      <c r="JFX30" s="305"/>
      <c r="JFY30" s="305"/>
      <c r="JFZ30" s="305"/>
      <c r="JGA30" s="305"/>
      <c r="JGB30" s="305"/>
      <c r="JGC30" s="305"/>
      <c r="JGD30" s="305"/>
      <c r="JGE30" s="305"/>
      <c r="JGF30" s="305"/>
      <c r="JGG30" s="305"/>
      <c r="JGH30" s="305"/>
      <c r="JGI30" s="305"/>
      <c r="JGJ30" s="305"/>
      <c r="JGK30" s="305"/>
      <c r="JGL30" s="305"/>
      <c r="JGM30" s="305"/>
      <c r="JGN30" s="305"/>
      <c r="JGO30" s="305"/>
      <c r="JGP30" s="305"/>
      <c r="JGQ30" s="305"/>
      <c r="JGR30" s="305"/>
      <c r="JGS30" s="305"/>
      <c r="JGT30" s="305"/>
      <c r="JGU30" s="305"/>
      <c r="JGV30" s="305"/>
      <c r="JGW30" s="305"/>
      <c r="JGX30" s="305"/>
      <c r="JGY30" s="305"/>
      <c r="JGZ30" s="305"/>
      <c r="JHA30" s="305"/>
      <c r="JHB30" s="305"/>
      <c r="JHC30" s="305"/>
      <c r="JHD30" s="305"/>
      <c r="JHE30" s="305"/>
      <c r="JHF30" s="305"/>
      <c r="JHG30" s="305"/>
      <c r="JHH30" s="305"/>
      <c r="JHI30" s="305"/>
      <c r="JHJ30" s="305"/>
      <c r="JHK30" s="305"/>
      <c r="JHL30" s="305"/>
      <c r="JHM30" s="305"/>
      <c r="JHN30" s="305"/>
      <c r="JHO30" s="305"/>
      <c r="JHP30" s="305"/>
      <c r="JHQ30" s="305"/>
      <c r="JHR30" s="305"/>
      <c r="JHS30" s="305"/>
      <c r="JHT30" s="305"/>
      <c r="JHU30" s="305"/>
      <c r="JHV30" s="305"/>
      <c r="JHW30" s="305"/>
      <c r="JHX30" s="305"/>
      <c r="JHY30" s="305"/>
      <c r="JHZ30" s="305"/>
      <c r="JIA30" s="305"/>
      <c r="JIB30" s="305"/>
      <c r="JIC30" s="305"/>
      <c r="JID30" s="305"/>
      <c r="JIE30" s="305"/>
      <c r="JIF30" s="305"/>
      <c r="JIG30" s="305"/>
      <c r="JIH30" s="305"/>
      <c r="JII30" s="305"/>
      <c r="JIJ30" s="305"/>
      <c r="JIK30" s="305"/>
      <c r="JIL30" s="305"/>
      <c r="JIM30" s="305"/>
      <c r="JIN30" s="305"/>
      <c r="JIO30" s="305"/>
      <c r="JIP30" s="305"/>
      <c r="JIQ30" s="305"/>
      <c r="JIR30" s="305"/>
      <c r="JIS30" s="305"/>
      <c r="JIT30" s="305"/>
      <c r="JIU30" s="305"/>
      <c r="JIV30" s="305"/>
      <c r="JIW30" s="305"/>
      <c r="JIX30" s="305"/>
      <c r="JIY30" s="305"/>
      <c r="JIZ30" s="305"/>
      <c r="JJA30" s="305"/>
      <c r="JJB30" s="305"/>
      <c r="JJC30" s="305"/>
      <c r="JJD30" s="305"/>
      <c r="JJE30" s="305"/>
      <c r="JJF30" s="305"/>
      <c r="JJG30" s="305"/>
      <c r="JJH30" s="305"/>
      <c r="JJI30" s="305"/>
      <c r="JJJ30" s="305"/>
      <c r="JJK30" s="305"/>
      <c r="JJL30" s="305"/>
      <c r="JJM30" s="305"/>
      <c r="JJN30" s="305"/>
      <c r="JJO30" s="305"/>
      <c r="JJP30" s="305"/>
      <c r="JJQ30" s="305"/>
      <c r="JJR30" s="305"/>
      <c r="JJS30" s="305"/>
      <c r="JJT30" s="305"/>
      <c r="JJU30" s="305"/>
      <c r="JJV30" s="305"/>
      <c r="JJW30" s="305"/>
      <c r="JJX30" s="305"/>
      <c r="JJY30" s="305"/>
      <c r="JJZ30" s="305"/>
      <c r="JKA30" s="305"/>
      <c r="JKB30" s="305"/>
      <c r="JKC30" s="305"/>
      <c r="JKD30" s="305"/>
      <c r="JKE30" s="305"/>
      <c r="JKF30" s="305"/>
      <c r="JKG30" s="305"/>
      <c r="JKH30" s="305"/>
      <c r="JKI30" s="305"/>
      <c r="JKJ30" s="305"/>
      <c r="JKK30" s="305"/>
      <c r="JKL30" s="305"/>
      <c r="JKM30" s="305"/>
      <c r="JKN30" s="305"/>
      <c r="JKO30" s="305"/>
      <c r="JKP30" s="305"/>
      <c r="JKQ30" s="305"/>
      <c r="JKR30" s="305"/>
      <c r="JKS30" s="305"/>
      <c r="JKT30" s="305"/>
      <c r="JKU30" s="305"/>
      <c r="JKV30" s="305"/>
      <c r="JKW30" s="305"/>
      <c r="JKX30" s="305"/>
      <c r="JKY30" s="305"/>
      <c r="JKZ30" s="305"/>
      <c r="JLA30" s="305"/>
      <c r="JLB30" s="305"/>
      <c r="JLC30" s="305"/>
      <c r="JLD30" s="305"/>
      <c r="JLE30" s="305"/>
      <c r="JLF30" s="305"/>
      <c r="JLG30" s="305"/>
      <c r="JLH30" s="305"/>
      <c r="JLI30" s="305"/>
      <c r="JLJ30" s="305"/>
      <c r="JLK30" s="305"/>
      <c r="JLL30" s="305"/>
      <c r="JLM30" s="305"/>
      <c r="JLN30" s="305"/>
      <c r="JLO30" s="305"/>
      <c r="JLP30" s="305"/>
      <c r="JLQ30" s="305"/>
      <c r="JLR30" s="305"/>
      <c r="JLS30" s="305"/>
      <c r="JLT30" s="305"/>
      <c r="JLU30" s="305"/>
      <c r="JLV30" s="305"/>
      <c r="JLW30" s="305"/>
      <c r="JLX30" s="305"/>
      <c r="JLY30" s="305"/>
      <c r="JLZ30" s="305"/>
      <c r="JMA30" s="305"/>
      <c r="JMB30" s="305"/>
      <c r="JMC30" s="305"/>
      <c r="JMD30" s="305"/>
      <c r="JME30" s="305"/>
      <c r="JMF30" s="305"/>
      <c r="JMG30" s="305"/>
      <c r="JMH30" s="305"/>
      <c r="JMI30" s="305"/>
      <c r="JMJ30" s="305"/>
      <c r="JMK30" s="305"/>
      <c r="JML30" s="305"/>
      <c r="JMM30" s="305"/>
      <c r="JMN30" s="305"/>
      <c r="JMO30" s="305"/>
      <c r="JMP30" s="305"/>
      <c r="JMQ30" s="305"/>
      <c r="JMR30" s="305"/>
      <c r="JMS30" s="305"/>
      <c r="JMT30" s="305"/>
      <c r="JMU30" s="305"/>
      <c r="JMV30" s="305"/>
      <c r="JMW30" s="305"/>
      <c r="JMX30" s="305"/>
      <c r="JMY30" s="305"/>
      <c r="JMZ30" s="305"/>
      <c r="JNA30" s="305"/>
      <c r="JNB30" s="305"/>
      <c r="JNC30" s="305"/>
      <c r="JND30" s="305"/>
      <c r="JNE30" s="305"/>
      <c r="JNF30" s="305"/>
      <c r="JNG30" s="305"/>
      <c r="JNH30" s="305"/>
      <c r="JNI30" s="305"/>
      <c r="JNJ30" s="305"/>
      <c r="JNK30" s="305"/>
      <c r="JNL30" s="305"/>
      <c r="JNM30" s="305"/>
      <c r="JNN30" s="305"/>
      <c r="JNO30" s="305"/>
      <c r="JNP30" s="305"/>
      <c r="JNQ30" s="305"/>
      <c r="JNR30" s="305"/>
      <c r="JNS30" s="305"/>
      <c r="JNT30" s="305"/>
      <c r="JNU30" s="305"/>
      <c r="JNV30" s="305"/>
      <c r="JNW30" s="305"/>
      <c r="JNX30" s="305"/>
      <c r="JNY30" s="305"/>
      <c r="JNZ30" s="305"/>
      <c r="JOA30" s="305"/>
      <c r="JOB30" s="305"/>
      <c r="JOC30" s="305"/>
      <c r="JOD30" s="305"/>
      <c r="JOE30" s="305"/>
      <c r="JOF30" s="305"/>
      <c r="JOG30" s="305"/>
      <c r="JOH30" s="305"/>
      <c r="JOI30" s="305"/>
      <c r="JOJ30" s="305"/>
      <c r="JOK30" s="305"/>
      <c r="JOL30" s="305"/>
      <c r="JOM30" s="305"/>
      <c r="JON30" s="305"/>
      <c r="JOO30" s="305"/>
      <c r="JOP30" s="305"/>
      <c r="JOQ30" s="305"/>
      <c r="JOR30" s="305"/>
      <c r="JOS30" s="305"/>
      <c r="JOT30" s="305"/>
      <c r="JOU30" s="305"/>
      <c r="JOV30" s="305"/>
      <c r="JOW30" s="305"/>
      <c r="JOX30" s="305"/>
      <c r="JOY30" s="305"/>
      <c r="JOZ30" s="305"/>
      <c r="JPA30" s="305"/>
      <c r="JPB30" s="305"/>
      <c r="JPC30" s="305"/>
      <c r="JPD30" s="305"/>
      <c r="JPE30" s="305"/>
      <c r="JPF30" s="305"/>
      <c r="JPG30" s="305"/>
      <c r="JPH30" s="305"/>
      <c r="JPI30" s="305"/>
      <c r="JPJ30" s="305"/>
      <c r="JPK30" s="305"/>
      <c r="JPL30" s="305"/>
      <c r="JPM30" s="305"/>
      <c r="JPN30" s="305"/>
      <c r="JPO30" s="305"/>
      <c r="JPP30" s="305"/>
      <c r="JPQ30" s="305"/>
      <c r="JPR30" s="305"/>
      <c r="JPS30" s="305"/>
      <c r="JPT30" s="305"/>
      <c r="JPU30" s="305"/>
      <c r="JPV30" s="305"/>
      <c r="JPW30" s="305"/>
      <c r="JPX30" s="305"/>
      <c r="JPY30" s="305"/>
      <c r="JPZ30" s="305"/>
      <c r="JQA30" s="305"/>
      <c r="JQB30" s="305"/>
      <c r="JQC30" s="305"/>
      <c r="JQD30" s="305"/>
      <c r="JQE30" s="305"/>
      <c r="JQF30" s="305"/>
      <c r="JQG30" s="305"/>
      <c r="JQH30" s="305"/>
      <c r="JQI30" s="305"/>
      <c r="JQJ30" s="305"/>
      <c r="JQK30" s="305"/>
      <c r="JQL30" s="305"/>
      <c r="JQM30" s="305"/>
      <c r="JQN30" s="305"/>
      <c r="JQO30" s="305"/>
      <c r="JQP30" s="305"/>
      <c r="JQQ30" s="305"/>
      <c r="JQR30" s="305"/>
      <c r="JQS30" s="305"/>
      <c r="JQT30" s="305"/>
      <c r="JQU30" s="305"/>
      <c r="JQV30" s="305"/>
      <c r="JQW30" s="305"/>
      <c r="JQX30" s="305"/>
      <c r="JQY30" s="305"/>
      <c r="JQZ30" s="305"/>
      <c r="JRA30" s="305"/>
      <c r="JRB30" s="305"/>
      <c r="JRC30" s="305"/>
      <c r="JRD30" s="305"/>
      <c r="JRE30" s="305"/>
      <c r="JRF30" s="305"/>
      <c r="JRG30" s="305"/>
      <c r="JRH30" s="305"/>
      <c r="JRI30" s="305"/>
      <c r="JRJ30" s="305"/>
      <c r="JRK30" s="305"/>
      <c r="JRL30" s="305"/>
      <c r="JRM30" s="305"/>
      <c r="JRN30" s="305"/>
      <c r="JRO30" s="305"/>
      <c r="JRP30" s="305"/>
      <c r="JRQ30" s="305"/>
      <c r="JRR30" s="305"/>
      <c r="JRS30" s="305"/>
      <c r="JRT30" s="305"/>
      <c r="JRU30" s="305"/>
      <c r="JRV30" s="305"/>
      <c r="JRW30" s="305"/>
      <c r="JRX30" s="305"/>
      <c r="JRY30" s="305"/>
      <c r="JRZ30" s="305"/>
      <c r="JSA30" s="305"/>
      <c r="JSB30" s="305"/>
      <c r="JSC30" s="305"/>
      <c r="JSD30" s="305"/>
      <c r="JSE30" s="305"/>
      <c r="JSF30" s="305"/>
      <c r="JSG30" s="305"/>
      <c r="JSH30" s="305"/>
      <c r="JSI30" s="305"/>
      <c r="JSJ30" s="305"/>
      <c r="JSK30" s="305"/>
      <c r="JSL30" s="305"/>
      <c r="JSM30" s="305"/>
      <c r="JSN30" s="305"/>
      <c r="JSO30" s="305"/>
      <c r="JSP30" s="305"/>
      <c r="JSQ30" s="305"/>
      <c r="JSR30" s="305"/>
      <c r="JSS30" s="305"/>
      <c r="JST30" s="305"/>
      <c r="JSU30" s="305"/>
      <c r="JSV30" s="305"/>
      <c r="JSW30" s="305"/>
      <c r="JSX30" s="305"/>
      <c r="JSY30" s="305"/>
      <c r="JSZ30" s="305"/>
      <c r="JTA30" s="305"/>
      <c r="JTB30" s="305"/>
      <c r="JTC30" s="305"/>
      <c r="JTD30" s="305"/>
      <c r="JTE30" s="305"/>
      <c r="JTF30" s="305"/>
      <c r="JTG30" s="305"/>
      <c r="JTH30" s="305"/>
      <c r="JTI30" s="305"/>
      <c r="JTJ30" s="305"/>
      <c r="JTK30" s="305"/>
      <c r="JTL30" s="305"/>
      <c r="JTM30" s="305"/>
      <c r="JTN30" s="305"/>
      <c r="JTO30" s="305"/>
      <c r="JTP30" s="305"/>
      <c r="JTQ30" s="305"/>
      <c r="JTR30" s="305"/>
      <c r="JTS30" s="305"/>
      <c r="JTT30" s="305"/>
      <c r="JTU30" s="305"/>
      <c r="JTV30" s="305"/>
      <c r="JTW30" s="305"/>
      <c r="JTX30" s="305"/>
      <c r="JTY30" s="305"/>
      <c r="JTZ30" s="305"/>
      <c r="JUA30" s="305"/>
      <c r="JUB30" s="305"/>
      <c r="JUC30" s="305"/>
      <c r="JUD30" s="305"/>
      <c r="JUE30" s="305"/>
      <c r="JUF30" s="305"/>
      <c r="JUG30" s="305"/>
      <c r="JUH30" s="305"/>
      <c r="JUI30" s="305"/>
      <c r="JUJ30" s="305"/>
      <c r="JUK30" s="305"/>
      <c r="JUL30" s="305"/>
      <c r="JUM30" s="305"/>
      <c r="JUN30" s="305"/>
      <c r="JUO30" s="305"/>
      <c r="JUP30" s="305"/>
      <c r="JUQ30" s="305"/>
      <c r="JUR30" s="305"/>
      <c r="JUS30" s="305"/>
      <c r="JUT30" s="305"/>
      <c r="JUU30" s="305"/>
      <c r="JUV30" s="305"/>
      <c r="JUW30" s="305"/>
      <c r="JUX30" s="305"/>
      <c r="JUY30" s="305"/>
      <c r="JUZ30" s="305"/>
      <c r="JVA30" s="305"/>
      <c r="JVB30" s="305"/>
      <c r="JVC30" s="305"/>
      <c r="JVD30" s="305"/>
      <c r="JVE30" s="305"/>
      <c r="JVF30" s="305"/>
      <c r="JVG30" s="305"/>
      <c r="JVH30" s="305"/>
      <c r="JVI30" s="305"/>
      <c r="JVJ30" s="305"/>
      <c r="JVK30" s="305"/>
      <c r="JVL30" s="305"/>
      <c r="JVM30" s="305"/>
      <c r="JVN30" s="305"/>
      <c r="JVO30" s="305"/>
      <c r="JVP30" s="305"/>
      <c r="JVQ30" s="305"/>
      <c r="JVR30" s="305"/>
      <c r="JVS30" s="305"/>
      <c r="JVT30" s="305"/>
      <c r="JVU30" s="305"/>
      <c r="JVV30" s="305"/>
      <c r="JVW30" s="305"/>
      <c r="JVX30" s="305"/>
      <c r="JVY30" s="305"/>
      <c r="JVZ30" s="305"/>
      <c r="JWA30" s="305"/>
      <c r="JWB30" s="305"/>
      <c r="JWC30" s="305"/>
      <c r="JWD30" s="305"/>
      <c r="JWE30" s="305"/>
      <c r="JWF30" s="305"/>
      <c r="JWG30" s="305"/>
      <c r="JWH30" s="305"/>
      <c r="JWI30" s="305"/>
      <c r="JWJ30" s="305"/>
      <c r="JWK30" s="305"/>
      <c r="JWL30" s="305"/>
      <c r="JWM30" s="305"/>
      <c r="JWN30" s="305"/>
      <c r="JWO30" s="305"/>
      <c r="JWP30" s="305"/>
      <c r="JWQ30" s="305"/>
      <c r="JWR30" s="305"/>
      <c r="JWS30" s="305"/>
      <c r="JWT30" s="305"/>
      <c r="JWU30" s="305"/>
      <c r="JWV30" s="305"/>
      <c r="JWW30" s="305"/>
      <c r="JWX30" s="305"/>
      <c r="JWY30" s="305"/>
      <c r="JWZ30" s="305"/>
      <c r="JXA30" s="305"/>
      <c r="JXB30" s="305"/>
      <c r="JXC30" s="305"/>
      <c r="JXD30" s="305"/>
      <c r="JXE30" s="305"/>
      <c r="JXF30" s="305"/>
      <c r="JXG30" s="305"/>
      <c r="JXH30" s="305"/>
      <c r="JXI30" s="305"/>
      <c r="JXJ30" s="305"/>
      <c r="JXK30" s="305"/>
      <c r="JXL30" s="305"/>
      <c r="JXM30" s="305"/>
      <c r="JXN30" s="305"/>
      <c r="JXO30" s="305"/>
      <c r="JXP30" s="305"/>
      <c r="JXQ30" s="305"/>
      <c r="JXR30" s="305"/>
      <c r="JXS30" s="305"/>
      <c r="JXT30" s="305"/>
      <c r="JXU30" s="305"/>
      <c r="JXV30" s="305"/>
      <c r="JXW30" s="305"/>
      <c r="JXX30" s="305"/>
      <c r="JXY30" s="305"/>
      <c r="JXZ30" s="305"/>
      <c r="JYA30" s="305"/>
      <c r="JYB30" s="305"/>
      <c r="JYC30" s="305"/>
      <c r="JYD30" s="305"/>
      <c r="JYE30" s="305"/>
      <c r="JYF30" s="305"/>
      <c r="JYG30" s="305"/>
      <c r="JYH30" s="305"/>
      <c r="JYI30" s="305"/>
      <c r="JYJ30" s="305"/>
      <c r="JYK30" s="305"/>
      <c r="JYL30" s="305"/>
      <c r="JYM30" s="305"/>
      <c r="JYN30" s="305"/>
      <c r="JYO30" s="305"/>
      <c r="JYP30" s="305"/>
      <c r="JYQ30" s="305"/>
      <c r="JYR30" s="305"/>
      <c r="JYS30" s="305"/>
      <c r="JYT30" s="305"/>
      <c r="JYU30" s="305"/>
      <c r="JYV30" s="305"/>
      <c r="JYW30" s="305"/>
      <c r="JYX30" s="305"/>
      <c r="JYY30" s="305"/>
      <c r="JYZ30" s="305"/>
      <c r="JZA30" s="305"/>
      <c r="JZB30" s="305"/>
      <c r="JZC30" s="305"/>
      <c r="JZD30" s="305"/>
      <c r="JZE30" s="305"/>
      <c r="JZF30" s="305"/>
      <c r="JZG30" s="305"/>
      <c r="JZH30" s="305"/>
      <c r="JZI30" s="305"/>
      <c r="JZJ30" s="305"/>
      <c r="JZK30" s="305"/>
      <c r="JZL30" s="305"/>
      <c r="JZM30" s="305"/>
      <c r="JZN30" s="305"/>
      <c r="JZO30" s="305"/>
      <c r="JZP30" s="305"/>
      <c r="JZQ30" s="305"/>
      <c r="JZR30" s="305"/>
      <c r="JZS30" s="305"/>
      <c r="JZT30" s="305"/>
      <c r="JZU30" s="305"/>
      <c r="JZV30" s="305"/>
      <c r="JZW30" s="305"/>
      <c r="JZX30" s="305"/>
      <c r="JZY30" s="305"/>
      <c r="JZZ30" s="305"/>
      <c r="KAA30" s="305"/>
      <c r="KAB30" s="305"/>
      <c r="KAC30" s="305"/>
      <c r="KAD30" s="305"/>
      <c r="KAE30" s="305"/>
      <c r="KAF30" s="305"/>
      <c r="KAG30" s="305"/>
      <c r="KAH30" s="305"/>
      <c r="KAI30" s="305"/>
      <c r="KAJ30" s="305"/>
      <c r="KAK30" s="305"/>
      <c r="KAL30" s="305"/>
      <c r="KAM30" s="305"/>
      <c r="KAN30" s="305"/>
      <c r="KAO30" s="305"/>
      <c r="KAP30" s="305"/>
      <c r="KAQ30" s="305"/>
      <c r="KAR30" s="305"/>
      <c r="KAS30" s="305"/>
      <c r="KAT30" s="305"/>
      <c r="KAU30" s="305"/>
      <c r="KAV30" s="305"/>
      <c r="KAW30" s="305"/>
      <c r="KAX30" s="305"/>
      <c r="KAY30" s="305"/>
      <c r="KAZ30" s="305"/>
      <c r="KBA30" s="305"/>
      <c r="KBB30" s="305"/>
      <c r="KBC30" s="305"/>
      <c r="KBD30" s="305"/>
      <c r="KBE30" s="305"/>
      <c r="KBF30" s="305"/>
      <c r="KBG30" s="305"/>
      <c r="KBH30" s="305"/>
      <c r="KBI30" s="305"/>
      <c r="KBJ30" s="305"/>
      <c r="KBK30" s="305"/>
      <c r="KBL30" s="305"/>
      <c r="KBM30" s="305"/>
      <c r="KBN30" s="305"/>
      <c r="KBO30" s="305"/>
      <c r="KBP30" s="305"/>
      <c r="KBQ30" s="305"/>
      <c r="KBR30" s="305"/>
      <c r="KBS30" s="305"/>
      <c r="KBT30" s="305"/>
      <c r="KBU30" s="305"/>
      <c r="KBV30" s="305"/>
      <c r="KBW30" s="305"/>
      <c r="KBX30" s="305"/>
      <c r="KBY30" s="305"/>
      <c r="KBZ30" s="305"/>
      <c r="KCA30" s="305"/>
      <c r="KCB30" s="305"/>
      <c r="KCC30" s="305"/>
      <c r="KCD30" s="305"/>
      <c r="KCE30" s="305"/>
      <c r="KCF30" s="305"/>
      <c r="KCG30" s="305"/>
      <c r="KCH30" s="305"/>
      <c r="KCI30" s="305"/>
      <c r="KCJ30" s="305"/>
      <c r="KCK30" s="305"/>
      <c r="KCL30" s="305"/>
      <c r="KCM30" s="305"/>
      <c r="KCN30" s="305"/>
      <c r="KCO30" s="305"/>
      <c r="KCP30" s="305"/>
      <c r="KCQ30" s="305"/>
      <c r="KCR30" s="305"/>
      <c r="KCS30" s="305"/>
      <c r="KCT30" s="305"/>
      <c r="KCU30" s="305"/>
      <c r="KCV30" s="305"/>
      <c r="KCW30" s="305"/>
      <c r="KCX30" s="305"/>
      <c r="KCY30" s="305"/>
      <c r="KCZ30" s="305"/>
      <c r="KDA30" s="305"/>
      <c r="KDB30" s="305"/>
      <c r="KDC30" s="305"/>
      <c r="KDD30" s="305"/>
      <c r="KDE30" s="305"/>
      <c r="KDF30" s="305"/>
      <c r="KDG30" s="305"/>
      <c r="KDH30" s="305"/>
      <c r="KDI30" s="305"/>
      <c r="KDJ30" s="305"/>
      <c r="KDK30" s="305"/>
      <c r="KDL30" s="305"/>
      <c r="KDM30" s="305"/>
      <c r="KDN30" s="305"/>
      <c r="KDO30" s="305"/>
      <c r="KDP30" s="305"/>
      <c r="KDQ30" s="305"/>
      <c r="KDR30" s="305"/>
      <c r="KDS30" s="305"/>
      <c r="KDT30" s="305"/>
      <c r="KDU30" s="305"/>
      <c r="KDV30" s="305"/>
      <c r="KDW30" s="305"/>
      <c r="KDX30" s="305"/>
      <c r="KDY30" s="305"/>
      <c r="KDZ30" s="305"/>
      <c r="KEA30" s="305"/>
      <c r="KEB30" s="305"/>
      <c r="KEC30" s="305"/>
      <c r="KED30" s="305"/>
      <c r="KEE30" s="305"/>
      <c r="KEF30" s="305"/>
      <c r="KEG30" s="305"/>
      <c r="KEH30" s="305"/>
      <c r="KEI30" s="305"/>
      <c r="KEJ30" s="305"/>
      <c r="KEK30" s="305"/>
      <c r="KEL30" s="305"/>
      <c r="KEM30" s="305"/>
      <c r="KEN30" s="305"/>
      <c r="KEO30" s="305"/>
      <c r="KEP30" s="305"/>
      <c r="KEQ30" s="305"/>
      <c r="KER30" s="305"/>
      <c r="KES30" s="305"/>
      <c r="KET30" s="305"/>
      <c r="KEU30" s="305"/>
      <c r="KEV30" s="305"/>
      <c r="KEW30" s="305"/>
      <c r="KEX30" s="305"/>
      <c r="KEY30" s="305"/>
      <c r="KEZ30" s="305"/>
      <c r="KFA30" s="305"/>
      <c r="KFB30" s="305"/>
      <c r="KFC30" s="305"/>
      <c r="KFD30" s="305"/>
      <c r="KFE30" s="305"/>
      <c r="KFF30" s="305"/>
      <c r="KFG30" s="305"/>
      <c r="KFH30" s="305"/>
      <c r="KFI30" s="305"/>
      <c r="KFJ30" s="305"/>
      <c r="KFK30" s="305"/>
      <c r="KFL30" s="305"/>
      <c r="KFM30" s="305"/>
      <c r="KFN30" s="305"/>
      <c r="KFO30" s="305"/>
      <c r="KFP30" s="305"/>
      <c r="KFQ30" s="305"/>
      <c r="KFR30" s="305"/>
      <c r="KFS30" s="305"/>
      <c r="KFT30" s="305"/>
      <c r="KFU30" s="305"/>
      <c r="KFV30" s="305"/>
      <c r="KFW30" s="305"/>
      <c r="KFX30" s="305"/>
      <c r="KFY30" s="305"/>
      <c r="KFZ30" s="305"/>
      <c r="KGA30" s="305"/>
      <c r="KGB30" s="305"/>
      <c r="KGC30" s="305"/>
      <c r="KGD30" s="305"/>
      <c r="KGE30" s="305"/>
      <c r="KGF30" s="305"/>
      <c r="KGG30" s="305"/>
      <c r="KGH30" s="305"/>
      <c r="KGI30" s="305"/>
      <c r="KGJ30" s="305"/>
      <c r="KGK30" s="305"/>
      <c r="KGL30" s="305"/>
      <c r="KGM30" s="305"/>
      <c r="KGN30" s="305"/>
      <c r="KGO30" s="305"/>
      <c r="KGP30" s="305"/>
      <c r="KGQ30" s="305"/>
      <c r="KGR30" s="305"/>
      <c r="KGS30" s="305"/>
      <c r="KGT30" s="305"/>
      <c r="KGU30" s="305"/>
      <c r="KGV30" s="305"/>
      <c r="KGW30" s="305"/>
      <c r="KGX30" s="305"/>
      <c r="KGY30" s="305"/>
      <c r="KGZ30" s="305"/>
      <c r="KHA30" s="305"/>
      <c r="KHB30" s="305"/>
      <c r="KHC30" s="305"/>
      <c r="KHD30" s="305"/>
      <c r="KHE30" s="305"/>
      <c r="KHF30" s="305"/>
      <c r="KHG30" s="305"/>
      <c r="KHH30" s="305"/>
      <c r="KHI30" s="305"/>
      <c r="KHJ30" s="305"/>
      <c r="KHK30" s="305"/>
      <c r="KHL30" s="305"/>
      <c r="KHM30" s="305"/>
      <c r="KHN30" s="305"/>
      <c r="KHO30" s="305"/>
      <c r="KHP30" s="305"/>
      <c r="KHQ30" s="305"/>
      <c r="KHR30" s="305"/>
      <c r="KHS30" s="305"/>
      <c r="KHT30" s="305"/>
      <c r="KHU30" s="305"/>
      <c r="KHV30" s="305"/>
      <c r="KHW30" s="305"/>
      <c r="KHX30" s="305"/>
      <c r="KHY30" s="305"/>
      <c r="KHZ30" s="305"/>
      <c r="KIA30" s="305"/>
      <c r="KIB30" s="305"/>
      <c r="KIC30" s="305"/>
      <c r="KID30" s="305"/>
      <c r="KIE30" s="305"/>
      <c r="KIF30" s="305"/>
      <c r="KIG30" s="305"/>
      <c r="KIH30" s="305"/>
      <c r="KII30" s="305"/>
      <c r="KIJ30" s="305"/>
      <c r="KIK30" s="305"/>
      <c r="KIL30" s="305"/>
      <c r="KIM30" s="305"/>
      <c r="KIN30" s="305"/>
      <c r="KIO30" s="305"/>
      <c r="KIP30" s="305"/>
      <c r="KIQ30" s="305"/>
      <c r="KIR30" s="305"/>
      <c r="KIS30" s="305"/>
      <c r="KIT30" s="305"/>
      <c r="KIU30" s="305"/>
      <c r="KIV30" s="305"/>
      <c r="KIW30" s="305"/>
      <c r="KIX30" s="305"/>
      <c r="KIY30" s="305"/>
      <c r="KIZ30" s="305"/>
      <c r="KJA30" s="305"/>
      <c r="KJB30" s="305"/>
      <c r="KJC30" s="305"/>
      <c r="KJD30" s="305"/>
      <c r="KJE30" s="305"/>
      <c r="KJF30" s="305"/>
      <c r="KJG30" s="305"/>
      <c r="KJH30" s="305"/>
      <c r="KJI30" s="305"/>
      <c r="KJJ30" s="305"/>
      <c r="KJK30" s="305"/>
      <c r="KJL30" s="305"/>
      <c r="KJM30" s="305"/>
      <c r="KJN30" s="305"/>
      <c r="KJO30" s="305"/>
      <c r="KJP30" s="305"/>
      <c r="KJQ30" s="305"/>
      <c r="KJR30" s="305"/>
      <c r="KJS30" s="305"/>
      <c r="KJT30" s="305"/>
      <c r="KJU30" s="305"/>
      <c r="KJV30" s="305"/>
      <c r="KJW30" s="305"/>
      <c r="KJX30" s="305"/>
      <c r="KJY30" s="305"/>
      <c r="KJZ30" s="305"/>
      <c r="KKA30" s="305"/>
      <c r="KKB30" s="305"/>
      <c r="KKC30" s="305"/>
      <c r="KKD30" s="305"/>
      <c r="KKE30" s="305"/>
      <c r="KKF30" s="305"/>
      <c r="KKG30" s="305"/>
      <c r="KKH30" s="305"/>
      <c r="KKI30" s="305"/>
      <c r="KKJ30" s="305"/>
      <c r="KKK30" s="305"/>
      <c r="KKL30" s="305"/>
      <c r="KKM30" s="305"/>
      <c r="KKN30" s="305"/>
      <c r="KKO30" s="305"/>
      <c r="KKP30" s="305"/>
      <c r="KKQ30" s="305"/>
      <c r="KKR30" s="305"/>
      <c r="KKS30" s="305"/>
      <c r="KKT30" s="305"/>
      <c r="KKU30" s="305"/>
      <c r="KKV30" s="305"/>
      <c r="KKW30" s="305"/>
      <c r="KKX30" s="305"/>
      <c r="KKY30" s="305"/>
      <c r="KKZ30" s="305"/>
      <c r="KLA30" s="305"/>
      <c r="KLB30" s="305"/>
      <c r="KLC30" s="305"/>
      <c r="KLD30" s="305"/>
      <c r="KLE30" s="305"/>
      <c r="KLF30" s="305"/>
      <c r="KLG30" s="305"/>
      <c r="KLH30" s="305"/>
      <c r="KLI30" s="305"/>
      <c r="KLJ30" s="305"/>
      <c r="KLK30" s="305"/>
      <c r="KLL30" s="305"/>
      <c r="KLM30" s="305"/>
      <c r="KLN30" s="305"/>
      <c r="KLO30" s="305"/>
      <c r="KLP30" s="305"/>
      <c r="KLQ30" s="305"/>
      <c r="KLR30" s="305"/>
      <c r="KLS30" s="305"/>
      <c r="KLT30" s="305"/>
      <c r="KLU30" s="305"/>
      <c r="KLV30" s="305"/>
      <c r="KLW30" s="305"/>
      <c r="KLX30" s="305"/>
      <c r="KLY30" s="305"/>
      <c r="KLZ30" s="305"/>
      <c r="KMA30" s="305"/>
      <c r="KMB30" s="305"/>
      <c r="KMC30" s="305"/>
      <c r="KMD30" s="305"/>
      <c r="KME30" s="305"/>
      <c r="KMF30" s="305"/>
      <c r="KMG30" s="305"/>
      <c r="KMH30" s="305"/>
      <c r="KMI30" s="305"/>
      <c r="KMJ30" s="305"/>
      <c r="KMK30" s="305"/>
      <c r="KML30" s="305"/>
      <c r="KMM30" s="305"/>
      <c r="KMN30" s="305"/>
      <c r="KMO30" s="305"/>
      <c r="KMP30" s="305"/>
      <c r="KMQ30" s="305"/>
      <c r="KMR30" s="305"/>
      <c r="KMS30" s="305"/>
      <c r="KMT30" s="305"/>
      <c r="KMU30" s="305"/>
      <c r="KMV30" s="305"/>
      <c r="KMW30" s="305"/>
      <c r="KMX30" s="305"/>
      <c r="KMY30" s="305"/>
      <c r="KMZ30" s="305"/>
      <c r="KNA30" s="305"/>
      <c r="KNB30" s="305"/>
      <c r="KNC30" s="305"/>
      <c r="KND30" s="305"/>
      <c r="KNE30" s="305"/>
      <c r="KNF30" s="305"/>
      <c r="KNG30" s="305"/>
      <c r="KNH30" s="305"/>
      <c r="KNI30" s="305"/>
      <c r="KNJ30" s="305"/>
      <c r="KNK30" s="305"/>
      <c r="KNL30" s="305"/>
      <c r="KNM30" s="305"/>
      <c r="KNN30" s="305"/>
      <c r="KNO30" s="305"/>
      <c r="KNP30" s="305"/>
      <c r="KNQ30" s="305"/>
      <c r="KNR30" s="305"/>
      <c r="KNS30" s="305"/>
      <c r="KNT30" s="305"/>
      <c r="KNU30" s="305"/>
      <c r="KNV30" s="305"/>
      <c r="KNW30" s="305"/>
      <c r="KNX30" s="305"/>
      <c r="KNY30" s="305"/>
      <c r="KNZ30" s="305"/>
      <c r="KOA30" s="305"/>
      <c r="KOB30" s="305"/>
      <c r="KOC30" s="305"/>
      <c r="KOD30" s="305"/>
      <c r="KOE30" s="305"/>
      <c r="KOF30" s="305"/>
      <c r="KOG30" s="305"/>
      <c r="KOH30" s="305"/>
      <c r="KOI30" s="305"/>
      <c r="KOJ30" s="305"/>
      <c r="KOK30" s="305"/>
      <c r="KOL30" s="305"/>
      <c r="KOM30" s="305"/>
      <c r="KON30" s="305"/>
      <c r="KOO30" s="305"/>
      <c r="KOP30" s="305"/>
      <c r="KOQ30" s="305"/>
      <c r="KOR30" s="305"/>
      <c r="KOS30" s="305"/>
      <c r="KOT30" s="305"/>
      <c r="KOU30" s="305"/>
      <c r="KOV30" s="305"/>
      <c r="KOW30" s="305"/>
      <c r="KOX30" s="305"/>
      <c r="KOY30" s="305"/>
      <c r="KOZ30" s="305"/>
      <c r="KPA30" s="305"/>
      <c r="KPB30" s="305"/>
      <c r="KPC30" s="305"/>
      <c r="KPD30" s="305"/>
      <c r="KPE30" s="305"/>
      <c r="KPF30" s="305"/>
      <c r="KPG30" s="305"/>
      <c r="KPH30" s="305"/>
      <c r="KPI30" s="305"/>
      <c r="KPJ30" s="305"/>
      <c r="KPK30" s="305"/>
      <c r="KPL30" s="305"/>
      <c r="KPM30" s="305"/>
      <c r="KPN30" s="305"/>
      <c r="KPO30" s="305"/>
      <c r="KPP30" s="305"/>
      <c r="KPQ30" s="305"/>
      <c r="KPR30" s="305"/>
      <c r="KPS30" s="305"/>
      <c r="KPT30" s="305"/>
      <c r="KPU30" s="305"/>
      <c r="KPV30" s="305"/>
      <c r="KPW30" s="305"/>
      <c r="KPX30" s="305"/>
      <c r="KPY30" s="305"/>
      <c r="KPZ30" s="305"/>
      <c r="KQA30" s="305"/>
      <c r="KQB30" s="305"/>
      <c r="KQC30" s="305"/>
      <c r="KQD30" s="305"/>
      <c r="KQE30" s="305"/>
      <c r="KQF30" s="305"/>
      <c r="KQG30" s="305"/>
      <c r="KQH30" s="305"/>
      <c r="KQI30" s="305"/>
      <c r="KQJ30" s="305"/>
      <c r="KQK30" s="305"/>
      <c r="KQL30" s="305"/>
      <c r="KQM30" s="305"/>
      <c r="KQN30" s="305"/>
      <c r="KQO30" s="305"/>
      <c r="KQP30" s="305"/>
      <c r="KQQ30" s="305"/>
      <c r="KQR30" s="305"/>
      <c r="KQS30" s="305"/>
      <c r="KQT30" s="305"/>
      <c r="KQU30" s="305"/>
      <c r="KQV30" s="305"/>
      <c r="KQW30" s="305"/>
      <c r="KQX30" s="305"/>
      <c r="KQY30" s="305"/>
      <c r="KQZ30" s="305"/>
      <c r="KRA30" s="305"/>
      <c r="KRB30" s="305"/>
      <c r="KRC30" s="305"/>
      <c r="KRD30" s="305"/>
      <c r="KRE30" s="305"/>
      <c r="KRF30" s="305"/>
      <c r="KRG30" s="305"/>
      <c r="KRH30" s="305"/>
      <c r="KRI30" s="305"/>
      <c r="KRJ30" s="305"/>
      <c r="KRK30" s="305"/>
      <c r="KRL30" s="305"/>
      <c r="KRM30" s="305"/>
      <c r="KRN30" s="305"/>
      <c r="KRO30" s="305"/>
      <c r="KRP30" s="305"/>
      <c r="KRQ30" s="305"/>
      <c r="KRR30" s="305"/>
      <c r="KRS30" s="305"/>
      <c r="KRT30" s="305"/>
      <c r="KRU30" s="305"/>
      <c r="KRV30" s="305"/>
      <c r="KRW30" s="305"/>
      <c r="KRX30" s="305"/>
      <c r="KRY30" s="305"/>
      <c r="KRZ30" s="305"/>
      <c r="KSA30" s="305"/>
      <c r="KSB30" s="305"/>
      <c r="KSC30" s="305"/>
      <c r="KSD30" s="305"/>
      <c r="KSE30" s="305"/>
      <c r="KSF30" s="305"/>
      <c r="KSG30" s="305"/>
      <c r="KSH30" s="305"/>
      <c r="KSI30" s="305"/>
      <c r="KSJ30" s="305"/>
      <c r="KSK30" s="305"/>
      <c r="KSL30" s="305"/>
      <c r="KSM30" s="305"/>
      <c r="KSN30" s="305"/>
      <c r="KSO30" s="305"/>
      <c r="KSP30" s="305"/>
      <c r="KSQ30" s="305"/>
      <c r="KSR30" s="305"/>
      <c r="KSS30" s="305"/>
      <c r="KST30" s="305"/>
      <c r="KSU30" s="305"/>
      <c r="KSV30" s="305"/>
      <c r="KSW30" s="305"/>
      <c r="KSX30" s="305"/>
      <c r="KSY30" s="305"/>
      <c r="KSZ30" s="305"/>
      <c r="KTA30" s="305"/>
      <c r="KTB30" s="305"/>
      <c r="KTC30" s="305"/>
      <c r="KTD30" s="305"/>
      <c r="KTE30" s="305"/>
      <c r="KTF30" s="305"/>
      <c r="KTG30" s="305"/>
      <c r="KTH30" s="305"/>
      <c r="KTI30" s="305"/>
      <c r="KTJ30" s="305"/>
      <c r="KTK30" s="305"/>
      <c r="KTL30" s="305"/>
      <c r="KTM30" s="305"/>
      <c r="KTN30" s="305"/>
      <c r="KTO30" s="305"/>
      <c r="KTP30" s="305"/>
      <c r="KTQ30" s="305"/>
      <c r="KTR30" s="305"/>
      <c r="KTS30" s="305"/>
      <c r="KTT30" s="305"/>
      <c r="KTU30" s="305"/>
      <c r="KTV30" s="305"/>
      <c r="KTW30" s="305"/>
      <c r="KTX30" s="305"/>
      <c r="KTY30" s="305"/>
      <c r="KTZ30" s="305"/>
      <c r="KUA30" s="305"/>
      <c r="KUB30" s="305"/>
      <c r="KUC30" s="305"/>
      <c r="KUD30" s="305"/>
      <c r="KUE30" s="305"/>
      <c r="KUF30" s="305"/>
      <c r="KUG30" s="305"/>
      <c r="KUH30" s="305"/>
      <c r="KUI30" s="305"/>
      <c r="KUJ30" s="305"/>
      <c r="KUK30" s="305"/>
      <c r="KUL30" s="305"/>
      <c r="KUM30" s="305"/>
      <c r="KUN30" s="305"/>
      <c r="KUO30" s="305"/>
      <c r="KUP30" s="305"/>
      <c r="KUQ30" s="305"/>
      <c r="KUR30" s="305"/>
      <c r="KUS30" s="305"/>
      <c r="KUT30" s="305"/>
      <c r="KUU30" s="305"/>
      <c r="KUV30" s="305"/>
      <c r="KUW30" s="305"/>
      <c r="KUX30" s="305"/>
      <c r="KUY30" s="305"/>
      <c r="KUZ30" s="305"/>
      <c r="KVA30" s="305"/>
      <c r="KVB30" s="305"/>
      <c r="KVC30" s="305"/>
      <c r="KVD30" s="305"/>
      <c r="KVE30" s="305"/>
      <c r="KVF30" s="305"/>
      <c r="KVG30" s="305"/>
      <c r="KVH30" s="305"/>
      <c r="KVI30" s="305"/>
      <c r="KVJ30" s="305"/>
      <c r="KVK30" s="305"/>
      <c r="KVL30" s="305"/>
      <c r="KVM30" s="305"/>
      <c r="KVN30" s="305"/>
      <c r="KVO30" s="305"/>
      <c r="KVP30" s="305"/>
      <c r="KVQ30" s="305"/>
      <c r="KVR30" s="305"/>
      <c r="KVS30" s="305"/>
      <c r="KVT30" s="305"/>
      <c r="KVU30" s="305"/>
      <c r="KVV30" s="305"/>
      <c r="KVW30" s="305"/>
      <c r="KVX30" s="305"/>
      <c r="KVY30" s="305"/>
      <c r="KVZ30" s="305"/>
      <c r="KWA30" s="305"/>
      <c r="KWB30" s="305"/>
      <c r="KWC30" s="305"/>
      <c r="KWD30" s="305"/>
      <c r="KWE30" s="305"/>
      <c r="KWF30" s="305"/>
      <c r="KWG30" s="305"/>
      <c r="KWH30" s="305"/>
      <c r="KWI30" s="305"/>
      <c r="KWJ30" s="305"/>
      <c r="KWK30" s="305"/>
      <c r="KWL30" s="305"/>
      <c r="KWM30" s="305"/>
      <c r="KWN30" s="305"/>
      <c r="KWO30" s="305"/>
      <c r="KWP30" s="305"/>
      <c r="KWQ30" s="305"/>
      <c r="KWR30" s="305"/>
      <c r="KWS30" s="305"/>
      <c r="KWT30" s="305"/>
      <c r="KWU30" s="305"/>
      <c r="KWV30" s="305"/>
      <c r="KWW30" s="305"/>
      <c r="KWX30" s="305"/>
      <c r="KWY30" s="305"/>
      <c r="KWZ30" s="305"/>
      <c r="KXA30" s="305"/>
      <c r="KXB30" s="305"/>
      <c r="KXC30" s="305"/>
      <c r="KXD30" s="305"/>
      <c r="KXE30" s="305"/>
      <c r="KXF30" s="305"/>
      <c r="KXG30" s="305"/>
      <c r="KXH30" s="305"/>
      <c r="KXI30" s="305"/>
      <c r="KXJ30" s="305"/>
      <c r="KXK30" s="305"/>
      <c r="KXL30" s="305"/>
      <c r="KXM30" s="305"/>
      <c r="KXN30" s="305"/>
      <c r="KXO30" s="305"/>
      <c r="KXP30" s="305"/>
      <c r="KXQ30" s="305"/>
      <c r="KXR30" s="305"/>
      <c r="KXS30" s="305"/>
      <c r="KXT30" s="305"/>
      <c r="KXU30" s="305"/>
      <c r="KXV30" s="305"/>
      <c r="KXW30" s="305"/>
      <c r="KXX30" s="305"/>
      <c r="KXY30" s="305"/>
      <c r="KXZ30" s="305"/>
      <c r="KYA30" s="305"/>
      <c r="KYB30" s="305"/>
      <c r="KYC30" s="305"/>
      <c r="KYD30" s="305"/>
      <c r="KYE30" s="305"/>
      <c r="KYF30" s="305"/>
      <c r="KYG30" s="305"/>
      <c r="KYH30" s="305"/>
      <c r="KYI30" s="305"/>
      <c r="KYJ30" s="305"/>
      <c r="KYK30" s="305"/>
      <c r="KYL30" s="305"/>
      <c r="KYM30" s="305"/>
      <c r="KYN30" s="305"/>
      <c r="KYO30" s="305"/>
      <c r="KYP30" s="305"/>
      <c r="KYQ30" s="305"/>
      <c r="KYR30" s="305"/>
      <c r="KYS30" s="305"/>
      <c r="KYT30" s="305"/>
      <c r="KYU30" s="305"/>
      <c r="KYV30" s="305"/>
      <c r="KYW30" s="305"/>
      <c r="KYX30" s="305"/>
      <c r="KYY30" s="305"/>
      <c r="KYZ30" s="305"/>
      <c r="KZA30" s="305"/>
      <c r="KZB30" s="305"/>
      <c r="KZC30" s="305"/>
      <c r="KZD30" s="305"/>
      <c r="KZE30" s="305"/>
      <c r="KZF30" s="305"/>
      <c r="KZG30" s="305"/>
      <c r="KZH30" s="305"/>
      <c r="KZI30" s="305"/>
      <c r="KZJ30" s="305"/>
      <c r="KZK30" s="305"/>
      <c r="KZL30" s="305"/>
      <c r="KZM30" s="305"/>
      <c r="KZN30" s="305"/>
      <c r="KZO30" s="305"/>
      <c r="KZP30" s="305"/>
      <c r="KZQ30" s="305"/>
      <c r="KZR30" s="305"/>
      <c r="KZS30" s="305"/>
      <c r="KZT30" s="305"/>
      <c r="KZU30" s="305"/>
      <c r="KZV30" s="305"/>
      <c r="KZW30" s="305"/>
      <c r="KZX30" s="305"/>
      <c r="KZY30" s="305"/>
      <c r="KZZ30" s="305"/>
      <c r="LAA30" s="305"/>
      <c r="LAB30" s="305"/>
      <c r="LAC30" s="305"/>
      <c r="LAD30" s="305"/>
      <c r="LAE30" s="305"/>
      <c r="LAF30" s="305"/>
      <c r="LAG30" s="305"/>
      <c r="LAH30" s="305"/>
      <c r="LAI30" s="305"/>
      <c r="LAJ30" s="305"/>
      <c r="LAK30" s="305"/>
      <c r="LAL30" s="305"/>
      <c r="LAM30" s="305"/>
      <c r="LAN30" s="305"/>
      <c r="LAO30" s="305"/>
      <c r="LAP30" s="305"/>
      <c r="LAQ30" s="305"/>
      <c r="LAR30" s="305"/>
      <c r="LAS30" s="305"/>
      <c r="LAT30" s="305"/>
      <c r="LAU30" s="305"/>
      <c r="LAV30" s="305"/>
      <c r="LAW30" s="305"/>
      <c r="LAX30" s="305"/>
      <c r="LAY30" s="305"/>
      <c r="LAZ30" s="305"/>
      <c r="LBA30" s="305"/>
      <c r="LBB30" s="305"/>
      <c r="LBC30" s="305"/>
      <c r="LBD30" s="305"/>
      <c r="LBE30" s="305"/>
      <c r="LBF30" s="305"/>
      <c r="LBG30" s="305"/>
      <c r="LBH30" s="305"/>
      <c r="LBI30" s="305"/>
      <c r="LBJ30" s="305"/>
      <c r="LBK30" s="305"/>
      <c r="LBL30" s="305"/>
      <c r="LBM30" s="305"/>
      <c r="LBN30" s="305"/>
      <c r="LBO30" s="305"/>
      <c r="LBP30" s="305"/>
      <c r="LBQ30" s="305"/>
      <c r="LBR30" s="305"/>
      <c r="LBS30" s="305"/>
      <c r="LBT30" s="305"/>
      <c r="LBU30" s="305"/>
      <c r="LBV30" s="305"/>
      <c r="LBW30" s="305"/>
      <c r="LBX30" s="305"/>
      <c r="LBY30" s="305"/>
      <c r="LBZ30" s="305"/>
      <c r="LCA30" s="305"/>
      <c r="LCB30" s="305"/>
      <c r="LCC30" s="305"/>
      <c r="LCD30" s="305"/>
      <c r="LCE30" s="305"/>
      <c r="LCF30" s="305"/>
      <c r="LCG30" s="305"/>
      <c r="LCH30" s="305"/>
      <c r="LCI30" s="305"/>
      <c r="LCJ30" s="305"/>
      <c r="LCK30" s="305"/>
      <c r="LCL30" s="305"/>
      <c r="LCM30" s="305"/>
      <c r="LCN30" s="305"/>
      <c r="LCO30" s="305"/>
      <c r="LCP30" s="305"/>
      <c r="LCQ30" s="305"/>
      <c r="LCR30" s="305"/>
      <c r="LCS30" s="305"/>
      <c r="LCT30" s="305"/>
      <c r="LCU30" s="305"/>
      <c r="LCV30" s="305"/>
      <c r="LCW30" s="305"/>
      <c r="LCX30" s="305"/>
      <c r="LCY30" s="305"/>
      <c r="LCZ30" s="305"/>
      <c r="LDA30" s="305"/>
      <c r="LDB30" s="305"/>
      <c r="LDC30" s="305"/>
      <c r="LDD30" s="305"/>
      <c r="LDE30" s="305"/>
      <c r="LDF30" s="305"/>
      <c r="LDG30" s="305"/>
      <c r="LDH30" s="305"/>
      <c r="LDI30" s="305"/>
      <c r="LDJ30" s="305"/>
      <c r="LDK30" s="305"/>
      <c r="LDL30" s="305"/>
      <c r="LDM30" s="305"/>
      <c r="LDN30" s="305"/>
      <c r="LDO30" s="305"/>
      <c r="LDP30" s="305"/>
      <c r="LDQ30" s="305"/>
      <c r="LDR30" s="305"/>
      <c r="LDS30" s="305"/>
      <c r="LDT30" s="305"/>
      <c r="LDU30" s="305"/>
      <c r="LDV30" s="305"/>
      <c r="LDW30" s="305"/>
      <c r="LDX30" s="305"/>
      <c r="LDY30" s="305"/>
      <c r="LDZ30" s="305"/>
      <c r="LEA30" s="305"/>
      <c r="LEB30" s="305"/>
      <c r="LEC30" s="305"/>
      <c r="LED30" s="305"/>
      <c r="LEE30" s="305"/>
      <c r="LEF30" s="305"/>
      <c r="LEG30" s="305"/>
      <c r="LEH30" s="305"/>
      <c r="LEI30" s="305"/>
      <c r="LEJ30" s="305"/>
      <c r="LEK30" s="305"/>
      <c r="LEL30" s="305"/>
      <c r="LEM30" s="305"/>
      <c r="LEN30" s="305"/>
      <c r="LEO30" s="305"/>
      <c r="LEP30" s="305"/>
      <c r="LEQ30" s="305"/>
      <c r="LER30" s="305"/>
      <c r="LES30" s="305"/>
      <c r="LET30" s="305"/>
      <c r="LEU30" s="305"/>
      <c r="LEV30" s="305"/>
      <c r="LEW30" s="305"/>
      <c r="LEX30" s="305"/>
      <c r="LEY30" s="305"/>
      <c r="LEZ30" s="305"/>
      <c r="LFA30" s="305"/>
      <c r="LFB30" s="305"/>
      <c r="LFC30" s="305"/>
      <c r="LFD30" s="305"/>
      <c r="LFE30" s="305"/>
      <c r="LFF30" s="305"/>
      <c r="LFG30" s="305"/>
      <c r="LFH30" s="305"/>
      <c r="LFI30" s="305"/>
      <c r="LFJ30" s="305"/>
      <c r="LFK30" s="305"/>
      <c r="LFL30" s="305"/>
      <c r="LFM30" s="305"/>
      <c r="LFN30" s="305"/>
      <c r="LFO30" s="305"/>
      <c r="LFP30" s="305"/>
      <c r="LFQ30" s="305"/>
      <c r="LFR30" s="305"/>
      <c r="LFS30" s="305"/>
      <c r="LFT30" s="305"/>
      <c r="LFU30" s="305"/>
      <c r="LFV30" s="305"/>
      <c r="LFW30" s="305"/>
      <c r="LFX30" s="305"/>
      <c r="LFY30" s="305"/>
      <c r="LFZ30" s="305"/>
      <c r="LGA30" s="305"/>
      <c r="LGB30" s="305"/>
      <c r="LGC30" s="305"/>
      <c r="LGD30" s="305"/>
      <c r="LGE30" s="305"/>
      <c r="LGF30" s="305"/>
      <c r="LGG30" s="305"/>
      <c r="LGH30" s="305"/>
      <c r="LGI30" s="305"/>
      <c r="LGJ30" s="305"/>
      <c r="LGK30" s="305"/>
      <c r="LGL30" s="305"/>
      <c r="LGM30" s="305"/>
      <c r="LGN30" s="305"/>
      <c r="LGO30" s="305"/>
      <c r="LGP30" s="305"/>
      <c r="LGQ30" s="305"/>
      <c r="LGR30" s="305"/>
      <c r="LGS30" s="305"/>
      <c r="LGT30" s="305"/>
      <c r="LGU30" s="305"/>
      <c r="LGV30" s="305"/>
      <c r="LGW30" s="305"/>
      <c r="LGX30" s="305"/>
      <c r="LGY30" s="305"/>
      <c r="LGZ30" s="305"/>
      <c r="LHA30" s="305"/>
      <c r="LHB30" s="305"/>
      <c r="LHC30" s="305"/>
      <c r="LHD30" s="305"/>
      <c r="LHE30" s="305"/>
      <c r="LHF30" s="305"/>
      <c r="LHG30" s="305"/>
      <c r="LHH30" s="305"/>
      <c r="LHI30" s="305"/>
      <c r="LHJ30" s="305"/>
      <c r="LHK30" s="305"/>
      <c r="LHL30" s="305"/>
      <c r="LHM30" s="305"/>
      <c r="LHN30" s="305"/>
      <c r="LHO30" s="305"/>
      <c r="LHP30" s="305"/>
      <c r="LHQ30" s="305"/>
      <c r="LHR30" s="305"/>
      <c r="LHS30" s="305"/>
      <c r="LHT30" s="305"/>
      <c r="LHU30" s="305"/>
      <c r="LHV30" s="305"/>
      <c r="LHW30" s="305"/>
      <c r="LHX30" s="305"/>
      <c r="LHY30" s="305"/>
      <c r="LHZ30" s="305"/>
      <c r="LIA30" s="305"/>
      <c r="LIB30" s="305"/>
      <c r="LIC30" s="305"/>
      <c r="LID30" s="305"/>
      <c r="LIE30" s="305"/>
      <c r="LIF30" s="305"/>
      <c r="LIG30" s="305"/>
      <c r="LIH30" s="305"/>
      <c r="LII30" s="305"/>
      <c r="LIJ30" s="305"/>
      <c r="LIK30" s="305"/>
      <c r="LIL30" s="305"/>
      <c r="LIM30" s="305"/>
      <c r="LIN30" s="305"/>
      <c r="LIO30" s="305"/>
      <c r="LIP30" s="305"/>
      <c r="LIQ30" s="305"/>
      <c r="LIR30" s="305"/>
      <c r="LIS30" s="305"/>
      <c r="LIT30" s="305"/>
      <c r="LIU30" s="305"/>
      <c r="LIV30" s="305"/>
      <c r="LIW30" s="305"/>
      <c r="LIX30" s="305"/>
      <c r="LIY30" s="305"/>
      <c r="LIZ30" s="305"/>
      <c r="LJA30" s="305"/>
      <c r="LJB30" s="305"/>
      <c r="LJC30" s="305"/>
      <c r="LJD30" s="305"/>
      <c r="LJE30" s="305"/>
      <c r="LJF30" s="305"/>
      <c r="LJG30" s="305"/>
      <c r="LJH30" s="305"/>
      <c r="LJI30" s="305"/>
      <c r="LJJ30" s="305"/>
      <c r="LJK30" s="305"/>
      <c r="LJL30" s="305"/>
      <c r="LJM30" s="305"/>
      <c r="LJN30" s="305"/>
      <c r="LJO30" s="305"/>
      <c r="LJP30" s="305"/>
      <c r="LJQ30" s="305"/>
      <c r="LJR30" s="305"/>
      <c r="LJS30" s="305"/>
      <c r="LJT30" s="305"/>
      <c r="LJU30" s="305"/>
      <c r="LJV30" s="305"/>
      <c r="LJW30" s="305"/>
      <c r="LJX30" s="305"/>
      <c r="LJY30" s="305"/>
      <c r="LJZ30" s="305"/>
      <c r="LKA30" s="305"/>
      <c r="LKB30" s="305"/>
      <c r="LKC30" s="305"/>
      <c r="LKD30" s="305"/>
      <c r="LKE30" s="305"/>
      <c r="LKF30" s="305"/>
      <c r="LKG30" s="305"/>
      <c r="LKH30" s="305"/>
      <c r="LKI30" s="305"/>
      <c r="LKJ30" s="305"/>
      <c r="LKK30" s="305"/>
      <c r="LKL30" s="305"/>
      <c r="LKM30" s="305"/>
      <c r="LKN30" s="305"/>
      <c r="LKO30" s="305"/>
      <c r="LKP30" s="305"/>
      <c r="LKQ30" s="305"/>
      <c r="LKR30" s="305"/>
      <c r="LKS30" s="305"/>
      <c r="LKT30" s="305"/>
      <c r="LKU30" s="305"/>
      <c r="LKV30" s="305"/>
      <c r="LKW30" s="305"/>
      <c r="LKX30" s="305"/>
      <c r="LKY30" s="305"/>
      <c r="LKZ30" s="305"/>
      <c r="LLA30" s="305"/>
      <c r="LLB30" s="305"/>
      <c r="LLC30" s="305"/>
      <c r="LLD30" s="305"/>
      <c r="LLE30" s="305"/>
      <c r="LLF30" s="305"/>
      <c r="LLG30" s="305"/>
      <c r="LLH30" s="305"/>
      <c r="LLI30" s="305"/>
      <c r="LLJ30" s="305"/>
      <c r="LLK30" s="305"/>
      <c r="LLL30" s="305"/>
      <c r="LLM30" s="305"/>
      <c r="LLN30" s="305"/>
      <c r="LLO30" s="305"/>
      <c r="LLP30" s="305"/>
      <c r="LLQ30" s="305"/>
      <c r="LLR30" s="305"/>
      <c r="LLS30" s="305"/>
      <c r="LLT30" s="305"/>
      <c r="LLU30" s="305"/>
      <c r="LLV30" s="305"/>
      <c r="LLW30" s="305"/>
      <c r="LLX30" s="305"/>
      <c r="LLY30" s="305"/>
      <c r="LLZ30" s="305"/>
      <c r="LMA30" s="305"/>
      <c r="LMB30" s="305"/>
      <c r="LMC30" s="305"/>
      <c r="LMD30" s="305"/>
      <c r="LME30" s="305"/>
      <c r="LMF30" s="305"/>
      <c r="LMG30" s="305"/>
      <c r="LMH30" s="305"/>
      <c r="LMI30" s="305"/>
      <c r="LMJ30" s="305"/>
      <c r="LMK30" s="305"/>
      <c r="LML30" s="305"/>
      <c r="LMM30" s="305"/>
      <c r="LMN30" s="305"/>
      <c r="LMO30" s="305"/>
      <c r="LMP30" s="305"/>
      <c r="LMQ30" s="305"/>
      <c r="LMR30" s="305"/>
      <c r="LMS30" s="305"/>
      <c r="LMT30" s="305"/>
      <c r="LMU30" s="305"/>
      <c r="LMV30" s="305"/>
      <c r="LMW30" s="305"/>
      <c r="LMX30" s="305"/>
      <c r="LMY30" s="305"/>
      <c r="LMZ30" s="305"/>
      <c r="LNA30" s="305"/>
      <c r="LNB30" s="305"/>
      <c r="LNC30" s="305"/>
      <c r="LND30" s="305"/>
      <c r="LNE30" s="305"/>
      <c r="LNF30" s="305"/>
      <c r="LNG30" s="305"/>
      <c r="LNH30" s="305"/>
      <c r="LNI30" s="305"/>
      <c r="LNJ30" s="305"/>
      <c r="LNK30" s="305"/>
      <c r="LNL30" s="305"/>
      <c r="LNM30" s="305"/>
      <c r="LNN30" s="305"/>
      <c r="LNO30" s="305"/>
      <c r="LNP30" s="305"/>
      <c r="LNQ30" s="305"/>
      <c r="LNR30" s="305"/>
      <c r="LNS30" s="305"/>
      <c r="LNT30" s="305"/>
      <c r="LNU30" s="305"/>
      <c r="LNV30" s="305"/>
      <c r="LNW30" s="305"/>
      <c r="LNX30" s="305"/>
      <c r="LNY30" s="305"/>
      <c r="LNZ30" s="305"/>
      <c r="LOA30" s="305"/>
      <c r="LOB30" s="305"/>
      <c r="LOC30" s="305"/>
      <c r="LOD30" s="305"/>
      <c r="LOE30" s="305"/>
      <c r="LOF30" s="305"/>
      <c r="LOG30" s="305"/>
      <c r="LOH30" s="305"/>
      <c r="LOI30" s="305"/>
      <c r="LOJ30" s="305"/>
      <c r="LOK30" s="305"/>
      <c r="LOL30" s="305"/>
      <c r="LOM30" s="305"/>
      <c r="LON30" s="305"/>
      <c r="LOO30" s="305"/>
      <c r="LOP30" s="305"/>
      <c r="LOQ30" s="305"/>
      <c r="LOR30" s="305"/>
      <c r="LOS30" s="305"/>
      <c r="LOT30" s="305"/>
      <c r="LOU30" s="305"/>
      <c r="LOV30" s="305"/>
      <c r="LOW30" s="305"/>
      <c r="LOX30" s="305"/>
      <c r="LOY30" s="305"/>
      <c r="LOZ30" s="305"/>
      <c r="LPA30" s="305"/>
      <c r="LPB30" s="305"/>
      <c r="LPC30" s="305"/>
      <c r="LPD30" s="305"/>
      <c r="LPE30" s="305"/>
      <c r="LPF30" s="305"/>
      <c r="LPG30" s="305"/>
      <c r="LPH30" s="305"/>
      <c r="LPI30" s="305"/>
      <c r="LPJ30" s="305"/>
      <c r="LPK30" s="305"/>
      <c r="LPL30" s="305"/>
      <c r="LPM30" s="305"/>
      <c r="LPN30" s="305"/>
      <c r="LPO30" s="305"/>
      <c r="LPP30" s="305"/>
      <c r="LPQ30" s="305"/>
      <c r="LPR30" s="305"/>
      <c r="LPS30" s="305"/>
      <c r="LPT30" s="305"/>
      <c r="LPU30" s="305"/>
      <c r="LPV30" s="305"/>
      <c r="LPW30" s="305"/>
      <c r="LPX30" s="305"/>
      <c r="LPY30" s="305"/>
      <c r="LPZ30" s="305"/>
      <c r="LQA30" s="305"/>
      <c r="LQB30" s="305"/>
      <c r="LQC30" s="305"/>
      <c r="LQD30" s="305"/>
      <c r="LQE30" s="305"/>
      <c r="LQF30" s="305"/>
      <c r="LQG30" s="305"/>
      <c r="LQH30" s="305"/>
      <c r="LQI30" s="305"/>
      <c r="LQJ30" s="305"/>
      <c r="LQK30" s="305"/>
      <c r="LQL30" s="305"/>
      <c r="LQM30" s="305"/>
      <c r="LQN30" s="305"/>
      <c r="LQO30" s="305"/>
      <c r="LQP30" s="305"/>
      <c r="LQQ30" s="305"/>
      <c r="LQR30" s="305"/>
      <c r="LQS30" s="305"/>
      <c r="LQT30" s="305"/>
      <c r="LQU30" s="305"/>
      <c r="LQV30" s="305"/>
      <c r="LQW30" s="305"/>
      <c r="LQX30" s="305"/>
      <c r="LQY30" s="305"/>
      <c r="LQZ30" s="305"/>
      <c r="LRA30" s="305"/>
      <c r="LRB30" s="305"/>
      <c r="LRC30" s="305"/>
      <c r="LRD30" s="305"/>
      <c r="LRE30" s="305"/>
      <c r="LRF30" s="305"/>
      <c r="LRG30" s="305"/>
      <c r="LRH30" s="305"/>
      <c r="LRI30" s="305"/>
      <c r="LRJ30" s="305"/>
      <c r="LRK30" s="305"/>
      <c r="LRL30" s="305"/>
      <c r="LRM30" s="305"/>
      <c r="LRN30" s="305"/>
      <c r="LRO30" s="305"/>
      <c r="LRP30" s="305"/>
      <c r="LRQ30" s="305"/>
      <c r="LRR30" s="305"/>
      <c r="LRS30" s="305"/>
      <c r="LRT30" s="305"/>
      <c r="LRU30" s="305"/>
      <c r="LRV30" s="305"/>
      <c r="LRW30" s="305"/>
      <c r="LRX30" s="305"/>
      <c r="LRY30" s="305"/>
      <c r="LRZ30" s="305"/>
      <c r="LSA30" s="305"/>
      <c r="LSB30" s="305"/>
      <c r="LSC30" s="305"/>
      <c r="LSD30" s="305"/>
      <c r="LSE30" s="305"/>
      <c r="LSF30" s="305"/>
      <c r="LSG30" s="305"/>
      <c r="LSH30" s="305"/>
      <c r="LSI30" s="305"/>
      <c r="LSJ30" s="305"/>
      <c r="LSK30" s="305"/>
      <c r="LSL30" s="305"/>
      <c r="LSM30" s="305"/>
      <c r="LSN30" s="305"/>
      <c r="LSO30" s="305"/>
      <c r="LSP30" s="305"/>
      <c r="LSQ30" s="305"/>
      <c r="LSR30" s="305"/>
      <c r="LSS30" s="305"/>
      <c r="LST30" s="305"/>
      <c r="LSU30" s="305"/>
      <c r="LSV30" s="305"/>
      <c r="LSW30" s="305"/>
      <c r="LSX30" s="305"/>
      <c r="LSY30" s="305"/>
      <c r="LSZ30" s="305"/>
      <c r="LTA30" s="305"/>
      <c r="LTB30" s="305"/>
      <c r="LTC30" s="305"/>
      <c r="LTD30" s="305"/>
      <c r="LTE30" s="305"/>
      <c r="LTF30" s="305"/>
      <c r="LTG30" s="305"/>
      <c r="LTH30" s="305"/>
      <c r="LTI30" s="305"/>
      <c r="LTJ30" s="305"/>
      <c r="LTK30" s="305"/>
      <c r="LTL30" s="305"/>
      <c r="LTM30" s="305"/>
      <c r="LTN30" s="305"/>
      <c r="LTO30" s="305"/>
      <c r="LTP30" s="305"/>
      <c r="LTQ30" s="305"/>
      <c r="LTR30" s="305"/>
      <c r="LTS30" s="305"/>
      <c r="LTT30" s="305"/>
      <c r="LTU30" s="305"/>
      <c r="LTV30" s="305"/>
      <c r="LTW30" s="305"/>
      <c r="LTX30" s="305"/>
      <c r="LTY30" s="305"/>
      <c r="LTZ30" s="305"/>
      <c r="LUA30" s="305"/>
      <c r="LUB30" s="305"/>
      <c r="LUC30" s="305"/>
      <c r="LUD30" s="305"/>
      <c r="LUE30" s="305"/>
      <c r="LUF30" s="305"/>
      <c r="LUG30" s="305"/>
      <c r="LUH30" s="305"/>
      <c r="LUI30" s="305"/>
      <c r="LUJ30" s="305"/>
      <c r="LUK30" s="305"/>
      <c r="LUL30" s="305"/>
      <c r="LUM30" s="305"/>
      <c r="LUN30" s="305"/>
      <c r="LUO30" s="305"/>
      <c r="LUP30" s="305"/>
      <c r="LUQ30" s="305"/>
      <c r="LUR30" s="305"/>
      <c r="LUS30" s="305"/>
      <c r="LUT30" s="305"/>
      <c r="LUU30" s="305"/>
      <c r="LUV30" s="305"/>
      <c r="LUW30" s="305"/>
      <c r="LUX30" s="305"/>
      <c r="LUY30" s="305"/>
      <c r="LUZ30" s="305"/>
      <c r="LVA30" s="305"/>
      <c r="LVB30" s="305"/>
      <c r="LVC30" s="305"/>
      <c r="LVD30" s="305"/>
      <c r="LVE30" s="305"/>
      <c r="LVF30" s="305"/>
      <c r="LVG30" s="305"/>
      <c r="LVH30" s="305"/>
      <c r="LVI30" s="305"/>
      <c r="LVJ30" s="305"/>
      <c r="LVK30" s="305"/>
      <c r="LVL30" s="305"/>
      <c r="LVM30" s="305"/>
      <c r="LVN30" s="305"/>
      <c r="LVO30" s="305"/>
      <c r="LVP30" s="305"/>
      <c r="LVQ30" s="305"/>
      <c r="LVR30" s="305"/>
      <c r="LVS30" s="305"/>
      <c r="LVT30" s="305"/>
      <c r="LVU30" s="305"/>
      <c r="LVV30" s="305"/>
      <c r="LVW30" s="305"/>
      <c r="LVX30" s="305"/>
      <c r="LVY30" s="305"/>
      <c r="LVZ30" s="305"/>
      <c r="LWA30" s="305"/>
      <c r="LWB30" s="305"/>
      <c r="LWC30" s="305"/>
      <c r="LWD30" s="305"/>
      <c r="LWE30" s="305"/>
      <c r="LWF30" s="305"/>
      <c r="LWG30" s="305"/>
      <c r="LWH30" s="305"/>
      <c r="LWI30" s="305"/>
      <c r="LWJ30" s="305"/>
      <c r="LWK30" s="305"/>
      <c r="LWL30" s="305"/>
      <c r="LWM30" s="305"/>
      <c r="LWN30" s="305"/>
      <c r="LWO30" s="305"/>
      <c r="LWP30" s="305"/>
      <c r="LWQ30" s="305"/>
      <c r="LWR30" s="305"/>
      <c r="LWS30" s="305"/>
      <c r="LWT30" s="305"/>
      <c r="LWU30" s="305"/>
      <c r="LWV30" s="305"/>
      <c r="LWW30" s="305"/>
      <c r="LWX30" s="305"/>
      <c r="LWY30" s="305"/>
      <c r="LWZ30" s="305"/>
      <c r="LXA30" s="305"/>
      <c r="LXB30" s="305"/>
      <c r="LXC30" s="305"/>
      <c r="LXD30" s="305"/>
      <c r="LXE30" s="305"/>
      <c r="LXF30" s="305"/>
      <c r="LXG30" s="305"/>
      <c r="LXH30" s="305"/>
      <c r="LXI30" s="305"/>
      <c r="LXJ30" s="305"/>
      <c r="LXK30" s="305"/>
      <c r="LXL30" s="305"/>
      <c r="LXM30" s="305"/>
      <c r="LXN30" s="305"/>
      <c r="LXO30" s="305"/>
      <c r="LXP30" s="305"/>
      <c r="LXQ30" s="305"/>
      <c r="LXR30" s="305"/>
      <c r="LXS30" s="305"/>
      <c r="LXT30" s="305"/>
      <c r="LXU30" s="305"/>
      <c r="LXV30" s="305"/>
      <c r="LXW30" s="305"/>
      <c r="LXX30" s="305"/>
      <c r="LXY30" s="305"/>
      <c r="LXZ30" s="305"/>
      <c r="LYA30" s="305"/>
      <c r="LYB30" s="305"/>
      <c r="LYC30" s="305"/>
      <c r="LYD30" s="305"/>
      <c r="LYE30" s="305"/>
      <c r="LYF30" s="305"/>
      <c r="LYG30" s="305"/>
      <c r="LYH30" s="305"/>
      <c r="LYI30" s="305"/>
      <c r="LYJ30" s="305"/>
      <c r="LYK30" s="305"/>
      <c r="LYL30" s="305"/>
      <c r="LYM30" s="305"/>
      <c r="LYN30" s="305"/>
      <c r="LYO30" s="305"/>
      <c r="LYP30" s="305"/>
      <c r="LYQ30" s="305"/>
      <c r="LYR30" s="305"/>
      <c r="LYS30" s="305"/>
      <c r="LYT30" s="305"/>
      <c r="LYU30" s="305"/>
      <c r="LYV30" s="305"/>
      <c r="LYW30" s="305"/>
      <c r="LYX30" s="305"/>
      <c r="LYY30" s="305"/>
      <c r="LYZ30" s="305"/>
      <c r="LZA30" s="305"/>
      <c r="LZB30" s="305"/>
      <c r="LZC30" s="305"/>
      <c r="LZD30" s="305"/>
      <c r="LZE30" s="305"/>
      <c r="LZF30" s="305"/>
      <c r="LZG30" s="305"/>
      <c r="LZH30" s="305"/>
      <c r="LZI30" s="305"/>
      <c r="LZJ30" s="305"/>
      <c r="LZK30" s="305"/>
      <c r="LZL30" s="305"/>
      <c r="LZM30" s="305"/>
      <c r="LZN30" s="305"/>
      <c r="LZO30" s="305"/>
      <c r="LZP30" s="305"/>
      <c r="LZQ30" s="305"/>
      <c r="LZR30" s="305"/>
      <c r="LZS30" s="305"/>
      <c r="LZT30" s="305"/>
      <c r="LZU30" s="305"/>
      <c r="LZV30" s="305"/>
      <c r="LZW30" s="305"/>
      <c r="LZX30" s="305"/>
      <c r="LZY30" s="305"/>
      <c r="LZZ30" s="305"/>
      <c r="MAA30" s="305"/>
      <c r="MAB30" s="305"/>
      <c r="MAC30" s="305"/>
      <c r="MAD30" s="305"/>
      <c r="MAE30" s="305"/>
      <c r="MAF30" s="305"/>
      <c r="MAG30" s="305"/>
      <c r="MAH30" s="305"/>
      <c r="MAI30" s="305"/>
      <c r="MAJ30" s="305"/>
      <c r="MAK30" s="305"/>
      <c r="MAL30" s="305"/>
      <c r="MAM30" s="305"/>
      <c r="MAN30" s="305"/>
      <c r="MAO30" s="305"/>
      <c r="MAP30" s="305"/>
      <c r="MAQ30" s="305"/>
      <c r="MAR30" s="305"/>
      <c r="MAS30" s="305"/>
      <c r="MAT30" s="305"/>
      <c r="MAU30" s="305"/>
      <c r="MAV30" s="305"/>
      <c r="MAW30" s="305"/>
      <c r="MAX30" s="305"/>
      <c r="MAY30" s="305"/>
      <c r="MAZ30" s="305"/>
      <c r="MBA30" s="305"/>
      <c r="MBB30" s="305"/>
      <c r="MBC30" s="305"/>
      <c r="MBD30" s="305"/>
      <c r="MBE30" s="305"/>
      <c r="MBF30" s="305"/>
      <c r="MBG30" s="305"/>
      <c r="MBH30" s="305"/>
      <c r="MBI30" s="305"/>
      <c r="MBJ30" s="305"/>
      <c r="MBK30" s="305"/>
      <c r="MBL30" s="305"/>
      <c r="MBM30" s="305"/>
      <c r="MBN30" s="305"/>
      <c r="MBO30" s="305"/>
      <c r="MBP30" s="305"/>
      <c r="MBQ30" s="305"/>
      <c r="MBR30" s="305"/>
      <c r="MBS30" s="305"/>
      <c r="MBT30" s="305"/>
      <c r="MBU30" s="305"/>
      <c r="MBV30" s="305"/>
      <c r="MBW30" s="305"/>
      <c r="MBX30" s="305"/>
      <c r="MBY30" s="305"/>
      <c r="MBZ30" s="305"/>
      <c r="MCA30" s="305"/>
      <c r="MCB30" s="305"/>
      <c r="MCC30" s="305"/>
      <c r="MCD30" s="305"/>
      <c r="MCE30" s="305"/>
      <c r="MCF30" s="305"/>
      <c r="MCG30" s="305"/>
      <c r="MCH30" s="305"/>
      <c r="MCI30" s="305"/>
      <c r="MCJ30" s="305"/>
      <c r="MCK30" s="305"/>
      <c r="MCL30" s="305"/>
      <c r="MCM30" s="305"/>
      <c r="MCN30" s="305"/>
      <c r="MCO30" s="305"/>
      <c r="MCP30" s="305"/>
      <c r="MCQ30" s="305"/>
      <c r="MCR30" s="305"/>
      <c r="MCS30" s="305"/>
      <c r="MCT30" s="305"/>
      <c r="MCU30" s="305"/>
      <c r="MCV30" s="305"/>
      <c r="MCW30" s="305"/>
      <c r="MCX30" s="305"/>
      <c r="MCY30" s="305"/>
      <c r="MCZ30" s="305"/>
      <c r="MDA30" s="305"/>
      <c r="MDB30" s="305"/>
      <c r="MDC30" s="305"/>
      <c r="MDD30" s="305"/>
      <c r="MDE30" s="305"/>
      <c r="MDF30" s="305"/>
      <c r="MDG30" s="305"/>
      <c r="MDH30" s="305"/>
      <c r="MDI30" s="305"/>
      <c r="MDJ30" s="305"/>
      <c r="MDK30" s="305"/>
      <c r="MDL30" s="305"/>
      <c r="MDM30" s="305"/>
      <c r="MDN30" s="305"/>
      <c r="MDO30" s="305"/>
      <c r="MDP30" s="305"/>
      <c r="MDQ30" s="305"/>
      <c r="MDR30" s="305"/>
      <c r="MDS30" s="305"/>
      <c r="MDT30" s="305"/>
      <c r="MDU30" s="305"/>
      <c r="MDV30" s="305"/>
      <c r="MDW30" s="305"/>
      <c r="MDX30" s="305"/>
      <c r="MDY30" s="305"/>
      <c r="MDZ30" s="305"/>
      <c r="MEA30" s="305"/>
      <c r="MEB30" s="305"/>
      <c r="MEC30" s="305"/>
      <c r="MED30" s="305"/>
      <c r="MEE30" s="305"/>
      <c r="MEF30" s="305"/>
      <c r="MEG30" s="305"/>
      <c r="MEH30" s="305"/>
      <c r="MEI30" s="305"/>
      <c r="MEJ30" s="305"/>
      <c r="MEK30" s="305"/>
      <c r="MEL30" s="305"/>
      <c r="MEM30" s="305"/>
      <c r="MEN30" s="305"/>
      <c r="MEO30" s="305"/>
      <c r="MEP30" s="305"/>
      <c r="MEQ30" s="305"/>
      <c r="MER30" s="305"/>
      <c r="MES30" s="305"/>
      <c r="MET30" s="305"/>
      <c r="MEU30" s="305"/>
      <c r="MEV30" s="305"/>
      <c r="MEW30" s="305"/>
      <c r="MEX30" s="305"/>
      <c r="MEY30" s="305"/>
      <c r="MEZ30" s="305"/>
      <c r="MFA30" s="305"/>
      <c r="MFB30" s="305"/>
      <c r="MFC30" s="305"/>
      <c r="MFD30" s="305"/>
      <c r="MFE30" s="305"/>
      <c r="MFF30" s="305"/>
      <c r="MFG30" s="305"/>
      <c r="MFH30" s="305"/>
      <c r="MFI30" s="305"/>
      <c r="MFJ30" s="305"/>
      <c r="MFK30" s="305"/>
      <c r="MFL30" s="305"/>
      <c r="MFM30" s="305"/>
      <c r="MFN30" s="305"/>
      <c r="MFO30" s="305"/>
      <c r="MFP30" s="305"/>
      <c r="MFQ30" s="305"/>
      <c r="MFR30" s="305"/>
      <c r="MFS30" s="305"/>
      <c r="MFT30" s="305"/>
      <c r="MFU30" s="305"/>
      <c r="MFV30" s="305"/>
      <c r="MFW30" s="305"/>
      <c r="MFX30" s="305"/>
      <c r="MFY30" s="305"/>
      <c r="MFZ30" s="305"/>
      <c r="MGA30" s="305"/>
      <c r="MGB30" s="305"/>
      <c r="MGC30" s="305"/>
      <c r="MGD30" s="305"/>
      <c r="MGE30" s="305"/>
      <c r="MGF30" s="305"/>
      <c r="MGG30" s="305"/>
      <c r="MGH30" s="305"/>
      <c r="MGI30" s="305"/>
      <c r="MGJ30" s="305"/>
      <c r="MGK30" s="305"/>
      <c r="MGL30" s="305"/>
      <c r="MGM30" s="305"/>
      <c r="MGN30" s="305"/>
      <c r="MGO30" s="305"/>
      <c r="MGP30" s="305"/>
      <c r="MGQ30" s="305"/>
      <c r="MGR30" s="305"/>
      <c r="MGS30" s="305"/>
      <c r="MGT30" s="305"/>
      <c r="MGU30" s="305"/>
      <c r="MGV30" s="305"/>
      <c r="MGW30" s="305"/>
      <c r="MGX30" s="305"/>
      <c r="MGY30" s="305"/>
      <c r="MGZ30" s="305"/>
      <c r="MHA30" s="305"/>
      <c r="MHB30" s="305"/>
      <c r="MHC30" s="305"/>
      <c r="MHD30" s="305"/>
      <c r="MHE30" s="305"/>
      <c r="MHF30" s="305"/>
      <c r="MHG30" s="305"/>
      <c r="MHH30" s="305"/>
      <c r="MHI30" s="305"/>
      <c r="MHJ30" s="305"/>
      <c r="MHK30" s="305"/>
      <c r="MHL30" s="305"/>
      <c r="MHM30" s="305"/>
      <c r="MHN30" s="305"/>
      <c r="MHO30" s="305"/>
      <c r="MHP30" s="305"/>
      <c r="MHQ30" s="305"/>
      <c r="MHR30" s="305"/>
      <c r="MHS30" s="305"/>
      <c r="MHT30" s="305"/>
      <c r="MHU30" s="305"/>
      <c r="MHV30" s="305"/>
      <c r="MHW30" s="305"/>
      <c r="MHX30" s="305"/>
      <c r="MHY30" s="305"/>
      <c r="MHZ30" s="305"/>
      <c r="MIA30" s="305"/>
      <c r="MIB30" s="305"/>
      <c r="MIC30" s="305"/>
      <c r="MID30" s="305"/>
      <c r="MIE30" s="305"/>
      <c r="MIF30" s="305"/>
      <c r="MIG30" s="305"/>
      <c r="MIH30" s="305"/>
      <c r="MII30" s="305"/>
      <c r="MIJ30" s="305"/>
      <c r="MIK30" s="305"/>
      <c r="MIL30" s="305"/>
      <c r="MIM30" s="305"/>
      <c r="MIN30" s="305"/>
      <c r="MIO30" s="305"/>
      <c r="MIP30" s="305"/>
      <c r="MIQ30" s="305"/>
      <c r="MIR30" s="305"/>
      <c r="MIS30" s="305"/>
      <c r="MIT30" s="305"/>
      <c r="MIU30" s="305"/>
      <c r="MIV30" s="305"/>
      <c r="MIW30" s="305"/>
      <c r="MIX30" s="305"/>
      <c r="MIY30" s="305"/>
      <c r="MIZ30" s="305"/>
      <c r="MJA30" s="305"/>
      <c r="MJB30" s="305"/>
      <c r="MJC30" s="305"/>
      <c r="MJD30" s="305"/>
      <c r="MJE30" s="305"/>
      <c r="MJF30" s="305"/>
      <c r="MJG30" s="305"/>
      <c r="MJH30" s="305"/>
      <c r="MJI30" s="305"/>
      <c r="MJJ30" s="305"/>
      <c r="MJK30" s="305"/>
      <c r="MJL30" s="305"/>
      <c r="MJM30" s="305"/>
      <c r="MJN30" s="305"/>
      <c r="MJO30" s="305"/>
      <c r="MJP30" s="305"/>
      <c r="MJQ30" s="305"/>
      <c r="MJR30" s="305"/>
      <c r="MJS30" s="305"/>
      <c r="MJT30" s="305"/>
      <c r="MJU30" s="305"/>
      <c r="MJV30" s="305"/>
      <c r="MJW30" s="305"/>
      <c r="MJX30" s="305"/>
      <c r="MJY30" s="305"/>
      <c r="MJZ30" s="305"/>
      <c r="MKA30" s="305"/>
      <c r="MKB30" s="305"/>
      <c r="MKC30" s="305"/>
      <c r="MKD30" s="305"/>
      <c r="MKE30" s="305"/>
      <c r="MKF30" s="305"/>
      <c r="MKG30" s="305"/>
      <c r="MKH30" s="305"/>
      <c r="MKI30" s="305"/>
      <c r="MKJ30" s="305"/>
      <c r="MKK30" s="305"/>
      <c r="MKL30" s="305"/>
      <c r="MKM30" s="305"/>
      <c r="MKN30" s="305"/>
      <c r="MKO30" s="305"/>
      <c r="MKP30" s="305"/>
      <c r="MKQ30" s="305"/>
      <c r="MKR30" s="305"/>
      <c r="MKS30" s="305"/>
      <c r="MKT30" s="305"/>
      <c r="MKU30" s="305"/>
      <c r="MKV30" s="305"/>
      <c r="MKW30" s="305"/>
      <c r="MKX30" s="305"/>
      <c r="MKY30" s="305"/>
      <c r="MKZ30" s="305"/>
      <c r="MLA30" s="305"/>
      <c r="MLB30" s="305"/>
      <c r="MLC30" s="305"/>
      <c r="MLD30" s="305"/>
      <c r="MLE30" s="305"/>
      <c r="MLF30" s="305"/>
      <c r="MLG30" s="305"/>
      <c r="MLH30" s="305"/>
      <c r="MLI30" s="305"/>
      <c r="MLJ30" s="305"/>
      <c r="MLK30" s="305"/>
      <c r="MLL30" s="305"/>
      <c r="MLM30" s="305"/>
      <c r="MLN30" s="305"/>
      <c r="MLO30" s="305"/>
      <c r="MLP30" s="305"/>
      <c r="MLQ30" s="305"/>
      <c r="MLR30" s="305"/>
      <c r="MLS30" s="305"/>
      <c r="MLT30" s="305"/>
      <c r="MLU30" s="305"/>
      <c r="MLV30" s="305"/>
      <c r="MLW30" s="305"/>
      <c r="MLX30" s="305"/>
      <c r="MLY30" s="305"/>
      <c r="MLZ30" s="305"/>
      <c r="MMA30" s="305"/>
      <c r="MMB30" s="305"/>
      <c r="MMC30" s="305"/>
      <c r="MMD30" s="305"/>
      <c r="MME30" s="305"/>
      <c r="MMF30" s="305"/>
      <c r="MMG30" s="305"/>
      <c r="MMH30" s="305"/>
      <c r="MMI30" s="305"/>
      <c r="MMJ30" s="305"/>
      <c r="MMK30" s="305"/>
      <c r="MML30" s="305"/>
      <c r="MMM30" s="305"/>
      <c r="MMN30" s="305"/>
      <c r="MMO30" s="305"/>
      <c r="MMP30" s="305"/>
      <c r="MMQ30" s="305"/>
      <c r="MMR30" s="305"/>
      <c r="MMS30" s="305"/>
      <c r="MMT30" s="305"/>
      <c r="MMU30" s="305"/>
      <c r="MMV30" s="305"/>
      <c r="MMW30" s="305"/>
      <c r="MMX30" s="305"/>
      <c r="MMY30" s="305"/>
      <c r="MMZ30" s="305"/>
      <c r="MNA30" s="305"/>
      <c r="MNB30" s="305"/>
      <c r="MNC30" s="305"/>
      <c r="MND30" s="305"/>
      <c r="MNE30" s="305"/>
      <c r="MNF30" s="305"/>
      <c r="MNG30" s="305"/>
      <c r="MNH30" s="305"/>
      <c r="MNI30" s="305"/>
      <c r="MNJ30" s="305"/>
      <c r="MNK30" s="305"/>
      <c r="MNL30" s="305"/>
      <c r="MNM30" s="305"/>
      <c r="MNN30" s="305"/>
      <c r="MNO30" s="305"/>
      <c r="MNP30" s="305"/>
      <c r="MNQ30" s="305"/>
      <c r="MNR30" s="305"/>
      <c r="MNS30" s="305"/>
      <c r="MNT30" s="305"/>
      <c r="MNU30" s="305"/>
      <c r="MNV30" s="305"/>
      <c r="MNW30" s="305"/>
      <c r="MNX30" s="305"/>
      <c r="MNY30" s="305"/>
      <c r="MNZ30" s="305"/>
      <c r="MOA30" s="305"/>
      <c r="MOB30" s="305"/>
      <c r="MOC30" s="305"/>
      <c r="MOD30" s="305"/>
      <c r="MOE30" s="305"/>
      <c r="MOF30" s="305"/>
      <c r="MOG30" s="305"/>
      <c r="MOH30" s="305"/>
      <c r="MOI30" s="305"/>
      <c r="MOJ30" s="305"/>
      <c r="MOK30" s="305"/>
      <c r="MOL30" s="305"/>
      <c r="MOM30" s="305"/>
      <c r="MON30" s="305"/>
      <c r="MOO30" s="305"/>
      <c r="MOP30" s="305"/>
      <c r="MOQ30" s="305"/>
      <c r="MOR30" s="305"/>
      <c r="MOS30" s="305"/>
      <c r="MOT30" s="305"/>
      <c r="MOU30" s="305"/>
      <c r="MOV30" s="305"/>
      <c r="MOW30" s="305"/>
      <c r="MOX30" s="305"/>
      <c r="MOY30" s="305"/>
      <c r="MOZ30" s="305"/>
      <c r="MPA30" s="305"/>
      <c r="MPB30" s="305"/>
      <c r="MPC30" s="305"/>
      <c r="MPD30" s="305"/>
      <c r="MPE30" s="305"/>
      <c r="MPF30" s="305"/>
      <c r="MPG30" s="305"/>
      <c r="MPH30" s="305"/>
      <c r="MPI30" s="305"/>
      <c r="MPJ30" s="305"/>
      <c r="MPK30" s="305"/>
      <c r="MPL30" s="305"/>
      <c r="MPM30" s="305"/>
      <c r="MPN30" s="305"/>
      <c r="MPO30" s="305"/>
      <c r="MPP30" s="305"/>
      <c r="MPQ30" s="305"/>
      <c r="MPR30" s="305"/>
      <c r="MPS30" s="305"/>
      <c r="MPT30" s="305"/>
      <c r="MPU30" s="305"/>
      <c r="MPV30" s="305"/>
      <c r="MPW30" s="305"/>
      <c r="MPX30" s="305"/>
      <c r="MPY30" s="305"/>
      <c r="MPZ30" s="305"/>
      <c r="MQA30" s="305"/>
      <c r="MQB30" s="305"/>
      <c r="MQC30" s="305"/>
      <c r="MQD30" s="305"/>
      <c r="MQE30" s="305"/>
      <c r="MQF30" s="305"/>
      <c r="MQG30" s="305"/>
      <c r="MQH30" s="305"/>
      <c r="MQI30" s="305"/>
      <c r="MQJ30" s="305"/>
      <c r="MQK30" s="305"/>
      <c r="MQL30" s="305"/>
      <c r="MQM30" s="305"/>
      <c r="MQN30" s="305"/>
      <c r="MQO30" s="305"/>
      <c r="MQP30" s="305"/>
      <c r="MQQ30" s="305"/>
      <c r="MQR30" s="305"/>
      <c r="MQS30" s="305"/>
      <c r="MQT30" s="305"/>
      <c r="MQU30" s="305"/>
      <c r="MQV30" s="305"/>
      <c r="MQW30" s="305"/>
      <c r="MQX30" s="305"/>
      <c r="MQY30" s="305"/>
      <c r="MQZ30" s="305"/>
      <c r="MRA30" s="305"/>
      <c r="MRB30" s="305"/>
      <c r="MRC30" s="305"/>
      <c r="MRD30" s="305"/>
      <c r="MRE30" s="305"/>
      <c r="MRF30" s="305"/>
      <c r="MRG30" s="305"/>
      <c r="MRH30" s="305"/>
      <c r="MRI30" s="305"/>
      <c r="MRJ30" s="305"/>
      <c r="MRK30" s="305"/>
      <c r="MRL30" s="305"/>
      <c r="MRM30" s="305"/>
      <c r="MRN30" s="305"/>
      <c r="MRO30" s="305"/>
      <c r="MRP30" s="305"/>
      <c r="MRQ30" s="305"/>
      <c r="MRR30" s="305"/>
      <c r="MRS30" s="305"/>
      <c r="MRT30" s="305"/>
      <c r="MRU30" s="305"/>
      <c r="MRV30" s="305"/>
      <c r="MRW30" s="305"/>
      <c r="MRX30" s="305"/>
      <c r="MRY30" s="305"/>
      <c r="MRZ30" s="305"/>
      <c r="MSA30" s="305"/>
      <c r="MSB30" s="305"/>
      <c r="MSC30" s="305"/>
      <c r="MSD30" s="305"/>
      <c r="MSE30" s="305"/>
      <c r="MSF30" s="305"/>
      <c r="MSG30" s="305"/>
      <c r="MSH30" s="305"/>
      <c r="MSI30" s="305"/>
      <c r="MSJ30" s="305"/>
      <c r="MSK30" s="305"/>
      <c r="MSL30" s="305"/>
      <c r="MSM30" s="305"/>
      <c r="MSN30" s="305"/>
      <c r="MSO30" s="305"/>
      <c r="MSP30" s="305"/>
      <c r="MSQ30" s="305"/>
      <c r="MSR30" s="305"/>
      <c r="MSS30" s="305"/>
      <c r="MST30" s="305"/>
      <c r="MSU30" s="305"/>
      <c r="MSV30" s="305"/>
      <c r="MSW30" s="305"/>
      <c r="MSX30" s="305"/>
      <c r="MSY30" s="305"/>
      <c r="MSZ30" s="305"/>
      <c r="MTA30" s="305"/>
      <c r="MTB30" s="305"/>
      <c r="MTC30" s="305"/>
      <c r="MTD30" s="305"/>
      <c r="MTE30" s="305"/>
      <c r="MTF30" s="305"/>
      <c r="MTG30" s="305"/>
      <c r="MTH30" s="305"/>
      <c r="MTI30" s="305"/>
      <c r="MTJ30" s="305"/>
      <c r="MTK30" s="305"/>
      <c r="MTL30" s="305"/>
      <c r="MTM30" s="305"/>
      <c r="MTN30" s="305"/>
      <c r="MTO30" s="305"/>
      <c r="MTP30" s="305"/>
      <c r="MTQ30" s="305"/>
      <c r="MTR30" s="305"/>
      <c r="MTS30" s="305"/>
      <c r="MTT30" s="305"/>
      <c r="MTU30" s="305"/>
      <c r="MTV30" s="305"/>
      <c r="MTW30" s="305"/>
      <c r="MTX30" s="305"/>
      <c r="MTY30" s="305"/>
      <c r="MTZ30" s="305"/>
      <c r="MUA30" s="305"/>
      <c r="MUB30" s="305"/>
      <c r="MUC30" s="305"/>
      <c r="MUD30" s="305"/>
      <c r="MUE30" s="305"/>
      <c r="MUF30" s="305"/>
      <c r="MUG30" s="305"/>
      <c r="MUH30" s="305"/>
      <c r="MUI30" s="305"/>
      <c r="MUJ30" s="305"/>
      <c r="MUK30" s="305"/>
      <c r="MUL30" s="305"/>
      <c r="MUM30" s="305"/>
      <c r="MUN30" s="305"/>
      <c r="MUO30" s="305"/>
      <c r="MUP30" s="305"/>
      <c r="MUQ30" s="305"/>
      <c r="MUR30" s="305"/>
      <c r="MUS30" s="305"/>
      <c r="MUT30" s="305"/>
      <c r="MUU30" s="305"/>
      <c r="MUV30" s="305"/>
      <c r="MUW30" s="305"/>
      <c r="MUX30" s="305"/>
      <c r="MUY30" s="305"/>
      <c r="MUZ30" s="305"/>
      <c r="MVA30" s="305"/>
      <c r="MVB30" s="305"/>
      <c r="MVC30" s="305"/>
      <c r="MVD30" s="305"/>
      <c r="MVE30" s="305"/>
      <c r="MVF30" s="305"/>
      <c r="MVG30" s="305"/>
      <c r="MVH30" s="305"/>
      <c r="MVI30" s="305"/>
      <c r="MVJ30" s="305"/>
      <c r="MVK30" s="305"/>
      <c r="MVL30" s="305"/>
      <c r="MVM30" s="305"/>
      <c r="MVN30" s="305"/>
      <c r="MVO30" s="305"/>
      <c r="MVP30" s="305"/>
      <c r="MVQ30" s="305"/>
      <c r="MVR30" s="305"/>
      <c r="MVS30" s="305"/>
      <c r="MVT30" s="305"/>
      <c r="MVU30" s="305"/>
      <c r="MVV30" s="305"/>
      <c r="MVW30" s="305"/>
      <c r="MVX30" s="305"/>
      <c r="MVY30" s="305"/>
      <c r="MVZ30" s="305"/>
      <c r="MWA30" s="305"/>
      <c r="MWB30" s="305"/>
      <c r="MWC30" s="305"/>
      <c r="MWD30" s="305"/>
      <c r="MWE30" s="305"/>
      <c r="MWF30" s="305"/>
      <c r="MWG30" s="305"/>
      <c r="MWH30" s="305"/>
      <c r="MWI30" s="305"/>
      <c r="MWJ30" s="305"/>
      <c r="MWK30" s="305"/>
      <c r="MWL30" s="305"/>
      <c r="MWM30" s="305"/>
      <c r="MWN30" s="305"/>
      <c r="MWO30" s="305"/>
      <c r="MWP30" s="305"/>
      <c r="MWQ30" s="305"/>
      <c r="MWR30" s="305"/>
      <c r="MWS30" s="305"/>
      <c r="MWT30" s="305"/>
      <c r="MWU30" s="305"/>
      <c r="MWV30" s="305"/>
      <c r="MWW30" s="305"/>
      <c r="MWX30" s="305"/>
      <c r="MWY30" s="305"/>
      <c r="MWZ30" s="305"/>
      <c r="MXA30" s="305"/>
      <c r="MXB30" s="305"/>
      <c r="MXC30" s="305"/>
      <c r="MXD30" s="305"/>
      <c r="MXE30" s="305"/>
      <c r="MXF30" s="305"/>
      <c r="MXG30" s="305"/>
      <c r="MXH30" s="305"/>
      <c r="MXI30" s="305"/>
      <c r="MXJ30" s="305"/>
      <c r="MXK30" s="305"/>
      <c r="MXL30" s="305"/>
      <c r="MXM30" s="305"/>
      <c r="MXN30" s="305"/>
      <c r="MXO30" s="305"/>
      <c r="MXP30" s="305"/>
      <c r="MXQ30" s="305"/>
      <c r="MXR30" s="305"/>
      <c r="MXS30" s="305"/>
      <c r="MXT30" s="305"/>
      <c r="MXU30" s="305"/>
      <c r="MXV30" s="305"/>
      <c r="MXW30" s="305"/>
      <c r="MXX30" s="305"/>
      <c r="MXY30" s="305"/>
      <c r="MXZ30" s="305"/>
      <c r="MYA30" s="305"/>
      <c r="MYB30" s="305"/>
      <c r="MYC30" s="305"/>
      <c r="MYD30" s="305"/>
      <c r="MYE30" s="305"/>
      <c r="MYF30" s="305"/>
      <c r="MYG30" s="305"/>
      <c r="MYH30" s="305"/>
      <c r="MYI30" s="305"/>
      <c r="MYJ30" s="305"/>
      <c r="MYK30" s="305"/>
      <c r="MYL30" s="305"/>
      <c r="MYM30" s="305"/>
      <c r="MYN30" s="305"/>
      <c r="MYO30" s="305"/>
      <c r="MYP30" s="305"/>
      <c r="MYQ30" s="305"/>
      <c r="MYR30" s="305"/>
      <c r="MYS30" s="305"/>
      <c r="MYT30" s="305"/>
      <c r="MYU30" s="305"/>
      <c r="MYV30" s="305"/>
      <c r="MYW30" s="305"/>
      <c r="MYX30" s="305"/>
      <c r="MYY30" s="305"/>
      <c r="MYZ30" s="305"/>
      <c r="MZA30" s="305"/>
      <c r="MZB30" s="305"/>
      <c r="MZC30" s="305"/>
      <c r="MZD30" s="305"/>
      <c r="MZE30" s="305"/>
      <c r="MZF30" s="305"/>
      <c r="MZG30" s="305"/>
      <c r="MZH30" s="305"/>
      <c r="MZI30" s="305"/>
      <c r="MZJ30" s="305"/>
      <c r="MZK30" s="305"/>
      <c r="MZL30" s="305"/>
      <c r="MZM30" s="305"/>
      <c r="MZN30" s="305"/>
      <c r="MZO30" s="305"/>
      <c r="MZP30" s="305"/>
      <c r="MZQ30" s="305"/>
      <c r="MZR30" s="305"/>
      <c r="MZS30" s="305"/>
      <c r="MZT30" s="305"/>
      <c r="MZU30" s="305"/>
      <c r="MZV30" s="305"/>
      <c r="MZW30" s="305"/>
      <c r="MZX30" s="305"/>
      <c r="MZY30" s="305"/>
      <c r="MZZ30" s="305"/>
      <c r="NAA30" s="305"/>
      <c r="NAB30" s="305"/>
      <c r="NAC30" s="305"/>
      <c r="NAD30" s="305"/>
      <c r="NAE30" s="305"/>
      <c r="NAF30" s="305"/>
      <c r="NAG30" s="305"/>
      <c r="NAH30" s="305"/>
      <c r="NAI30" s="305"/>
      <c r="NAJ30" s="305"/>
      <c r="NAK30" s="305"/>
      <c r="NAL30" s="305"/>
      <c r="NAM30" s="305"/>
      <c r="NAN30" s="305"/>
      <c r="NAO30" s="305"/>
      <c r="NAP30" s="305"/>
      <c r="NAQ30" s="305"/>
      <c r="NAR30" s="305"/>
      <c r="NAS30" s="305"/>
      <c r="NAT30" s="305"/>
      <c r="NAU30" s="305"/>
      <c r="NAV30" s="305"/>
      <c r="NAW30" s="305"/>
      <c r="NAX30" s="305"/>
      <c r="NAY30" s="305"/>
      <c r="NAZ30" s="305"/>
      <c r="NBA30" s="305"/>
      <c r="NBB30" s="305"/>
      <c r="NBC30" s="305"/>
      <c r="NBD30" s="305"/>
      <c r="NBE30" s="305"/>
      <c r="NBF30" s="305"/>
      <c r="NBG30" s="305"/>
      <c r="NBH30" s="305"/>
      <c r="NBI30" s="305"/>
      <c r="NBJ30" s="305"/>
      <c r="NBK30" s="305"/>
      <c r="NBL30" s="305"/>
      <c r="NBM30" s="305"/>
      <c r="NBN30" s="305"/>
      <c r="NBO30" s="305"/>
      <c r="NBP30" s="305"/>
      <c r="NBQ30" s="305"/>
      <c r="NBR30" s="305"/>
      <c r="NBS30" s="305"/>
      <c r="NBT30" s="305"/>
      <c r="NBU30" s="305"/>
      <c r="NBV30" s="305"/>
      <c r="NBW30" s="305"/>
      <c r="NBX30" s="305"/>
      <c r="NBY30" s="305"/>
      <c r="NBZ30" s="305"/>
      <c r="NCA30" s="305"/>
      <c r="NCB30" s="305"/>
      <c r="NCC30" s="305"/>
      <c r="NCD30" s="305"/>
      <c r="NCE30" s="305"/>
      <c r="NCF30" s="305"/>
      <c r="NCG30" s="305"/>
      <c r="NCH30" s="305"/>
      <c r="NCI30" s="305"/>
      <c r="NCJ30" s="305"/>
      <c r="NCK30" s="305"/>
      <c r="NCL30" s="305"/>
      <c r="NCM30" s="305"/>
      <c r="NCN30" s="305"/>
      <c r="NCO30" s="305"/>
      <c r="NCP30" s="305"/>
      <c r="NCQ30" s="305"/>
      <c r="NCR30" s="305"/>
      <c r="NCS30" s="305"/>
      <c r="NCT30" s="305"/>
      <c r="NCU30" s="305"/>
      <c r="NCV30" s="305"/>
      <c r="NCW30" s="305"/>
      <c r="NCX30" s="305"/>
      <c r="NCY30" s="305"/>
      <c r="NCZ30" s="305"/>
      <c r="NDA30" s="305"/>
      <c r="NDB30" s="305"/>
      <c r="NDC30" s="305"/>
      <c r="NDD30" s="305"/>
      <c r="NDE30" s="305"/>
      <c r="NDF30" s="305"/>
      <c r="NDG30" s="305"/>
      <c r="NDH30" s="305"/>
      <c r="NDI30" s="305"/>
      <c r="NDJ30" s="305"/>
      <c r="NDK30" s="305"/>
      <c r="NDL30" s="305"/>
      <c r="NDM30" s="305"/>
      <c r="NDN30" s="305"/>
      <c r="NDO30" s="305"/>
      <c r="NDP30" s="305"/>
      <c r="NDQ30" s="305"/>
      <c r="NDR30" s="305"/>
      <c r="NDS30" s="305"/>
      <c r="NDT30" s="305"/>
      <c r="NDU30" s="305"/>
      <c r="NDV30" s="305"/>
      <c r="NDW30" s="305"/>
      <c r="NDX30" s="305"/>
      <c r="NDY30" s="305"/>
      <c r="NDZ30" s="305"/>
      <c r="NEA30" s="305"/>
      <c r="NEB30" s="305"/>
      <c r="NEC30" s="305"/>
      <c r="NED30" s="305"/>
      <c r="NEE30" s="305"/>
      <c r="NEF30" s="305"/>
      <c r="NEG30" s="305"/>
      <c r="NEH30" s="305"/>
      <c r="NEI30" s="305"/>
      <c r="NEJ30" s="305"/>
      <c r="NEK30" s="305"/>
      <c r="NEL30" s="305"/>
      <c r="NEM30" s="305"/>
      <c r="NEN30" s="305"/>
      <c r="NEO30" s="305"/>
      <c r="NEP30" s="305"/>
      <c r="NEQ30" s="305"/>
      <c r="NER30" s="305"/>
      <c r="NES30" s="305"/>
      <c r="NET30" s="305"/>
      <c r="NEU30" s="305"/>
      <c r="NEV30" s="305"/>
      <c r="NEW30" s="305"/>
      <c r="NEX30" s="305"/>
      <c r="NEY30" s="305"/>
      <c r="NEZ30" s="305"/>
      <c r="NFA30" s="305"/>
      <c r="NFB30" s="305"/>
      <c r="NFC30" s="305"/>
      <c r="NFD30" s="305"/>
      <c r="NFE30" s="305"/>
      <c r="NFF30" s="305"/>
      <c r="NFG30" s="305"/>
      <c r="NFH30" s="305"/>
      <c r="NFI30" s="305"/>
      <c r="NFJ30" s="305"/>
      <c r="NFK30" s="305"/>
      <c r="NFL30" s="305"/>
      <c r="NFM30" s="305"/>
      <c r="NFN30" s="305"/>
      <c r="NFO30" s="305"/>
      <c r="NFP30" s="305"/>
      <c r="NFQ30" s="305"/>
      <c r="NFR30" s="305"/>
      <c r="NFS30" s="305"/>
      <c r="NFT30" s="305"/>
      <c r="NFU30" s="305"/>
      <c r="NFV30" s="305"/>
      <c r="NFW30" s="305"/>
      <c r="NFX30" s="305"/>
      <c r="NFY30" s="305"/>
      <c r="NFZ30" s="305"/>
      <c r="NGA30" s="305"/>
      <c r="NGB30" s="305"/>
      <c r="NGC30" s="305"/>
      <c r="NGD30" s="305"/>
      <c r="NGE30" s="305"/>
      <c r="NGF30" s="305"/>
      <c r="NGG30" s="305"/>
      <c r="NGH30" s="305"/>
      <c r="NGI30" s="305"/>
      <c r="NGJ30" s="305"/>
      <c r="NGK30" s="305"/>
      <c r="NGL30" s="305"/>
      <c r="NGM30" s="305"/>
      <c r="NGN30" s="305"/>
      <c r="NGO30" s="305"/>
      <c r="NGP30" s="305"/>
      <c r="NGQ30" s="305"/>
      <c r="NGR30" s="305"/>
      <c r="NGS30" s="305"/>
      <c r="NGT30" s="305"/>
      <c r="NGU30" s="305"/>
      <c r="NGV30" s="305"/>
      <c r="NGW30" s="305"/>
      <c r="NGX30" s="305"/>
      <c r="NGY30" s="305"/>
      <c r="NGZ30" s="305"/>
      <c r="NHA30" s="305"/>
      <c r="NHB30" s="305"/>
      <c r="NHC30" s="305"/>
      <c r="NHD30" s="305"/>
      <c r="NHE30" s="305"/>
      <c r="NHF30" s="305"/>
      <c r="NHG30" s="305"/>
      <c r="NHH30" s="305"/>
      <c r="NHI30" s="305"/>
      <c r="NHJ30" s="305"/>
      <c r="NHK30" s="305"/>
      <c r="NHL30" s="305"/>
      <c r="NHM30" s="305"/>
      <c r="NHN30" s="305"/>
      <c r="NHO30" s="305"/>
      <c r="NHP30" s="305"/>
      <c r="NHQ30" s="305"/>
      <c r="NHR30" s="305"/>
      <c r="NHS30" s="305"/>
      <c r="NHT30" s="305"/>
      <c r="NHU30" s="305"/>
      <c r="NHV30" s="305"/>
      <c r="NHW30" s="305"/>
      <c r="NHX30" s="305"/>
      <c r="NHY30" s="305"/>
      <c r="NHZ30" s="305"/>
      <c r="NIA30" s="305"/>
      <c r="NIB30" s="305"/>
      <c r="NIC30" s="305"/>
      <c r="NID30" s="305"/>
      <c r="NIE30" s="305"/>
      <c r="NIF30" s="305"/>
      <c r="NIG30" s="305"/>
      <c r="NIH30" s="305"/>
      <c r="NII30" s="305"/>
      <c r="NIJ30" s="305"/>
      <c r="NIK30" s="305"/>
      <c r="NIL30" s="305"/>
      <c r="NIM30" s="305"/>
      <c r="NIN30" s="305"/>
      <c r="NIO30" s="305"/>
      <c r="NIP30" s="305"/>
      <c r="NIQ30" s="305"/>
      <c r="NIR30" s="305"/>
      <c r="NIS30" s="305"/>
      <c r="NIT30" s="305"/>
      <c r="NIU30" s="305"/>
      <c r="NIV30" s="305"/>
      <c r="NIW30" s="305"/>
      <c r="NIX30" s="305"/>
      <c r="NIY30" s="305"/>
      <c r="NIZ30" s="305"/>
      <c r="NJA30" s="305"/>
      <c r="NJB30" s="305"/>
      <c r="NJC30" s="305"/>
      <c r="NJD30" s="305"/>
      <c r="NJE30" s="305"/>
      <c r="NJF30" s="305"/>
      <c r="NJG30" s="305"/>
      <c r="NJH30" s="305"/>
      <c r="NJI30" s="305"/>
      <c r="NJJ30" s="305"/>
      <c r="NJK30" s="305"/>
      <c r="NJL30" s="305"/>
      <c r="NJM30" s="305"/>
      <c r="NJN30" s="305"/>
      <c r="NJO30" s="305"/>
      <c r="NJP30" s="305"/>
      <c r="NJQ30" s="305"/>
      <c r="NJR30" s="305"/>
      <c r="NJS30" s="305"/>
      <c r="NJT30" s="305"/>
      <c r="NJU30" s="305"/>
      <c r="NJV30" s="305"/>
      <c r="NJW30" s="305"/>
      <c r="NJX30" s="305"/>
      <c r="NJY30" s="305"/>
      <c r="NJZ30" s="305"/>
      <c r="NKA30" s="305"/>
      <c r="NKB30" s="305"/>
      <c r="NKC30" s="305"/>
      <c r="NKD30" s="305"/>
      <c r="NKE30" s="305"/>
      <c r="NKF30" s="305"/>
      <c r="NKG30" s="305"/>
      <c r="NKH30" s="305"/>
      <c r="NKI30" s="305"/>
      <c r="NKJ30" s="305"/>
      <c r="NKK30" s="305"/>
      <c r="NKL30" s="305"/>
      <c r="NKM30" s="305"/>
      <c r="NKN30" s="305"/>
      <c r="NKO30" s="305"/>
      <c r="NKP30" s="305"/>
      <c r="NKQ30" s="305"/>
      <c r="NKR30" s="305"/>
      <c r="NKS30" s="305"/>
      <c r="NKT30" s="305"/>
      <c r="NKU30" s="305"/>
      <c r="NKV30" s="305"/>
      <c r="NKW30" s="305"/>
      <c r="NKX30" s="305"/>
      <c r="NKY30" s="305"/>
      <c r="NKZ30" s="305"/>
      <c r="NLA30" s="305"/>
      <c r="NLB30" s="305"/>
      <c r="NLC30" s="305"/>
      <c r="NLD30" s="305"/>
      <c r="NLE30" s="305"/>
      <c r="NLF30" s="305"/>
      <c r="NLG30" s="305"/>
      <c r="NLH30" s="305"/>
      <c r="NLI30" s="305"/>
      <c r="NLJ30" s="305"/>
      <c r="NLK30" s="305"/>
      <c r="NLL30" s="305"/>
      <c r="NLM30" s="305"/>
      <c r="NLN30" s="305"/>
      <c r="NLO30" s="305"/>
      <c r="NLP30" s="305"/>
      <c r="NLQ30" s="305"/>
      <c r="NLR30" s="305"/>
      <c r="NLS30" s="305"/>
      <c r="NLT30" s="305"/>
      <c r="NLU30" s="305"/>
      <c r="NLV30" s="305"/>
      <c r="NLW30" s="305"/>
      <c r="NLX30" s="305"/>
      <c r="NLY30" s="305"/>
      <c r="NLZ30" s="305"/>
      <c r="NMA30" s="305"/>
      <c r="NMB30" s="305"/>
      <c r="NMC30" s="305"/>
      <c r="NMD30" s="305"/>
      <c r="NME30" s="305"/>
      <c r="NMF30" s="305"/>
      <c r="NMG30" s="305"/>
      <c r="NMH30" s="305"/>
      <c r="NMI30" s="305"/>
      <c r="NMJ30" s="305"/>
      <c r="NMK30" s="305"/>
      <c r="NML30" s="305"/>
      <c r="NMM30" s="305"/>
      <c r="NMN30" s="305"/>
      <c r="NMO30" s="305"/>
      <c r="NMP30" s="305"/>
      <c r="NMQ30" s="305"/>
      <c r="NMR30" s="305"/>
      <c r="NMS30" s="305"/>
      <c r="NMT30" s="305"/>
      <c r="NMU30" s="305"/>
      <c r="NMV30" s="305"/>
      <c r="NMW30" s="305"/>
      <c r="NMX30" s="305"/>
      <c r="NMY30" s="305"/>
      <c r="NMZ30" s="305"/>
      <c r="NNA30" s="305"/>
      <c r="NNB30" s="305"/>
      <c r="NNC30" s="305"/>
      <c r="NND30" s="305"/>
      <c r="NNE30" s="305"/>
      <c r="NNF30" s="305"/>
      <c r="NNG30" s="305"/>
      <c r="NNH30" s="305"/>
      <c r="NNI30" s="305"/>
      <c r="NNJ30" s="305"/>
      <c r="NNK30" s="305"/>
      <c r="NNL30" s="305"/>
      <c r="NNM30" s="305"/>
      <c r="NNN30" s="305"/>
      <c r="NNO30" s="305"/>
      <c r="NNP30" s="305"/>
      <c r="NNQ30" s="305"/>
      <c r="NNR30" s="305"/>
      <c r="NNS30" s="305"/>
      <c r="NNT30" s="305"/>
      <c r="NNU30" s="305"/>
      <c r="NNV30" s="305"/>
      <c r="NNW30" s="305"/>
      <c r="NNX30" s="305"/>
      <c r="NNY30" s="305"/>
      <c r="NNZ30" s="305"/>
      <c r="NOA30" s="305"/>
      <c r="NOB30" s="305"/>
      <c r="NOC30" s="305"/>
      <c r="NOD30" s="305"/>
      <c r="NOE30" s="305"/>
      <c r="NOF30" s="305"/>
      <c r="NOG30" s="305"/>
      <c r="NOH30" s="305"/>
      <c r="NOI30" s="305"/>
      <c r="NOJ30" s="305"/>
      <c r="NOK30" s="305"/>
      <c r="NOL30" s="305"/>
      <c r="NOM30" s="305"/>
      <c r="NON30" s="305"/>
      <c r="NOO30" s="305"/>
      <c r="NOP30" s="305"/>
      <c r="NOQ30" s="305"/>
      <c r="NOR30" s="305"/>
      <c r="NOS30" s="305"/>
      <c r="NOT30" s="305"/>
      <c r="NOU30" s="305"/>
      <c r="NOV30" s="305"/>
      <c r="NOW30" s="305"/>
      <c r="NOX30" s="305"/>
      <c r="NOY30" s="305"/>
      <c r="NOZ30" s="305"/>
      <c r="NPA30" s="305"/>
      <c r="NPB30" s="305"/>
      <c r="NPC30" s="305"/>
      <c r="NPD30" s="305"/>
      <c r="NPE30" s="305"/>
      <c r="NPF30" s="305"/>
      <c r="NPG30" s="305"/>
      <c r="NPH30" s="305"/>
      <c r="NPI30" s="305"/>
      <c r="NPJ30" s="305"/>
      <c r="NPK30" s="305"/>
      <c r="NPL30" s="305"/>
      <c r="NPM30" s="305"/>
      <c r="NPN30" s="305"/>
      <c r="NPO30" s="305"/>
      <c r="NPP30" s="305"/>
      <c r="NPQ30" s="305"/>
      <c r="NPR30" s="305"/>
      <c r="NPS30" s="305"/>
      <c r="NPT30" s="305"/>
      <c r="NPU30" s="305"/>
      <c r="NPV30" s="305"/>
      <c r="NPW30" s="305"/>
      <c r="NPX30" s="305"/>
      <c r="NPY30" s="305"/>
      <c r="NPZ30" s="305"/>
      <c r="NQA30" s="305"/>
      <c r="NQB30" s="305"/>
      <c r="NQC30" s="305"/>
      <c r="NQD30" s="305"/>
      <c r="NQE30" s="305"/>
      <c r="NQF30" s="305"/>
      <c r="NQG30" s="305"/>
      <c r="NQH30" s="305"/>
      <c r="NQI30" s="305"/>
      <c r="NQJ30" s="305"/>
      <c r="NQK30" s="305"/>
      <c r="NQL30" s="305"/>
      <c r="NQM30" s="305"/>
      <c r="NQN30" s="305"/>
      <c r="NQO30" s="305"/>
      <c r="NQP30" s="305"/>
      <c r="NQQ30" s="305"/>
      <c r="NQR30" s="305"/>
      <c r="NQS30" s="305"/>
      <c r="NQT30" s="305"/>
      <c r="NQU30" s="305"/>
      <c r="NQV30" s="305"/>
      <c r="NQW30" s="305"/>
      <c r="NQX30" s="305"/>
      <c r="NQY30" s="305"/>
      <c r="NQZ30" s="305"/>
      <c r="NRA30" s="305"/>
      <c r="NRB30" s="305"/>
      <c r="NRC30" s="305"/>
      <c r="NRD30" s="305"/>
      <c r="NRE30" s="305"/>
      <c r="NRF30" s="305"/>
      <c r="NRG30" s="305"/>
      <c r="NRH30" s="305"/>
      <c r="NRI30" s="305"/>
      <c r="NRJ30" s="305"/>
      <c r="NRK30" s="305"/>
      <c r="NRL30" s="305"/>
      <c r="NRM30" s="305"/>
      <c r="NRN30" s="305"/>
      <c r="NRO30" s="305"/>
      <c r="NRP30" s="305"/>
      <c r="NRQ30" s="305"/>
      <c r="NRR30" s="305"/>
      <c r="NRS30" s="305"/>
      <c r="NRT30" s="305"/>
      <c r="NRU30" s="305"/>
      <c r="NRV30" s="305"/>
      <c r="NRW30" s="305"/>
      <c r="NRX30" s="305"/>
      <c r="NRY30" s="305"/>
      <c r="NRZ30" s="305"/>
      <c r="NSA30" s="305"/>
      <c r="NSB30" s="305"/>
      <c r="NSC30" s="305"/>
      <c r="NSD30" s="305"/>
      <c r="NSE30" s="305"/>
      <c r="NSF30" s="305"/>
      <c r="NSG30" s="305"/>
      <c r="NSH30" s="305"/>
      <c r="NSI30" s="305"/>
      <c r="NSJ30" s="305"/>
      <c r="NSK30" s="305"/>
      <c r="NSL30" s="305"/>
      <c r="NSM30" s="305"/>
      <c r="NSN30" s="305"/>
      <c r="NSO30" s="305"/>
      <c r="NSP30" s="305"/>
      <c r="NSQ30" s="305"/>
      <c r="NSR30" s="305"/>
      <c r="NSS30" s="305"/>
      <c r="NST30" s="305"/>
      <c r="NSU30" s="305"/>
      <c r="NSV30" s="305"/>
      <c r="NSW30" s="305"/>
      <c r="NSX30" s="305"/>
      <c r="NSY30" s="305"/>
      <c r="NSZ30" s="305"/>
      <c r="NTA30" s="305"/>
      <c r="NTB30" s="305"/>
      <c r="NTC30" s="305"/>
      <c r="NTD30" s="305"/>
      <c r="NTE30" s="305"/>
      <c r="NTF30" s="305"/>
      <c r="NTG30" s="305"/>
      <c r="NTH30" s="305"/>
      <c r="NTI30" s="305"/>
      <c r="NTJ30" s="305"/>
      <c r="NTK30" s="305"/>
      <c r="NTL30" s="305"/>
      <c r="NTM30" s="305"/>
      <c r="NTN30" s="305"/>
      <c r="NTO30" s="305"/>
      <c r="NTP30" s="305"/>
      <c r="NTQ30" s="305"/>
      <c r="NTR30" s="305"/>
      <c r="NTS30" s="305"/>
      <c r="NTT30" s="305"/>
      <c r="NTU30" s="305"/>
      <c r="NTV30" s="305"/>
      <c r="NTW30" s="305"/>
      <c r="NTX30" s="305"/>
      <c r="NTY30" s="305"/>
      <c r="NTZ30" s="305"/>
      <c r="NUA30" s="305"/>
      <c r="NUB30" s="305"/>
      <c r="NUC30" s="305"/>
      <c r="NUD30" s="305"/>
      <c r="NUE30" s="305"/>
      <c r="NUF30" s="305"/>
      <c r="NUG30" s="305"/>
      <c r="NUH30" s="305"/>
      <c r="NUI30" s="305"/>
      <c r="NUJ30" s="305"/>
      <c r="NUK30" s="305"/>
      <c r="NUL30" s="305"/>
      <c r="NUM30" s="305"/>
      <c r="NUN30" s="305"/>
      <c r="NUO30" s="305"/>
      <c r="NUP30" s="305"/>
      <c r="NUQ30" s="305"/>
      <c r="NUR30" s="305"/>
      <c r="NUS30" s="305"/>
      <c r="NUT30" s="305"/>
      <c r="NUU30" s="305"/>
      <c r="NUV30" s="305"/>
      <c r="NUW30" s="305"/>
      <c r="NUX30" s="305"/>
      <c r="NUY30" s="305"/>
      <c r="NUZ30" s="305"/>
      <c r="NVA30" s="305"/>
      <c r="NVB30" s="305"/>
      <c r="NVC30" s="305"/>
      <c r="NVD30" s="305"/>
      <c r="NVE30" s="305"/>
      <c r="NVF30" s="305"/>
      <c r="NVG30" s="305"/>
      <c r="NVH30" s="305"/>
      <c r="NVI30" s="305"/>
      <c r="NVJ30" s="305"/>
      <c r="NVK30" s="305"/>
      <c r="NVL30" s="305"/>
      <c r="NVM30" s="305"/>
      <c r="NVN30" s="305"/>
      <c r="NVO30" s="305"/>
      <c r="NVP30" s="305"/>
      <c r="NVQ30" s="305"/>
      <c r="NVR30" s="305"/>
      <c r="NVS30" s="305"/>
      <c r="NVT30" s="305"/>
      <c r="NVU30" s="305"/>
      <c r="NVV30" s="305"/>
      <c r="NVW30" s="305"/>
      <c r="NVX30" s="305"/>
      <c r="NVY30" s="305"/>
      <c r="NVZ30" s="305"/>
      <c r="NWA30" s="305"/>
      <c r="NWB30" s="305"/>
      <c r="NWC30" s="305"/>
      <c r="NWD30" s="305"/>
      <c r="NWE30" s="305"/>
      <c r="NWF30" s="305"/>
      <c r="NWG30" s="305"/>
      <c r="NWH30" s="305"/>
      <c r="NWI30" s="305"/>
      <c r="NWJ30" s="305"/>
      <c r="NWK30" s="305"/>
      <c r="NWL30" s="305"/>
      <c r="NWM30" s="305"/>
      <c r="NWN30" s="305"/>
      <c r="NWO30" s="305"/>
      <c r="NWP30" s="305"/>
      <c r="NWQ30" s="305"/>
      <c r="NWR30" s="305"/>
      <c r="NWS30" s="305"/>
      <c r="NWT30" s="305"/>
      <c r="NWU30" s="305"/>
      <c r="NWV30" s="305"/>
      <c r="NWW30" s="305"/>
      <c r="NWX30" s="305"/>
      <c r="NWY30" s="305"/>
      <c r="NWZ30" s="305"/>
      <c r="NXA30" s="305"/>
      <c r="NXB30" s="305"/>
      <c r="NXC30" s="305"/>
      <c r="NXD30" s="305"/>
      <c r="NXE30" s="305"/>
      <c r="NXF30" s="305"/>
      <c r="NXG30" s="305"/>
      <c r="NXH30" s="305"/>
      <c r="NXI30" s="305"/>
      <c r="NXJ30" s="305"/>
      <c r="NXK30" s="305"/>
      <c r="NXL30" s="305"/>
      <c r="NXM30" s="305"/>
      <c r="NXN30" s="305"/>
      <c r="NXO30" s="305"/>
      <c r="NXP30" s="305"/>
      <c r="NXQ30" s="305"/>
      <c r="NXR30" s="305"/>
      <c r="NXS30" s="305"/>
      <c r="NXT30" s="305"/>
      <c r="NXU30" s="305"/>
      <c r="NXV30" s="305"/>
      <c r="NXW30" s="305"/>
      <c r="NXX30" s="305"/>
      <c r="NXY30" s="305"/>
      <c r="NXZ30" s="305"/>
      <c r="NYA30" s="305"/>
      <c r="NYB30" s="305"/>
      <c r="NYC30" s="305"/>
      <c r="NYD30" s="305"/>
      <c r="NYE30" s="305"/>
      <c r="NYF30" s="305"/>
      <c r="NYG30" s="305"/>
      <c r="NYH30" s="305"/>
      <c r="NYI30" s="305"/>
      <c r="NYJ30" s="305"/>
      <c r="NYK30" s="305"/>
      <c r="NYL30" s="305"/>
      <c r="NYM30" s="305"/>
      <c r="NYN30" s="305"/>
      <c r="NYO30" s="305"/>
      <c r="NYP30" s="305"/>
      <c r="NYQ30" s="305"/>
      <c r="NYR30" s="305"/>
      <c r="NYS30" s="305"/>
      <c r="NYT30" s="305"/>
      <c r="NYU30" s="305"/>
      <c r="NYV30" s="305"/>
      <c r="NYW30" s="305"/>
      <c r="NYX30" s="305"/>
      <c r="NYY30" s="305"/>
      <c r="NYZ30" s="305"/>
      <c r="NZA30" s="305"/>
      <c r="NZB30" s="305"/>
      <c r="NZC30" s="305"/>
      <c r="NZD30" s="305"/>
      <c r="NZE30" s="305"/>
      <c r="NZF30" s="305"/>
      <c r="NZG30" s="305"/>
      <c r="NZH30" s="305"/>
      <c r="NZI30" s="305"/>
      <c r="NZJ30" s="305"/>
      <c r="NZK30" s="305"/>
      <c r="NZL30" s="305"/>
      <c r="NZM30" s="305"/>
      <c r="NZN30" s="305"/>
      <c r="NZO30" s="305"/>
      <c r="NZP30" s="305"/>
      <c r="NZQ30" s="305"/>
      <c r="NZR30" s="305"/>
      <c r="NZS30" s="305"/>
      <c r="NZT30" s="305"/>
      <c r="NZU30" s="305"/>
      <c r="NZV30" s="305"/>
      <c r="NZW30" s="305"/>
      <c r="NZX30" s="305"/>
      <c r="NZY30" s="305"/>
      <c r="NZZ30" s="305"/>
      <c r="OAA30" s="305"/>
      <c r="OAB30" s="305"/>
      <c r="OAC30" s="305"/>
      <c r="OAD30" s="305"/>
      <c r="OAE30" s="305"/>
      <c r="OAF30" s="305"/>
      <c r="OAG30" s="305"/>
      <c r="OAH30" s="305"/>
      <c r="OAI30" s="305"/>
      <c r="OAJ30" s="305"/>
      <c r="OAK30" s="305"/>
      <c r="OAL30" s="305"/>
      <c r="OAM30" s="305"/>
      <c r="OAN30" s="305"/>
      <c r="OAO30" s="305"/>
      <c r="OAP30" s="305"/>
      <c r="OAQ30" s="305"/>
      <c r="OAR30" s="305"/>
      <c r="OAS30" s="305"/>
      <c r="OAT30" s="305"/>
      <c r="OAU30" s="305"/>
      <c r="OAV30" s="305"/>
      <c r="OAW30" s="305"/>
      <c r="OAX30" s="305"/>
      <c r="OAY30" s="305"/>
      <c r="OAZ30" s="305"/>
      <c r="OBA30" s="305"/>
      <c r="OBB30" s="305"/>
      <c r="OBC30" s="305"/>
      <c r="OBD30" s="305"/>
      <c r="OBE30" s="305"/>
      <c r="OBF30" s="305"/>
      <c r="OBG30" s="305"/>
      <c r="OBH30" s="305"/>
      <c r="OBI30" s="305"/>
      <c r="OBJ30" s="305"/>
      <c r="OBK30" s="305"/>
      <c r="OBL30" s="305"/>
      <c r="OBM30" s="305"/>
      <c r="OBN30" s="305"/>
      <c r="OBO30" s="305"/>
      <c r="OBP30" s="305"/>
      <c r="OBQ30" s="305"/>
      <c r="OBR30" s="305"/>
      <c r="OBS30" s="305"/>
      <c r="OBT30" s="305"/>
      <c r="OBU30" s="305"/>
      <c r="OBV30" s="305"/>
      <c r="OBW30" s="305"/>
      <c r="OBX30" s="305"/>
      <c r="OBY30" s="305"/>
      <c r="OBZ30" s="305"/>
      <c r="OCA30" s="305"/>
      <c r="OCB30" s="305"/>
      <c r="OCC30" s="305"/>
      <c r="OCD30" s="305"/>
      <c r="OCE30" s="305"/>
      <c r="OCF30" s="305"/>
      <c r="OCG30" s="305"/>
      <c r="OCH30" s="305"/>
      <c r="OCI30" s="305"/>
      <c r="OCJ30" s="305"/>
      <c r="OCK30" s="305"/>
      <c r="OCL30" s="305"/>
      <c r="OCM30" s="305"/>
      <c r="OCN30" s="305"/>
      <c r="OCO30" s="305"/>
      <c r="OCP30" s="305"/>
      <c r="OCQ30" s="305"/>
      <c r="OCR30" s="305"/>
      <c r="OCS30" s="305"/>
      <c r="OCT30" s="305"/>
      <c r="OCU30" s="305"/>
      <c r="OCV30" s="305"/>
      <c r="OCW30" s="305"/>
      <c r="OCX30" s="305"/>
      <c r="OCY30" s="305"/>
      <c r="OCZ30" s="305"/>
      <c r="ODA30" s="305"/>
      <c r="ODB30" s="305"/>
      <c r="ODC30" s="305"/>
      <c r="ODD30" s="305"/>
      <c r="ODE30" s="305"/>
      <c r="ODF30" s="305"/>
      <c r="ODG30" s="305"/>
      <c r="ODH30" s="305"/>
      <c r="ODI30" s="305"/>
      <c r="ODJ30" s="305"/>
      <c r="ODK30" s="305"/>
      <c r="ODL30" s="305"/>
      <c r="ODM30" s="305"/>
      <c r="ODN30" s="305"/>
      <c r="ODO30" s="305"/>
      <c r="ODP30" s="305"/>
      <c r="ODQ30" s="305"/>
      <c r="ODR30" s="305"/>
      <c r="ODS30" s="305"/>
      <c r="ODT30" s="305"/>
      <c r="ODU30" s="305"/>
      <c r="ODV30" s="305"/>
      <c r="ODW30" s="305"/>
      <c r="ODX30" s="305"/>
      <c r="ODY30" s="305"/>
      <c r="ODZ30" s="305"/>
      <c r="OEA30" s="305"/>
      <c r="OEB30" s="305"/>
      <c r="OEC30" s="305"/>
      <c r="OED30" s="305"/>
      <c r="OEE30" s="305"/>
      <c r="OEF30" s="305"/>
      <c r="OEG30" s="305"/>
      <c r="OEH30" s="305"/>
      <c r="OEI30" s="305"/>
      <c r="OEJ30" s="305"/>
      <c r="OEK30" s="305"/>
      <c r="OEL30" s="305"/>
      <c r="OEM30" s="305"/>
      <c r="OEN30" s="305"/>
      <c r="OEO30" s="305"/>
      <c r="OEP30" s="305"/>
      <c r="OEQ30" s="305"/>
      <c r="OER30" s="305"/>
      <c r="OES30" s="305"/>
      <c r="OET30" s="305"/>
      <c r="OEU30" s="305"/>
      <c r="OEV30" s="305"/>
      <c r="OEW30" s="305"/>
      <c r="OEX30" s="305"/>
      <c r="OEY30" s="305"/>
      <c r="OEZ30" s="305"/>
      <c r="OFA30" s="305"/>
      <c r="OFB30" s="305"/>
      <c r="OFC30" s="305"/>
      <c r="OFD30" s="305"/>
      <c r="OFE30" s="305"/>
      <c r="OFF30" s="305"/>
      <c r="OFG30" s="305"/>
      <c r="OFH30" s="305"/>
      <c r="OFI30" s="305"/>
      <c r="OFJ30" s="305"/>
      <c r="OFK30" s="305"/>
      <c r="OFL30" s="305"/>
      <c r="OFM30" s="305"/>
      <c r="OFN30" s="305"/>
      <c r="OFO30" s="305"/>
      <c r="OFP30" s="305"/>
      <c r="OFQ30" s="305"/>
      <c r="OFR30" s="305"/>
      <c r="OFS30" s="305"/>
      <c r="OFT30" s="305"/>
      <c r="OFU30" s="305"/>
      <c r="OFV30" s="305"/>
      <c r="OFW30" s="305"/>
      <c r="OFX30" s="305"/>
      <c r="OFY30" s="305"/>
      <c r="OFZ30" s="305"/>
      <c r="OGA30" s="305"/>
      <c r="OGB30" s="305"/>
      <c r="OGC30" s="305"/>
      <c r="OGD30" s="305"/>
      <c r="OGE30" s="305"/>
      <c r="OGF30" s="305"/>
      <c r="OGG30" s="305"/>
      <c r="OGH30" s="305"/>
      <c r="OGI30" s="305"/>
      <c r="OGJ30" s="305"/>
      <c r="OGK30" s="305"/>
      <c r="OGL30" s="305"/>
      <c r="OGM30" s="305"/>
      <c r="OGN30" s="305"/>
      <c r="OGO30" s="305"/>
      <c r="OGP30" s="305"/>
      <c r="OGQ30" s="305"/>
      <c r="OGR30" s="305"/>
      <c r="OGS30" s="305"/>
      <c r="OGT30" s="305"/>
      <c r="OGU30" s="305"/>
      <c r="OGV30" s="305"/>
      <c r="OGW30" s="305"/>
      <c r="OGX30" s="305"/>
      <c r="OGY30" s="305"/>
      <c r="OGZ30" s="305"/>
      <c r="OHA30" s="305"/>
      <c r="OHB30" s="305"/>
      <c r="OHC30" s="305"/>
      <c r="OHD30" s="305"/>
      <c r="OHE30" s="305"/>
      <c r="OHF30" s="305"/>
      <c r="OHG30" s="305"/>
      <c r="OHH30" s="305"/>
      <c r="OHI30" s="305"/>
      <c r="OHJ30" s="305"/>
      <c r="OHK30" s="305"/>
      <c r="OHL30" s="305"/>
      <c r="OHM30" s="305"/>
      <c r="OHN30" s="305"/>
      <c r="OHO30" s="305"/>
      <c r="OHP30" s="305"/>
      <c r="OHQ30" s="305"/>
      <c r="OHR30" s="305"/>
      <c r="OHS30" s="305"/>
      <c r="OHT30" s="305"/>
      <c r="OHU30" s="305"/>
      <c r="OHV30" s="305"/>
      <c r="OHW30" s="305"/>
      <c r="OHX30" s="305"/>
      <c r="OHY30" s="305"/>
      <c r="OHZ30" s="305"/>
      <c r="OIA30" s="305"/>
      <c r="OIB30" s="305"/>
      <c r="OIC30" s="305"/>
      <c r="OID30" s="305"/>
      <c r="OIE30" s="305"/>
      <c r="OIF30" s="305"/>
      <c r="OIG30" s="305"/>
      <c r="OIH30" s="305"/>
      <c r="OII30" s="305"/>
      <c r="OIJ30" s="305"/>
      <c r="OIK30" s="305"/>
      <c r="OIL30" s="305"/>
      <c r="OIM30" s="305"/>
      <c r="OIN30" s="305"/>
      <c r="OIO30" s="305"/>
      <c r="OIP30" s="305"/>
      <c r="OIQ30" s="305"/>
      <c r="OIR30" s="305"/>
      <c r="OIS30" s="305"/>
      <c r="OIT30" s="305"/>
      <c r="OIU30" s="305"/>
      <c r="OIV30" s="305"/>
      <c r="OIW30" s="305"/>
      <c r="OIX30" s="305"/>
      <c r="OIY30" s="305"/>
      <c r="OIZ30" s="305"/>
      <c r="OJA30" s="305"/>
      <c r="OJB30" s="305"/>
      <c r="OJC30" s="305"/>
      <c r="OJD30" s="305"/>
      <c r="OJE30" s="305"/>
      <c r="OJF30" s="305"/>
      <c r="OJG30" s="305"/>
      <c r="OJH30" s="305"/>
      <c r="OJI30" s="305"/>
      <c r="OJJ30" s="305"/>
      <c r="OJK30" s="305"/>
      <c r="OJL30" s="305"/>
      <c r="OJM30" s="305"/>
      <c r="OJN30" s="305"/>
      <c r="OJO30" s="305"/>
      <c r="OJP30" s="305"/>
      <c r="OJQ30" s="305"/>
      <c r="OJR30" s="305"/>
      <c r="OJS30" s="305"/>
      <c r="OJT30" s="305"/>
      <c r="OJU30" s="305"/>
      <c r="OJV30" s="305"/>
      <c r="OJW30" s="305"/>
      <c r="OJX30" s="305"/>
      <c r="OJY30" s="305"/>
      <c r="OJZ30" s="305"/>
      <c r="OKA30" s="305"/>
      <c r="OKB30" s="305"/>
      <c r="OKC30" s="305"/>
      <c r="OKD30" s="305"/>
      <c r="OKE30" s="305"/>
      <c r="OKF30" s="305"/>
      <c r="OKG30" s="305"/>
      <c r="OKH30" s="305"/>
      <c r="OKI30" s="305"/>
      <c r="OKJ30" s="305"/>
      <c r="OKK30" s="305"/>
      <c r="OKL30" s="305"/>
      <c r="OKM30" s="305"/>
      <c r="OKN30" s="305"/>
      <c r="OKO30" s="305"/>
      <c r="OKP30" s="305"/>
      <c r="OKQ30" s="305"/>
      <c r="OKR30" s="305"/>
      <c r="OKS30" s="305"/>
      <c r="OKT30" s="305"/>
      <c r="OKU30" s="305"/>
      <c r="OKV30" s="305"/>
      <c r="OKW30" s="305"/>
      <c r="OKX30" s="305"/>
      <c r="OKY30" s="305"/>
      <c r="OKZ30" s="305"/>
      <c r="OLA30" s="305"/>
      <c r="OLB30" s="305"/>
      <c r="OLC30" s="305"/>
      <c r="OLD30" s="305"/>
      <c r="OLE30" s="305"/>
      <c r="OLF30" s="305"/>
      <c r="OLG30" s="305"/>
      <c r="OLH30" s="305"/>
      <c r="OLI30" s="305"/>
      <c r="OLJ30" s="305"/>
      <c r="OLK30" s="305"/>
      <c r="OLL30" s="305"/>
      <c r="OLM30" s="305"/>
      <c r="OLN30" s="305"/>
      <c r="OLO30" s="305"/>
      <c r="OLP30" s="305"/>
      <c r="OLQ30" s="305"/>
      <c r="OLR30" s="305"/>
      <c r="OLS30" s="305"/>
      <c r="OLT30" s="305"/>
      <c r="OLU30" s="305"/>
      <c r="OLV30" s="305"/>
      <c r="OLW30" s="305"/>
      <c r="OLX30" s="305"/>
      <c r="OLY30" s="305"/>
      <c r="OLZ30" s="305"/>
      <c r="OMA30" s="305"/>
      <c r="OMB30" s="305"/>
      <c r="OMC30" s="305"/>
      <c r="OMD30" s="305"/>
      <c r="OME30" s="305"/>
      <c r="OMF30" s="305"/>
      <c r="OMG30" s="305"/>
      <c r="OMH30" s="305"/>
      <c r="OMI30" s="305"/>
      <c r="OMJ30" s="305"/>
      <c r="OMK30" s="305"/>
      <c r="OML30" s="305"/>
      <c r="OMM30" s="305"/>
      <c r="OMN30" s="305"/>
      <c r="OMO30" s="305"/>
      <c r="OMP30" s="305"/>
      <c r="OMQ30" s="305"/>
      <c r="OMR30" s="305"/>
      <c r="OMS30" s="305"/>
      <c r="OMT30" s="305"/>
      <c r="OMU30" s="305"/>
      <c r="OMV30" s="305"/>
      <c r="OMW30" s="305"/>
      <c r="OMX30" s="305"/>
      <c r="OMY30" s="305"/>
      <c r="OMZ30" s="305"/>
      <c r="ONA30" s="305"/>
      <c r="ONB30" s="305"/>
      <c r="ONC30" s="305"/>
      <c r="OND30" s="305"/>
      <c r="ONE30" s="305"/>
      <c r="ONF30" s="305"/>
      <c r="ONG30" s="305"/>
      <c r="ONH30" s="305"/>
      <c r="ONI30" s="305"/>
      <c r="ONJ30" s="305"/>
      <c r="ONK30" s="305"/>
      <c r="ONL30" s="305"/>
      <c r="ONM30" s="305"/>
      <c r="ONN30" s="305"/>
      <c r="ONO30" s="305"/>
      <c r="ONP30" s="305"/>
      <c r="ONQ30" s="305"/>
      <c r="ONR30" s="305"/>
      <c r="ONS30" s="305"/>
      <c r="ONT30" s="305"/>
      <c r="ONU30" s="305"/>
      <c r="ONV30" s="305"/>
      <c r="ONW30" s="305"/>
      <c r="ONX30" s="305"/>
      <c r="ONY30" s="305"/>
      <c r="ONZ30" s="305"/>
      <c r="OOA30" s="305"/>
      <c r="OOB30" s="305"/>
      <c r="OOC30" s="305"/>
      <c r="OOD30" s="305"/>
      <c r="OOE30" s="305"/>
      <c r="OOF30" s="305"/>
      <c r="OOG30" s="305"/>
      <c r="OOH30" s="305"/>
      <c r="OOI30" s="305"/>
      <c r="OOJ30" s="305"/>
      <c r="OOK30" s="305"/>
      <c r="OOL30" s="305"/>
      <c r="OOM30" s="305"/>
      <c r="OON30" s="305"/>
      <c r="OOO30" s="305"/>
      <c r="OOP30" s="305"/>
      <c r="OOQ30" s="305"/>
      <c r="OOR30" s="305"/>
      <c r="OOS30" s="305"/>
      <c r="OOT30" s="305"/>
      <c r="OOU30" s="305"/>
      <c r="OOV30" s="305"/>
      <c r="OOW30" s="305"/>
      <c r="OOX30" s="305"/>
      <c r="OOY30" s="305"/>
      <c r="OOZ30" s="305"/>
      <c r="OPA30" s="305"/>
      <c r="OPB30" s="305"/>
      <c r="OPC30" s="305"/>
      <c r="OPD30" s="305"/>
      <c r="OPE30" s="305"/>
      <c r="OPF30" s="305"/>
      <c r="OPG30" s="305"/>
      <c r="OPH30" s="305"/>
      <c r="OPI30" s="305"/>
      <c r="OPJ30" s="305"/>
      <c r="OPK30" s="305"/>
      <c r="OPL30" s="305"/>
      <c r="OPM30" s="305"/>
      <c r="OPN30" s="305"/>
      <c r="OPO30" s="305"/>
      <c r="OPP30" s="305"/>
      <c r="OPQ30" s="305"/>
      <c r="OPR30" s="305"/>
      <c r="OPS30" s="305"/>
      <c r="OPT30" s="305"/>
      <c r="OPU30" s="305"/>
      <c r="OPV30" s="305"/>
      <c r="OPW30" s="305"/>
      <c r="OPX30" s="305"/>
      <c r="OPY30" s="305"/>
      <c r="OPZ30" s="305"/>
      <c r="OQA30" s="305"/>
      <c r="OQB30" s="305"/>
      <c r="OQC30" s="305"/>
      <c r="OQD30" s="305"/>
      <c r="OQE30" s="305"/>
      <c r="OQF30" s="305"/>
      <c r="OQG30" s="305"/>
      <c r="OQH30" s="305"/>
      <c r="OQI30" s="305"/>
      <c r="OQJ30" s="305"/>
      <c r="OQK30" s="305"/>
      <c r="OQL30" s="305"/>
      <c r="OQM30" s="305"/>
      <c r="OQN30" s="305"/>
      <c r="OQO30" s="305"/>
      <c r="OQP30" s="305"/>
      <c r="OQQ30" s="305"/>
      <c r="OQR30" s="305"/>
      <c r="OQS30" s="305"/>
      <c r="OQT30" s="305"/>
      <c r="OQU30" s="305"/>
      <c r="OQV30" s="305"/>
      <c r="OQW30" s="305"/>
      <c r="OQX30" s="305"/>
      <c r="OQY30" s="305"/>
      <c r="OQZ30" s="305"/>
      <c r="ORA30" s="305"/>
      <c r="ORB30" s="305"/>
      <c r="ORC30" s="305"/>
      <c r="ORD30" s="305"/>
      <c r="ORE30" s="305"/>
      <c r="ORF30" s="305"/>
      <c r="ORG30" s="305"/>
      <c r="ORH30" s="305"/>
      <c r="ORI30" s="305"/>
      <c r="ORJ30" s="305"/>
      <c r="ORK30" s="305"/>
      <c r="ORL30" s="305"/>
      <c r="ORM30" s="305"/>
      <c r="ORN30" s="305"/>
      <c r="ORO30" s="305"/>
      <c r="ORP30" s="305"/>
      <c r="ORQ30" s="305"/>
      <c r="ORR30" s="305"/>
      <c r="ORS30" s="305"/>
      <c r="ORT30" s="305"/>
      <c r="ORU30" s="305"/>
      <c r="ORV30" s="305"/>
      <c r="ORW30" s="305"/>
      <c r="ORX30" s="305"/>
      <c r="ORY30" s="305"/>
      <c r="ORZ30" s="305"/>
      <c r="OSA30" s="305"/>
      <c r="OSB30" s="305"/>
      <c r="OSC30" s="305"/>
      <c r="OSD30" s="305"/>
      <c r="OSE30" s="305"/>
      <c r="OSF30" s="305"/>
      <c r="OSG30" s="305"/>
      <c r="OSH30" s="305"/>
      <c r="OSI30" s="305"/>
      <c r="OSJ30" s="305"/>
      <c r="OSK30" s="305"/>
      <c r="OSL30" s="305"/>
      <c r="OSM30" s="305"/>
      <c r="OSN30" s="305"/>
      <c r="OSO30" s="305"/>
      <c r="OSP30" s="305"/>
      <c r="OSQ30" s="305"/>
      <c r="OSR30" s="305"/>
      <c r="OSS30" s="305"/>
      <c r="OST30" s="305"/>
      <c r="OSU30" s="305"/>
      <c r="OSV30" s="305"/>
      <c r="OSW30" s="305"/>
      <c r="OSX30" s="305"/>
      <c r="OSY30" s="305"/>
      <c r="OSZ30" s="305"/>
      <c r="OTA30" s="305"/>
      <c r="OTB30" s="305"/>
      <c r="OTC30" s="305"/>
      <c r="OTD30" s="305"/>
      <c r="OTE30" s="305"/>
      <c r="OTF30" s="305"/>
      <c r="OTG30" s="305"/>
      <c r="OTH30" s="305"/>
      <c r="OTI30" s="305"/>
      <c r="OTJ30" s="305"/>
      <c r="OTK30" s="305"/>
      <c r="OTL30" s="305"/>
      <c r="OTM30" s="305"/>
      <c r="OTN30" s="305"/>
      <c r="OTO30" s="305"/>
      <c r="OTP30" s="305"/>
      <c r="OTQ30" s="305"/>
      <c r="OTR30" s="305"/>
      <c r="OTS30" s="305"/>
      <c r="OTT30" s="305"/>
      <c r="OTU30" s="305"/>
      <c r="OTV30" s="305"/>
      <c r="OTW30" s="305"/>
      <c r="OTX30" s="305"/>
      <c r="OTY30" s="305"/>
      <c r="OTZ30" s="305"/>
      <c r="OUA30" s="305"/>
      <c r="OUB30" s="305"/>
      <c r="OUC30" s="305"/>
      <c r="OUD30" s="305"/>
      <c r="OUE30" s="305"/>
      <c r="OUF30" s="305"/>
      <c r="OUG30" s="305"/>
      <c r="OUH30" s="305"/>
      <c r="OUI30" s="305"/>
      <c r="OUJ30" s="305"/>
      <c r="OUK30" s="305"/>
      <c r="OUL30" s="305"/>
      <c r="OUM30" s="305"/>
      <c r="OUN30" s="305"/>
      <c r="OUO30" s="305"/>
      <c r="OUP30" s="305"/>
      <c r="OUQ30" s="305"/>
      <c r="OUR30" s="305"/>
      <c r="OUS30" s="305"/>
      <c r="OUT30" s="305"/>
      <c r="OUU30" s="305"/>
      <c r="OUV30" s="305"/>
      <c r="OUW30" s="305"/>
      <c r="OUX30" s="305"/>
      <c r="OUY30" s="305"/>
      <c r="OUZ30" s="305"/>
      <c r="OVA30" s="305"/>
      <c r="OVB30" s="305"/>
      <c r="OVC30" s="305"/>
      <c r="OVD30" s="305"/>
      <c r="OVE30" s="305"/>
      <c r="OVF30" s="305"/>
      <c r="OVG30" s="305"/>
      <c r="OVH30" s="305"/>
      <c r="OVI30" s="305"/>
      <c r="OVJ30" s="305"/>
      <c r="OVK30" s="305"/>
      <c r="OVL30" s="305"/>
      <c r="OVM30" s="305"/>
      <c r="OVN30" s="305"/>
      <c r="OVO30" s="305"/>
      <c r="OVP30" s="305"/>
      <c r="OVQ30" s="305"/>
      <c r="OVR30" s="305"/>
      <c r="OVS30" s="305"/>
      <c r="OVT30" s="305"/>
      <c r="OVU30" s="305"/>
      <c r="OVV30" s="305"/>
      <c r="OVW30" s="305"/>
      <c r="OVX30" s="305"/>
      <c r="OVY30" s="305"/>
      <c r="OVZ30" s="305"/>
      <c r="OWA30" s="305"/>
      <c r="OWB30" s="305"/>
      <c r="OWC30" s="305"/>
      <c r="OWD30" s="305"/>
      <c r="OWE30" s="305"/>
      <c r="OWF30" s="305"/>
      <c r="OWG30" s="305"/>
      <c r="OWH30" s="305"/>
      <c r="OWI30" s="305"/>
      <c r="OWJ30" s="305"/>
      <c r="OWK30" s="305"/>
      <c r="OWL30" s="305"/>
      <c r="OWM30" s="305"/>
      <c r="OWN30" s="305"/>
      <c r="OWO30" s="305"/>
      <c r="OWP30" s="305"/>
      <c r="OWQ30" s="305"/>
      <c r="OWR30" s="305"/>
      <c r="OWS30" s="305"/>
      <c r="OWT30" s="305"/>
      <c r="OWU30" s="305"/>
      <c r="OWV30" s="305"/>
      <c r="OWW30" s="305"/>
      <c r="OWX30" s="305"/>
      <c r="OWY30" s="305"/>
      <c r="OWZ30" s="305"/>
      <c r="OXA30" s="305"/>
      <c r="OXB30" s="305"/>
      <c r="OXC30" s="305"/>
      <c r="OXD30" s="305"/>
      <c r="OXE30" s="305"/>
      <c r="OXF30" s="305"/>
      <c r="OXG30" s="305"/>
      <c r="OXH30" s="305"/>
      <c r="OXI30" s="305"/>
      <c r="OXJ30" s="305"/>
      <c r="OXK30" s="305"/>
      <c r="OXL30" s="305"/>
      <c r="OXM30" s="305"/>
      <c r="OXN30" s="305"/>
      <c r="OXO30" s="305"/>
      <c r="OXP30" s="305"/>
      <c r="OXQ30" s="305"/>
      <c r="OXR30" s="305"/>
      <c r="OXS30" s="305"/>
      <c r="OXT30" s="305"/>
      <c r="OXU30" s="305"/>
      <c r="OXV30" s="305"/>
      <c r="OXW30" s="305"/>
      <c r="OXX30" s="305"/>
      <c r="OXY30" s="305"/>
      <c r="OXZ30" s="305"/>
      <c r="OYA30" s="305"/>
      <c r="OYB30" s="305"/>
      <c r="OYC30" s="305"/>
      <c r="OYD30" s="305"/>
      <c r="OYE30" s="305"/>
      <c r="OYF30" s="305"/>
      <c r="OYG30" s="305"/>
      <c r="OYH30" s="305"/>
      <c r="OYI30" s="305"/>
      <c r="OYJ30" s="305"/>
      <c r="OYK30" s="305"/>
      <c r="OYL30" s="305"/>
      <c r="OYM30" s="305"/>
      <c r="OYN30" s="305"/>
      <c r="OYO30" s="305"/>
      <c r="OYP30" s="305"/>
      <c r="OYQ30" s="305"/>
      <c r="OYR30" s="305"/>
      <c r="OYS30" s="305"/>
      <c r="OYT30" s="305"/>
      <c r="OYU30" s="305"/>
      <c r="OYV30" s="305"/>
      <c r="OYW30" s="305"/>
      <c r="OYX30" s="305"/>
      <c r="OYY30" s="305"/>
      <c r="OYZ30" s="305"/>
      <c r="OZA30" s="305"/>
      <c r="OZB30" s="305"/>
      <c r="OZC30" s="305"/>
      <c r="OZD30" s="305"/>
      <c r="OZE30" s="305"/>
      <c r="OZF30" s="305"/>
      <c r="OZG30" s="305"/>
      <c r="OZH30" s="305"/>
      <c r="OZI30" s="305"/>
      <c r="OZJ30" s="305"/>
      <c r="OZK30" s="305"/>
      <c r="OZL30" s="305"/>
      <c r="OZM30" s="305"/>
      <c r="OZN30" s="305"/>
      <c r="OZO30" s="305"/>
      <c r="OZP30" s="305"/>
      <c r="OZQ30" s="305"/>
      <c r="OZR30" s="305"/>
      <c r="OZS30" s="305"/>
      <c r="OZT30" s="305"/>
      <c r="OZU30" s="305"/>
      <c r="OZV30" s="305"/>
      <c r="OZW30" s="305"/>
      <c r="OZX30" s="305"/>
      <c r="OZY30" s="305"/>
      <c r="OZZ30" s="305"/>
      <c r="PAA30" s="305"/>
      <c r="PAB30" s="305"/>
      <c r="PAC30" s="305"/>
      <c r="PAD30" s="305"/>
      <c r="PAE30" s="305"/>
      <c r="PAF30" s="305"/>
      <c r="PAG30" s="305"/>
      <c r="PAH30" s="305"/>
      <c r="PAI30" s="305"/>
      <c r="PAJ30" s="305"/>
      <c r="PAK30" s="305"/>
      <c r="PAL30" s="305"/>
      <c r="PAM30" s="305"/>
      <c r="PAN30" s="305"/>
      <c r="PAO30" s="305"/>
      <c r="PAP30" s="305"/>
      <c r="PAQ30" s="305"/>
      <c r="PAR30" s="305"/>
      <c r="PAS30" s="305"/>
      <c r="PAT30" s="305"/>
      <c r="PAU30" s="305"/>
      <c r="PAV30" s="305"/>
      <c r="PAW30" s="305"/>
      <c r="PAX30" s="305"/>
      <c r="PAY30" s="305"/>
      <c r="PAZ30" s="305"/>
      <c r="PBA30" s="305"/>
      <c r="PBB30" s="305"/>
      <c r="PBC30" s="305"/>
      <c r="PBD30" s="305"/>
      <c r="PBE30" s="305"/>
      <c r="PBF30" s="305"/>
      <c r="PBG30" s="305"/>
      <c r="PBH30" s="305"/>
      <c r="PBI30" s="305"/>
      <c r="PBJ30" s="305"/>
      <c r="PBK30" s="305"/>
      <c r="PBL30" s="305"/>
      <c r="PBM30" s="305"/>
      <c r="PBN30" s="305"/>
      <c r="PBO30" s="305"/>
      <c r="PBP30" s="305"/>
      <c r="PBQ30" s="305"/>
      <c r="PBR30" s="305"/>
      <c r="PBS30" s="305"/>
      <c r="PBT30" s="305"/>
      <c r="PBU30" s="305"/>
      <c r="PBV30" s="305"/>
      <c r="PBW30" s="305"/>
      <c r="PBX30" s="305"/>
      <c r="PBY30" s="305"/>
      <c r="PBZ30" s="305"/>
      <c r="PCA30" s="305"/>
      <c r="PCB30" s="305"/>
      <c r="PCC30" s="305"/>
      <c r="PCD30" s="305"/>
      <c r="PCE30" s="305"/>
      <c r="PCF30" s="305"/>
      <c r="PCG30" s="305"/>
      <c r="PCH30" s="305"/>
      <c r="PCI30" s="305"/>
      <c r="PCJ30" s="305"/>
      <c r="PCK30" s="305"/>
      <c r="PCL30" s="305"/>
      <c r="PCM30" s="305"/>
      <c r="PCN30" s="305"/>
      <c r="PCO30" s="305"/>
      <c r="PCP30" s="305"/>
      <c r="PCQ30" s="305"/>
      <c r="PCR30" s="305"/>
      <c r="PCS30" s="305"/>
      <c r="PCT30" s="305"/>
      <c r="PCU30" s="305"/>
      <c r="PCV30" s="305"/>
      <c r="PCW30" s="305"/>
      <c r="PCX30" s="305"/>
      <c r="PCY30" s="305"/>
      <c r="PCZ30" s="305"/>
      <c r="PDA30" s="305"/>
      <c r="PDB30" s="305"/>
      <c r="PDC30" s="305"/>
      <c r="PDD30" s="305"/>
      <c r="PDE30" s="305"/>
      <c r="PDF30" s="305"/>
      <c r="PDG30" s="305"/>
      <c r="PDH30" s="305"/>
      <c r="PDI30" s="305"/>
      <c r="PDJ30" s="305"/>
      <c r="PDK30" s="305"/>
      <c r="PDL30" s="305"/>
      <c r="PDM30" s="305"/>
      <c r="PDN30" s="305"/>
      <c r="PDO30" s="305"/>
      <c r="PDP30" s="305"/>
      <c r="PDQ30" s="305"/>
      <c r="PDR30" s="305"/>
      <c r="PDS30" s="305"/>
      <c r="PDT30" s="305"/>
      <c r="PDU30" s="305"/>
      <c r="PDV30" s="305"/>
      <c r="PDW30" s="305"/>
      <c r="PDX30" s="305"/>
      <c r="PDY30" s="305"/>
      <c r="PDZ30" s="305"/>
      <c r="PEA30" s="305"/>
      <c r="PEB30" s="305"/>
      <c r="PEC30" s="305"/>
      <c r="PED30" s="305"/>
      <c r="PEE30" s="305"/>
      <c r="PEF30" s="305"/>
      <c r="PEG30" s="305"/>
      <c r="PEH30" s="305"/>
      <c r="PEI30" s="305"/>
      <c r="PEJ30" s="305"/>
      <c r="PEK30" s="305"/>
      <c r="PEL30" s="305"/>
      <c r="PEM30" s="305"/>
      <c r="PEN30" s="305"/>
      <c r="PEO30" s="305"/>
      <c r="PEP30" s="305"/>
      <c r="PEQ30" s="305"/>
      <c r="PER30" s="305"/>
      <c r="PES30" s="305"/>
      <c r="PET30" s="305"/>
      <c r="PEU30" s="305"/>
      <c r="PEV30" s="305"/>
      <c r="PEW30" s="305"/>
      <c r="PEX30" s="305"/>
      <c r="PEY30" s="305"/>
      <c r="PEZ30" s="305"/>
      <c r="PFA30" s="305"/>
      <c r="PFB30" s="305"/>
      <c r="PFC30" s="305"/>
      <c r="PFD30" s="305"/>
      <c r="PFE30" s="305"/>
      <c r="PFF30" s="305"/>
      <c r="PFG30" s="305"/>
      <c r="PFH30" s="305"/>
      <c r="PFI30" s="305"/>
      <c r="PFJ30" s="305"/>
      <c r="PFK30" s="305"/>
      <c r="PFL30" s="305"/>
      <c r="PFM30" s="305"/>
      <c r="PFN30" s="305"/>
      <c r="PFO30" s="305"/>
      <c r="PFP30" s="305"/>
      <c r="PFQ30" s="305"/>
      <c r="PFR30" s="305"/>
      <c r="PFS30" s="305"/>
      <c r="PFT30" s="305"/>
      <c r="PFU30" s="305"/>
      <c r="PFV30" s="305"/>
      <c r="PFW30" s="305"/>
      <c r="PFX30" s="305"/>
      <c r="PFY30" s="305"/>
      <c r="PFZ30" s="305"/>
      <c r="PGA30" s="305"/>
      <c r="PGB30" s="305"/>
      <c r="PGC30" s="305"/>
      <c r="PGD30" s="305"/>
      <c r="PGE30" s="305"/>
      <c r="PGF30" s="305"/>
      <c r="PGG30" s="305"/>
      <c r="PGH30" s="305"/>
      <c r="PGI30" s="305"/>
      <c r="PGJ30" s="305"/>
      <c r="PGK30" s="305"/>
      <c r="PGL30" s="305"/>
      <c r="PGM30" s="305"/>
      <c r="PGN30" s="305"/>
      <c r="PGO30" s="305"/>
      <c r="PGP30" s="305"/>
      <c r="PGQ30" s="305"/>
      <c r="PGR30" s="305"/>
      <c r="PGS30" s="305"/>
      <c r="PGT30" s="305"/>
      <c r="PGU30" s="305"/>
      <c r="PGV30" s="305"/>
      <c r="PGW30" s="305"/>
      <c r="PGX30" s="305"/>
      <c r="PGY30" s="305"/>
      <c r="PGZ30" s="305"/>
      <c r="PHA30" s="305"/>
      <c r="PHB30" s="305"/>
      <c r="PHC30" s="305"/>
      <c r="PHD30" s="305"/>
      <c r="PHE30" s="305"/>
      <c r="PHF30" s="305"/>
      <c r="PHG30" s="305"/>
      <c r="PHH30" s="305"/>
      <c r="PHI30" s="305"/>
      <c r="PHJ30" s="305"/>
      <c r="PHK30" s="305"/>
      <c r="PHL30" s="305"/>
      <c r="PHM30" s="305"/>
      <c r="PHN30" s="305"/>
      <c r="PHO30" s="305"/>
      <c r="PHP30" s="305"/>
      <c r="PHQ30" s="305"/>
      <c r="PHR30" s="305"/>
      <c r="PHS30" s="305"/>
      <c r="PHT30" s="305"/>
      <c r="PHU30" s="305"/>
      <c r="PHV30" s="305"/>
      <c r="PHW30" s="305"/>
      <c r="PHX30" s="305"/>
      <c r="PHY30" s="305"/>
      <c r="PHZ30" s="305"/>
      <c r="PIA30" s="305"/>
      <c r="PIB30" s="305"/>
      <c r="PIC30" s="305"/>
      <c r="PID30" s="305"/>
      <c r="PIE30" s="305"/>
      <c r="PIF30" s="305"/>
      <c r="PIG30" s="305"/>
      <c r="PIH30" s="305"/>
      <c r="PII30" s="305"/>
      <c r="PIJ30" s="305"/>
      <c r="PIK30" s="305"/>
      <c r="PIL30" s="305"/>
      <c r="PIM30" s="305"/>
      <c r="PIN30" s="305"/>
      <c r="PIO30" s="305"/>
      <c r="PIP30" s="305"/>
      <c r="PIQ30" s="305"/>
      <c r="PIR30" s="305"/>
      <c r="PIS30" s="305"/>
      <c r="PIT30" s="305"/>
      <c r="PIU30" s="305"/>
      <c r="PIV30" s="305"/>
      <c r="PIW30" s="305"/>
      <c r="PIX30" s="305"/>
      <c r="PIY30" s="305"/>
      <c r="PIZ30" s="305"/>
      <c r="PJA30" s="305"/>
      <c r="PJB30" s="305"/>
      <c r="PJC30" s="305"/>
      <c r="PJD30" s="305"/>
      <c r="PJE30" s="305"/>
      <c r="PJF30" s="305"/>
      <c r="PJG30" s="305"/>
      <c r="PJH30" s="305"/>
      <c r="PJI30" s="305"/>
      <c r="PJJ30" s="305"/>
      <c r="PJK30" s="305"/>
      <c r="PJL30" s="305"/>
      <c r="PJM30" s="305"/>
      <c r="PJN30" s="305"/>
      <c r="PJO30" s="305"/>
      <c r="PJP30" s="305"/>
      <c r="PJQ30" s="305"/>
      <c r="PJR30" s="305"/>
      <c r="PJS30" s="305"/>
      <c r="PJT30" s="305"/>
      <c r="PJU30" s="305"/>
      <c r="PJV30" s="305"/>
      <c r="PJW30" s="305"/>
      <c r="PJX30" s="305"/>
      <c r="PJY30" s="305"/>
      <c r="PJZ30" s="305"/>
      <c r="PKA30" s="305"/>
      <c r="PKB30" s="305"/>
      <c r="PKC30" s="305"/>
      <c r="PKD30" s="305"/>
      <c r="PKE30" s="305"/>
      <c r="PKF30" s="305"/>
      <c r="PKG30" s="305"/>
      <c r="PKH30" s="305"/>
      <c r="PKI30" s="305"/>
      <c r="PKJ30" s="305"/>
      <c r="PKK30" s="305"/>
      <c r="PKL30" s="305"/>
      <c r="PKM30" s="305"/>
      <c r="PKN30" s="305"/>
      <c r="PKO30" s="305"/>
      <c r="PKP30" s="305"/>
      <c r="PKQ30" s="305"/>
      <c r="PKR30" s="305"/>
      <c r="PKS30" s="305"/>
      <c r="PKT30" s="305"/>
      <c r="PKU30" s="305"/>
      <c r="PKV30" s="305"/>
      <c r="PKW30" s="305"/>
      <c r="PKX30" s="305"/>
      <c r="PKY30" s="305"/>
      <c r="PKZ30" s="305"/>
      <c r="PLA30" s="305"/>
      <c r="PLB30" s="305"/>
      <c r="PLC30" s="305"/>
      <c r="PLD30" s="305"/>
      <c r="PLE30" s="305"/>
      <c r="PLF30" s="305"/>
      <c r="PLG30" s="305"/>
      <c r="PLH30" s="305"/>
      <c r="PLI30" s="305"/>
      <c r="PLJ30" s="305"/>
      <c r="PLK30" s="305"/>
      <c r="PLL30" s="305"/>
      <c r="PLM30" s="305"/>
      <c r="PLN30" s="305"/>
      <c r="PLO30" s="305"/>
      <c r="PLP30" s="305"/>
      <c r="PLQ30" s="305"/>
      <c r="PLR30" s="305"/>
      <c r="PLS30" s="305"/>
      <c r="PLT30" s="305"/>
      <c r="PLU30" s="305"/>
      <c r="PLV30" s="305"/>
      <c r="PLW30" s="305"/>
      <c r="PLX30" s="305"/>
      <c r="PLY30" s="305"/>
      <c r="PLZ30" s="305"/>
      <c r="PMA30" s="305"/>
      <c r="PMB30" s="305"/>
      <c r="PMC30" s="305"/>
      <c r="PMD30" s="305"/>
      <c r="PME30" s="305"/>
      <c r="PMF30" s="305"/>
      <c r="PMG30" s="305"/>
      <c r="PMH30" s="305"/>
      <c r="PMI30" s="305"/>
      <c r="PMJ30" s="305"/>
      <c r="PMK30" s="305"/>
      <c r="PML30" s="305"/>
      <c r="PMM30" s="305"/>
      <c r="PMN30" s="305"/>
      <c r="PMO30" s="305"/>
      <c r="PMP30" s="305"/>
      <c r="PMQ30" s="305"/>
      <c r="PMR30" s="305"/>
      <c r="PMS30" s="305"/>
      <c r="PMT30" s="305"/>
      <c r="PMU30" s="305"/>
      <c r="PMV30" s="305"/>
      <c r="PMW30" s="305"/>
      <c r="PMX30" s="305"/>
      <c r="PMY30" s="305"/>
      <c r="PMZ30" s="305"/>
      <c r="PNA30" s="305"/>
      <c r="PNB30" s="305"/>
      <c r="PNC30" s="305"/>
      <c r="PND30" s="305"/>
      <c r="PNE30" s="305"/>
      <c r="PNF30" s="305"/>
      <c r="PNG30" s="305"/>
      <c r="PNH30" s="305"/>
      <c r="PNI30" s="305"/>
      <c r="PNJ30" s="305"/>
      <c r="PNK30" s="305"/>
      <c r="PNL30" s="305"/>
      <c r="PNM30" s="305"/>
      <c r="PNN30" s="305"/>
      <c r="PNO30" s="305"/>
      <c r="PNP30" s="305"/>
      <c r="PNQ30" s="305"/>
      <c r="PNR30" s="305"/>
      <c r="PNS30" s="305"/>
      <c r="PNT30" s="305"/>
      <c r="PNU30" s="305"/>
      <c r="PNV30" s="305"/>
      <c r="PNW30" s="305"/>
      <c r="PNX30" s="305"/>
      <c r="PNY30" s="305"/>
      <c r="PNZ30" s="305"/>
      <c r="POA30" s="305"/>
      <c r="POB30" s="305"/>
      <c r="POC30" s="305"/>
      <c r="POD30" s="305"/>
      <c r="POE30" s="305"/>
      <c r="POF30" s="305"/>
      <c r="POG30" s="305"/>
      <c r="POH30" s="305"/>
      <c r="POI30" s="305"/>
      <c r="POJ30" s="305"/>
      <c r="POK30" s="305"/>
      <c r="POL30" s="305"/>
      <c r="POM30" s="305"/>
      <c r="PON30" s="305"/>
      <c r="POO30" s="305"/>
      <c r="POP30" s="305"/>
      <c r="POQ30" s="305"/>
      <c r="POR30" s="305"/>
      <c r="POS30" s="305"/>
      <c r="POT30" s="305"/>
      <c r="POU30" s="305"/>
      <c r="POV30" s="305"/>
      <c r="POW30" s="305"/>
      <c r="POX30" s="305"/>
      <c r="POY30" s="305"/>
      <c r="POZ30" s="305"/>
      <c r="PPA30" s="305"/>
      <c r="PPB30" s="305"/>
      <c r="PPC30" s="305"/>
      <c r="PPD30" s="305"/>
      <c r="PPE30" s="305"/>
      <c r="PPF30" s="305"/>
      <c r="PPG30" s="305"/>
      <c r="PPH30" s="305"/>
      <c r="PPI30" s="305"/>
      <c r="PPJ30" s="305"/>
      <c r="PPK30" s="305"/>
      <c r="PPL30" s="305"/>
      <c r="PPM30" s="305"/>
      <c r="PPN30" s="305"/>
      <c r="PPO30" s="305"/>
      <c r="PPP30" s="305"/>
      <c r="PPQ30" s="305"/>
      <c r="PPR30" s="305"/>
      <c r="PPS30" s="305"/>
      <c r="PPT30" s="305"/>
      <c r="PPU30" s="305"/>
      <c r="PPV30" s="305"/>
      <c r="PPW30" s="305"/>
      <c r="PPX30" s="305"/>
      <c r="PPY30" s="305"/>
      <c r="PPZ30" s="305"/>
      <c r="PQA30" s="305"/>
      <c r="PQB30" s="305"/>
      <c r="PQC30" s="305"/>
      <c r="PQD30" s="305"/>
      <c r="PQE30" s="305"/>
      <c r="PQF30" s="305"/>
      <c r="PQG30" s="305"/>
      <c r="PQH30" s="305"/>
      <c r="PQI30" s="305"/>
      <c r="PQJ30" s="305"/>
      <c r="PQK30" s="305"/>
      <c r="PQL30" s="305"/>
      <c r="PQM30" s="305"/>
      <c r="PQN30" s="305"/>
      <c r="PQO30" s="305"/>
      <c r="PQP30" s="305"/>
      <c r="PQQ30" s="305"/>
      <c r="PQR30" s="305"/>
      <c r="PQS30" s="305"/>
      <c r="PQT30" s="305"/>
      <c r="PQU30" s="305"/>
      <c r="PQV30" s="305"/>
      <c r="PQW30" s="305"/>
      <c r="PQX30" s="305"/>
      <c r="PQY30" s="305"/>
      <c r="PQZ30" s="305"/>
      <c r="PRA30" s="305"/>
      <c r="PRB30" s="305"/>
      <c r="PRC30" s="305"/>
      <c r="PRD30" s="305"/>
      <c r="PRE30" s="305"/>
      <c r="PRF30" s="305"/>
      <c r="PRG30" s="305"/>
      <c r="PRH30" s="305"/>
      <c r="PRI30" s="305"/>
      <c r="PRJ30" s="305"/>
      <c r="PRK30" s="305"/>
      <c r="PRL30" s="305"/>
      <c r="PRM30" s="305"/>
      <c r="PRN30" s="305"/>
      <c r="PRO30" s="305"/>
      <c r="PRP30" s="305"/>
      <c r="PRQ30" s="305"/>
      <c r="PRR30" s="305"/>
      <c r="PRS30" s="305"/>
      <c r="PRT30" s="305"/>
      <c r="PRU30" s="305"/>
      <c r="PRV30" s="305"/>
      <c r="PRW30" s="305"/>
      <c r="PRX30" s="305"/>
      <c r="PRY30" s="305"/>
      <c r="PRZ30" s="305"/>
      <c r="PSA30" s="305"/>
      <c r="PSB30" s="305"/>
      <c r="PSC30" s="305"/>
      <c r="PSD30" s="305"/>
      <c r="PSE30" s="305"/>
      <c r="PSF30" s="305"/>
      <c r="PSG30" s="305"/>
      <c r="PSH30" s="305"/>
      <c r="PSI30" s="305"/>
      <c r="PSJ30" s="305"/>
      <c r="PSK30" s="305"/>
      <c r="PSL30" s="305"/>
      <c r="PSM30" s="305"/>
      <c r="PSN30" s="305"/>
      <c r="PSO30" s="305"/>
      <c r="PSP30" s="305"/>
      <c r="PSQ30" s="305"/>
      <c r="PSR30" s="305"/>
      <c r="PSS30" s="305"/>
      <c r="PST30" s="305"/>
      <c r="PSU30" s="305"/>
      <c r="PSV30" s="305"/>
      <c r="PSW30" s="305"/>
      <c r="PSX30" s="305"/>
      <c r="PSY30" s="305"/>
      <c r="PSZ30" s="305"/>
      <c r="PTA30" s="305"/>
      <c r="PTB30" s="305"/>
      <c r="PTC30" s="305"/>
      <c r="PTD30" s="305"/>
      <c r="PTE30" s="305"/>
      <c r="PTF30" s="305"/>
      <c r="PTG30" s="305"/>
      <c r="PTH30" s="305"/>
      <c r="PTI30" s="305"/>
      <c r="PTJ30" s="305"/>
      <c r="PTK30" s="305"/>
      <c r="PTL30" s="305"/>
      <c r="PTM30" s="305"/>
      <c r="PTN30" s="305"/>
      <c r="PTO30" s="305"/>
      <c r="PTP30" s="305"/>
      <c r="PTQ30" s="305"/>
      <c r="PTR30" s="305"/>
      <c r="PTS30" s="305"/>
      <c r="PTT30" s="305"/>
      <c r="PTU30" s="305"/>
      <c r="PTV30" s="305"/>
      <c r="PTW30" s="305"/>
      <c r="PTX30" s="305"/>
      <c r="PTY30" s="305"/>
      <c r="PTZ30" s="305"/>
      <c r="PUA30" s="305"/>
      <c r="PUB30" s="305"/>
      <c r="PUC30" s="305"/>
      <c r="PUD30" s="305"/>
      <c r="PUE30" s="305"/>
      <c r="PUF30" s="305"/>
      <c r="PUG30" s="305"/>
      <c r="PUH30" s="305"/>
      <c r="PUI30" s="305"/>
      <c r="PUJ30" s="305"/>
      <c r="PUK30" s="305"/>
      <c r="PUL30" s="305"/>
      <c r="PUM30" s="305"/>
      <c r="PUN30" s="305"/>
      <c r="PUO30" s="305"/>
      <c r="PUP30" s="305"/>
      <c r="PUQ30" s="305"/>
      <c r="PUR30" s="305"/>
      <c r="PUS30" s="305"/>
      <c r="PUT30" s="305"/>
      <c r="PUU30" s="305"/>
      <c r="PUV30" s="305"/>
      <c r="PUW30" s="305"/>
      <c r="PUX30" s="305"/>
      <c r="PUY30" s="305"/>
      <c r="PUZ30" s="305"/>
      <c r="PVA30" s="305"/>
      <c r="PVB30" s="305"/>
      <c r="PVC30" s="305"/>
      <c r="PVD30" s="305"/>
      <c r="PVE30" s="305"/>
      <c r="PVF30" s="305"/>
      <c r="PVG30" s="305"/>
      <c r="PVH30" s="305"/>
      <c r="PVI30" s="305"/>
      <c r="PVJ30" s="305"/>
      <c r="PVK30" s="305"/>
      <c r="PVL30" s="305"/>
      <c r="PVM30" s="305"/>
      <c r="PVN30" s="305"/>
      <c r="PVO30" s="305"/>
      <c r="PVP30" s="305"/>
      <c r="PVQ30" s="305"/>
      <c r="PVR30" s="305"/>
      <c r="PVS30" s="305"/>
      <c r="PVT30" s="305"/>
      <c r="PVU30" s="305"/>
      <c r="PVV30" s="305"/>
      <c r="PVW30" s="305"/>
      <c r="PVX30" s="305"/>
      <c r="PVY30" s="305"/>
      <c r="PVZ30" s="305"/>
      <c r="PWA30" s="305"/>
      <c r="PWB30" s="305"/>
      <c r="PWC30" s="305"/>
      <c r="PWD30" s="305"/>
      <c r="PWE30" s="305"/>
      <c r="PWF30" s="305"/>
      <c r="PWG30" s="305"/>
      <c r="PWH30" s="305"/>
      <c r="PWI30" s="305"/>
      <c r="PWJ30" s="305"/>
      <c r="PWK30" s="305"/>
      <c r="PWL30" s="305"/>
      <c r="PWM30" s="305"/>
      <c r="PWN30" s="305"/>
      <c r="PWO30" s="305"/>
      <c r="PWP30" s="305"/>
      <c r="PWQ30" s="305"/>
      <c r="PWR30" s="305"/>
      <c r="PWS30" s="305"/>
      <c r="PWT30" s="305"/>
      <c r="PWU30" s="305"/>
      <c r="PWV30" s="305"/>
      <c r="PWW30" s="305"/>
      <c r="PWX30" s="305"/>
      <c r="PWY30" s="305"/>
      <c r="PWZ30" s="305"/>
      <c r="PXA30" s="305"/>
      <c r="PXB30" s="305"/>
      <c r="PXC30" s="305"/>
      <c r="PXD30" s="305"/>
      <c r="PXE30" s="305"/>
      <c r="PXF30" s="305"/>
      <c r="PXG30" s="305"/>
      <c r="PXH30" s="305"/>
      <c r="PXI30" s="305"/>
      <c r="PXJ30" s="305"/>
      <c r="PXK30" s="305"/>
      <c r="PXL30" s="305"/>
      <c r="PXM30" s="305"/>
      <c r="PXN30" s="305"/>
      <c r="PXO30" s="305"/>
      <c r="PXP30" s="305"/>
      <c r="PXQ30" s="305"/>
      <c r="PXR30" s="305"/>
      <c r="PXS30" s="305"/>
      <c r="PXT30" s="305"/>
      <c r="PXU30" s="305"/>
      <c r="PXV30" s="305"/>
      <c r="PXW30" s="305"/>
      <c r="PXX30" s="305"/>
      <c r="PXY30" s="305"/>
      <c r="PXZ30" s="305"/>
      <c r="PYA30" s="305"/>
      <c r="PYB30" s="305"/>
      <c r="PYC30" s="305"/>
      <c r="PYD30" s="305"/>
      <c r="PYE30" s="305"/>
      <c r="PYF30" s="305"/>
      <c r="PYG30" s="305"/>
      <c r="PYH30" s="305"/>
      <c r="PYI30" s="305"/>
      <c r="PYJ30" s="305"/>
      <c r="PYK30" s="305"/>
      <c r="PYL30" s="305"/>
      <c r="PYM30" s="305"/>
      <c r="PYN30" s="305"/>
      <c r="PYO30" s="305"/>
      <c r="PYP30" s="305"/>
      <c r="PYQ30" s="305"/>
      <c r="PYR30" s="305"/>
      <c r="PYS30" s="305"/>
      <c r="PYT30" s="305"/>
      <c r="PYU30" s="305"/>
      <c r="PYV30" s="305"/>
      <c r="PYW30" s="305"/>
      <c r="PYX30" s="305"/>
      <c r="PYY30" s="305"/>
      <c r="PYZ30" s="305"/>
      <c r="PZA30" s="305"/>
      <c r="PZB30" s="305"/>
      <c r="PZC30" s="305"/>
      <c r="PZD30" s="305"/>
      <c r="PZE30" s="305"/>
      <c r="PZF30" s="305"/>
      <c r="PZG30" s="305"/>
      <c r="PZH30" s="305"/>
      <c r="PZI30" s="305"/>
      <c r="PZJ30" s="305"/>
      <c r="PZK30" s="305"/>
      <c r="PZL30" s="305"/>
      <c r="PZM30" s="305"/>
      <c r="PZN30" s="305"/>
      <c r="PZO30" s="305"/>
      <c r="PZP30" s="305"/>
      <c r="PZQ30" s="305"/>
      <c r="PZR30" s="305"/>
      <c r="PZS30" s="305"/>
      <c r="PZT30" s="305"/>
      <c r="PZU30" s="305"/>
      <c r="PZV30" s="305"/>
      <c r="PZW30" s="305"/>
      <c r="PZX30" s="305"/>
      <c r="PZY30" s="305"/>
      <c r="PZZ30" s="305"/>
      <c r="QAA30" s="305"/>
      <c r="QAB30" s="305"/>
      <c r="QAC30" s="305"/>
      <c r="QAD30" s="305"/>
      <c r="QAE30" s="305"/>
      <c r="QAF30" s="305"/>
      <c r="QAG30" s="305"/>
      <c r="QAH30" s="305"/>
      <c r="QAI30" s="305"/>
      <c r="QAJ30" s="305"/>
      <c r="QAK30" s="305"/>
      <c r="QAL30" s="305"/>
      <c r="QAM30" s="305"/>
      <c r="QAN30" s="305"/>
      <c r="QAO30" s="305"/>
      <c r="QAP30" s="305"/>
      <c r="QAQ30" s="305"/>
      <c r="QAR30" s="305"/>
      <c r="QAS30" s="305"/>
      <c r="QAT30" s="305"/>
      <c r="QAU30" s="305"/>
      <c r="QAV30" s="305"/>
      <c r="QAW30" s="305"/>
      <c r="QAX30" s="305"/>
      <c r="QAY30" s="305"/>
      <c r="QAZ30" s="305"/>
      <c r="QBA30" s="305"/>
      <c r="QBB30" s="305"/>
      <c r="QBC30" s="305"/>
      <c r="QBD30" s="305"/>
      <c r="QBE30" s="305"/>
      <c r="QBF30" s="305"/>
      <c r="QBG30" s="305"/>
      <c r="QBH30" s="305"/>
      <c r="QBI30" s="305"/>
      <c r="QBJ30" s="305"/>
      <c r="QBK30" s="305"/>
      <c r="QBL30" s="305"/>
      <c r="QBM30" s="305"/>
      <c r="QBN30" s="305"/>
      <c r="QBO30" s="305"/>
      <c r="QBP30" s="305"/>
      <c r="QBQ30" s="305"/>
      <c r="QBR30" s="305"/>
      <c r="QBS30" s="305"/>
      <c r="QBT30" s="305"/>
      <c r="QBU30" s="305"/>
      <c r="QBV30" s="305"/>
      <c r="QBW30" s="305"/>
      <c r="QBX30" s="305"/>
      <c r="QBY30" s="305"/>
      <c r="QBZ30" s="305"/>
      <c r="QCA30" s="305"/>
      <c r="QCB30" s="305"/>
      <c r="QCC30" s="305"/>
      <c r="QCD30" s="305"/>
      <c r="QCE30" s="305"/>
      <c r="QCF30" s="305"/>
      <c r="QCG30" s="305"/>
      <c r="QCH30" s="305"/>
      <c r="QCI30" s="305"/>
      <c r="QCJ30" s="305"/>
      <c r="QCK30" s="305"/>
      <c r="QCL30" s="305"/>
      <c r="QCM30" s="305"/>
      <c r="QCN30" s="305"/>
      <c r="QCO30" s="305"/>
      <c r="QCP30" s="305"/>
      <c r="QCQ30" s="305"/>
      <c r="QCR30" s="305"/>
      <c r="QCS30" s="305"/>
      <c r="QCT30" s="305"/>
      <c r="QCU30" s="305"/>
      <c r="QCV30" s="305"/>
      <c r="QCW30" s="305"/>
      <c r="QCX30" s="305"/>
      <c r="QCY30" s="305"/>
      <c r="QCZ30" s="305"/>
      <c r="QDA30" s="305"/>
      <c r="QDB30" s="305"/>
      <c r="QDC30" s="305"/>
      <c r="QDD30" s="305"/>
      <c r="QDE30" s="305"/>
      <c r="QDF30" s="305"/>
      <c r="QDG30" s="305"/>
      <c r="QDH30" s="305"/>
      <c r="QDI30" s="305"/>
      <c r="QDJ30" s="305"/>
      <c r="QDK30" s="305"/>
      <c r="QDL30" s="305"/>
      <c r="QDM30" s="305"/>
      <c r="QDN30" s="305"/>
      <c r="QDO30" s="305"/>
      <c r="QDP30" s="305"/>
      <c r="QDQ30" s="305"/>
      <c r="QDR30" s="305"/>
      <c r="QDS30" s="305"/>
      <c r="QDT30" s="305"/>
      <c r="QDU30" s="305"/>
      <c r="QDV30" s="305"/>
      <c r="QDW30" s="305"/>
      <c r="QDX30" s="305"/>
      <c r="QDY30" s="305"/>
      <c r="QDZ30" s="305"/>
      <c r="QEA30" s="305"/>
      <c r="QEB30" s="305"/>
      <c r="QEC30" s="305"/>
      <c r="QED30" s="305"/>
      <c r="QEE30" s="305"/>
      <c r="QEF30" s="305"/>
      <c r="QEG30" s="305"/>
      <c r="QEH30" s="305"/>
      <c r="QEI30" s="305"/>
      <c r="QEJ30" s="305"/>
      <c r="QEK30" s="305"/>
      <c r="QEL30" s="305"/>
      <c r="QEM30" s="305"/>
      <c r="QEN30" s="305"/>
      <c r="QEO30" s="305"/>
      <c r="QEP30" s="305"/>
      <c r="QEQ30" s="305"/>
      <c r="QER30" s="305"/>
      <c r="QES30" s="305"/>
      <c r="QET30" s="305"/>
      <c r="QEU30" s="305"/>
      <c r="QEV30" s="305"/>
      <c r="QEW30" s="305"/>
      <c r="QEX30" s="305"/>
      <c r="QEY30" s="305"/>
      <c r="QEZ30" s="305"/>
      <c r="QFA30" s="305"/>
      <c r="QFB30" s="305"/>
      <c r="QFC30" s="305"/>
      <c r="QFD30" s="305"/>
      <c r="QFE30" s="305"/>
      <c r="QFF30" s="305"/>
      <c r="QFG30" s="305"/>
      <c r="QFH30" s="305"/>
      <c r="QFI30" s="305"/>
      <c r="QFJ30" s="305"/>
      <c r="QFK30" s="305"/>
      <c r="QFL30" s="305"/>
      <c r="QFM30" s="305"/>
      <c r="QFN30" s="305"/>
      <c r="QFO30" s="305"/>
      <c r="QFP30" s="305"/>
      <c r="QFQ30" s="305"/>
      <c r="QFR30" s="305"/>
      <c r="QFS30" s="305"/>
      <c r="QFT30" s="305"/>
      <c r="QFU30" s="305"/>
      <c r="QFV30" s="305"/>
      <c r="QFW30" s="305"/>
      <c r="QFX30" s="305"/>
      <c r="QFY30" s="305"/>
      <c r="QFZ30" s="305"/>
      <c r="QGA30" s="305"/>
      <c r="QGB30" s="305"/>
      <c r="QGC30" s="305"/>
      <c r="QGD30" s="305"/>
      <c r="QGE30" s="305"/>
      <c r="QGF30" s="305"/>
      <c r="QGG30" s="305"/>
      <c r="QGH30" s="305"/>
      <c r="QGI30" s="305"/>
      <c r="QGJ30" s="305"/>
      <c r="QGK30" s="305"/>
      <c r="QGL30" s="305"/>
      <c r="QGM30" s="305"/>
      <c r="QGN30" s="305"/>
      <c r="QGO30" s="305"/>
      <c r="QGP30" s="305"/>
      <c r="QGQ30" s="305"/>
      <c r="QGR30" s="305"/>
      <c r="QGS30" s="305"/>
      <c r="QGT30" s="305"/>
      <c r="QGU30" s="305"/>
      <c r="QGV30" s="305"/>
      <c r="QGW30" s="305"/>
      <c r="QGX30" s="305"/>
      <c r="QGY30" s="305"/>
      <c r="QGZ30" s="305"/>
      <c r="QHA30" s="305"/>
      <c r="QHB30" s="305"/>
      <c r="QHC30" s="305"/>
      <c r="QHD30" s="305"/>
      <c r="QHE30" s="305"/>
      <c r="QHF30" s="305"/>
      <c r="QHG30" s="305"/>
      <c r="QHH30" s="305"/>
      <c r="QHI30" s="305"/>
      <c r="QHJ30" s="305"/>
      <c r="QHK30" s="305"/>
      <c r="QHL30" s="305"/>
      <c r="QHM30" s="305"/>
      <c r="QHN30" s="305"/>
      <c r="QHO30" s="305"/>
      <c r="QHP30" s="305"/>
      <c r="QHQ30" s="305"/>
      <c r="QHR30" s="305"/>
      <c r="QHS30" s="305"/>
      <c r="QHT30" s="305"/>
      <c r="QHU30" s="305"/>
      <c r="QHV30" s="305"/>
      <c r="QHW30" s="305"/>
      <c r="QHX30" s="305"/>
      <c r="QHY30" s="305"/>
      <c r="QHZ30" s="305"/>
      <c r="QIA30" s="305"/>
      <c r="QIB30" s="305"/>
      <c r="QIC30" s="305"/>
      <c r="QID30" s="305"/>
      <c r="QIE30" s="305"/>
      <c r="QIF30" s="305"/>
      <c r="QIG30" s="305"/>
      <c r="QIH30" s="305"/>
      <c r="QII30" s="305"/>
      <c r="QIJ30" s="305"/>
      <c r="QIK30" s="305"/>
      <c r="QIL30" s="305"/>
      <c r="QIM30" s="305"/>
      <c r="QIN30" s="305"/>
      <c r="QIO30" s="305"/>
      <c r="QIP30" s="305"/>
      <c r="QIQ30" s="305"/>
      <c r="QIR30" s="305"/>
      <c r="QIS30" s="305"/>
      <c r="QIT30" s="305"/>
      <c r="QIU30" s="305"/>
      <c r="QIV30" s="305"/>
      <c r="QIW30" s="305"/>
      <c r="QIX30" s="305"/>
      <c r="QIY30" s="305"/>
      <c r="QIZ30" s="305"/>
      <c r="QJA30" s="305"/>
      <c r="QJB30" s="305"/>
      <c r="QJC30" s="305"/>
      <c r="QJD30" s="305"/>
      <c r="QJE30" s="305"/>
      <c r="QJF30" s="305"/>
      <c r="QJG30" s="305"/>
      <c r="QJH30" s="305"/>
      <c r="QJI30" s="305"/>
      <c r="QJJ30" s="305"/>
      <c r="QJK30" s="305"/>
      <c r="QJL30" s="305"/>
      <c r="QJM30" s="305"/>
      <c r="QJN30" s="305"/>
      <c r="QJO30" s="305"/>
      <c r="QJP30" s="305"/>
      <c r="QJQ30" s="305"/>
      <c r="QJR30" s="305"/>
      <c r="QJS30" s="305"/>
      <c r="QJT30" s="305"/>
      <c r="QJU30" s="305"/>
      <c r="QJV30" s="305"/>
      <c r="QJW30" s="305"/>
      <c r="QJX30" s="305"/>
      <c r="QJY30" s="305"/>
      <c r="QJZ30" s="305"/>
      <c r="QKA30" s="305"/>
      <c r="QKB30" s="305"/>
      <c r="QKC30" s="305"/>
      <c r="QKD30" s="305"/>
      <c r="QKE30" s="305"/>
      <c r="QKF30" s="305"/>
      <c r="QKG30" s="305"/>
      <c r="QKH30" s="305"/>
      <c r="QKI30" s="305"/>
      <c r="QKJ30" s="305"/>
      <c r="QKK30" s="305"/>
      <c r="QKL30" s="305"/>
      <c r="QKM30" s="305"/>
      <c r="QKN30" s="305"/>
      <c r="QKO30" s="305"/>
      <c r="QKP30" s="305"/>
      <c r="QKQ30" s="305"/>
      <c r="QKR30" s="305"/>
      <c r="QKS30" s="305"/>
      <c r="QKT30" s="305"/>
      <c r="QKU30" s="305"/>
      <c r="QKV30" s="305"/>
      <c r="QKW30" s="305"/>
      <c r="QKX30" s="305"/>
      <c r="QKY30" s="305"/>
      <c r="QKZ30" s="305"/>
      <c r="QLA30" s="305"/>
      <c r="QLB30" s="305"/>
      <c r="QLC30" s="305"/>
      <c r="QLD30" s="305"/>
      <c r="QLE30" s="305"/>
      <c r="QLF30" s="305"/>
      <c r="QLG30" s="305"/>
      <c r="QLH30" s="305"/>
      <c r="QLI30" s="305"/>
      <c r="QLJ30" s="305"/>
      <c r="QLK30" s="305"/>
      <c r="QLL30" s="305"/>
      <c r="QLM30" s="305"/>
      <c r="QLN30" s="305"/>
      <c r="QLO30" s="305"/>
      <c r="QLP30" s="305"/>
      <c r="QLQ30" s="305"/>
      <c r="QLR30" s="305"/>
      <c r="QLS30" s="305"/>
      <c r="QLT30" s="305"/>
      <c r="QLU30" s="305"/>
      <c r="QLV30" s="305"/>
      <c r="QLW30" s="305"/>
      <c r="QLX30" s="305"/>
      <c r="QLY30" s="305"/>
      <c r="QLZ30" s="305"/>
      <c r="QMA30" s="305"/>
      <c r="QMB30" s="305"/>
      <c r="QMC30" s="305"/>
      <c r="QMD30" s="305"/>
      <c r="QME30" s="305"/>
      <c r="QMF30" s="305"/>
      <c r="QMG30" s="305"/>
      <c r="QMH30" s="305"/>
      <c r="QMI30" s="305"/>
      <c r="QMJ30" s="305"/>
      <c r="QMK30" s="305"/>
      <c r="QML30" s="305"/>
      <c r="QMM30" s="305"/>
      <c r="QMN30" s="305"/>
      <c r="QMO30" s="305"/>
      <c r="QMP30" s="305"/>
      <c r="QMQ30" s="305"/>
      <c r="QMR30" s="305"/>
      <c r="QMS30" s="305"/>
      <c r="QMT30" s="305"/>
      <c r="QMU30" s="305"/>
      <c r="QMV30" s="305"/>
      <c r="QMW30" s="305"/>
      <c r="QMX30" s="305"/>
      <c r="QMY30" s="305"/>
      <c r="QMZ30" s="305"/>
      <c r="QNA30" s="305"/>
      <c r="QNB30" s="305"/>
      <c r="QNC30" s="305"/>
      <c r="QND30" s="305"/>
      <c r="QNE30" s="305"/>
      <c r="QNF30" s="305"/>
      <c r="QNG30" s="305"/>
      <c r="QNH30" s="305"/>
      <c r="QNI30" s="305"/>
      <c r="QNJ30" s="305"/>
      <c r="QNK30" s="305"/>
      <c r="QNL30" s="305"/>
      <c r="QNM30" s="305"/>
      <c r="QNN30" s="305"/>
      <c r="QNO30" s="305"/>
      <c r="QNP30" s="305"/>
      <c r="QNQ30" s="305"/>
      <c r="QNR30" s="305"/>
      <c r="QNS30" s="305"/>
      <c r="QNT30" s="305"/>
      <c r="QNU30" s="305"/>
      <c r="QNV30" s="305"/>
      <c r="QNW30" s="305"/>
      <c r="QNX30" s="305"/>
      <c r="QNY30" s="305"/>
      <c r="QNZ30" s="305"/>
      <c r="QOA30" s="305"/>
      <c r="QOB30" s="305"/>
      <c r="QOC30" s="305"/>
      <c r="QOD30" s="305"/>
      <c r="QOE30" s="305"/>
      <c r="QOF30" s="305"/>
      <c r="QOG30" s="305"/>
      <c r="QOH30" s="305"/>
      <c r="QOI30" s="305"/>
      <c r="QOJ30" s="305"/>
      <c r="QOK30" s="305"/>
      <c r="QOL30" s="305"/>
      <c r="QOM30" s="305"/>
      <c r="QON30" s="305"/>
      <c r="QOO30" s="305"/>
      <c r="QOP30" s="305"/>
      <c r="QOQ30" s="305"/>
      <c r="QOR30" s="305"/>
      <c r="QOS30" s="305"/>
      <c r="QOT30" s="305"/>
      <c r="QOU30" s="305"/>
      <c r="QOV30" s="305"/>
      <c r="QOW30" s="305"/>
      <c r="QOX30" s="305"/>
      <c r="QOY30" s="305"/>
      <c r="QOZ30" s="305"/>
      <c r="QPA30" s="305"/>
      <c r="QPB30" s="305"/>
      <c r="QPC30" s="305"/>
      <c r="QPD30" s="305"/>
      <c r="QPE30" s="305"/>
      <c r="QPF30" s="305"/>
      <c r="QPG30" s="305"/>
      <c r="QPH30" s="305"/>
      <c r="QPI30" s="305"/>
      <c r="QPJ30" s="305"/>
      <c r="QPK30" s="305"/>
      <c r="QPL30" s="305"/>
      <c r="QPM30" s="305"/>
      <c r="QPN30" s="305"/>
      <c r="QPO30" s="305"/>
      <c r="QPP30" s="305"/>
      <c r="QPQ30" s="305"/>
      <c r="QPR30" s="305"/>
      <c r="QPS30" s="305"/>
      <c r="QPT30" s="305"/>
      <c r="QPU30" s="305"/>
      <c r="QPV30" s="305"/>
      <c r="QPW30" s="305"/>
      <c r="QPX30" s="305"/>
      <c r="QPY30" s="305"/>
      <c r="QPZ30" s="305"/>
      <c r="QQA30" s="305"/>
      <c r="QQB30" s="305"/>
      <c r="QQC30" s="305"/>
      <c r="QQD30" s="305"/>
      <c r="QQE30" s="305"/>
      <c r="QQF30" s="305"/>
      <c r="QQG30" s="305"/>
      <c r="QQH30" s="305"/>
      <c r="QQI30" s="305"/>
      <c r="QQJ30" s="305"/>
      <c r="QQK30" s="305"/>
      <c r="QQL30" s="305"/>
      <c r="QQM30" s="305"/>
      <c r="QQN30" s="305"/>
      <c r="QQO30" s="305"/>
      <c r="QQP30" s="305"/>
      <c r="QQQ30" s="305"/>
      <c r="QQR30" s="305"/>
      <c r="QQS30" s="305"/>
      <c r="QQT30" s="305"/>
      <c r="QQU30" s="305"/>
      <c r="QQV30" s="305"/>
      <c r="QQW30" s="305"/>
      <c r="QQX30" s="305"/>
      <c r="QQY30" s="305"/>
      <c r="QQZ30" s="305"/>
      <c r="QRA30" s="305"/>
      <c r="QRB30" s="305"/>
      <c r="QRC30" s="305"/>
      <c r="QRD30" s="305"/>
      <c r="QRE30" s="305"/>
      <c r="QRF30" s="305"/>
      <c r="QRG30" s="305"/>
      <c r="QRH30" s="305"/>
      <c r="QRI30" s="305"/>
      <c r="QRJ30" s="305"/>
      <c r="QRK30" s="305"/>
      <c r="QRL30" s="305"/>
      <c r="QRM30" s="305"/>
      <c r="QRN30" s="305"/>
      <c r="QRO30" s="305"/>
      <c r="QRP30" s="305"/>
      <c r="QRQ30" s="305"/>
      <c r="QRR30" s="305"/>
      <c r="QRS30" s="305"/>
      <c r="QRT30" s="305"/>
      <c r="QRU30" s="305"/>
      <c r="QRV30" s="305"/>
      <c r="QRW30" s="305"/>
      <c r="QRX30" s="305"/>
      <c r="QRY30" s="305"/>
      <c r="QRZ30" s="305"/>
      <c r="QSA30" s="305"/>
      <c r="QSB30" s="305"/>
      <c r="QSC30" s="305"/>
      <c r="QSD30" s="305"/>
      <c r="QSE30" s="305"/>
      <c r="QSF30" s="305"/>
      <c r="QSG30" s="305"/>
      <c r="QSH30" s="305"/>
      <c r="QSI30" s="305"/>
      <c r="QSJ30" s="305"/>
      <c r="QSK30" s="305"/>
      <c r="QSL30" s="305"/>
      <c r="QSM30" s="305"/>
      <c r="QSN30" s="305"/>
      <c r="QSO30" s="305"/>
      <c r="QSP30" s="305"/>
      <c r="QSQ30" s="305"/>
      <c r="QSR30" s="305"/>
      <c r="QSS30" s="305"/>
      <c r="QST30" s="305"/>
      <c r="QSU30" s="305"/>
      <c r="QSV30" s="305"/>
      <c r="QSW30" s="305"/>
      <c r="QSX30" s="305"/>
      <c r="QSY30" s="305"/>
      <c r="QSZ30" s="305"/>
      <c r="QTA30" s="305"/>
      <c r="QTB30" s="305"/>
      <c r="QTC30" s="305"/>
      <c r="QTD30" s="305"/>
      <c r="QTE30" s="305"/>
      <c r="QTF30" s="305"/>
      <c r="QTG30" s="305"/>
      <c r="QTH30" s="305"/>
      <c r="QTI30" s="305"/>
      <c r="QTJ30" s="305"/>
      <c r="QTK30" s="305"/>
      <c r="QTL30" s="305"/>
      <c r="QTM30" s="305"/>
      <c r="QTN30" s="305"/>
      <c r="QTO30" s="305"/>
      <c r="QTP30" s="305"/>
      <c r="QTQ30" s="305"/>
      <c r="QTR30" s="305"/>
      <c r="QTS30" s="305"/>
      <c r="QTT30" s="305"/>
      <c r="QTU30" s="305"/>
      <c r="QTV30" s="305"/>
      <c r="QTW30" s="305"/>
      <c r="QTX30" s="305"/>
      <c r="QTY30" s="305"/>
      <c r="QTZ30" s="305"/>
      <c r="QUA30" s="305"/>
      <c r="QUB30" s="305"/>
      <c r="QUC30" s="305"/>
      <c r="QUD30" s="305"/>
      <c r="QUE30" s="305"/>
      <c r="QUF30" s="305"/>
      <c r="QUG30" s="305"/>
      <c r="QUH30" s="305"/>
      <c r="QUI30" s="305"/>
      <c r="QUJ30" s="305"/>
      <c r="QUK30" s="305"/>
      <c r="QUL30" s="305"/>
      <c r="QUM30" s="305"/>
      <c r="QUN30" s="305"/>
      <c r="QUO30" s="305"/>
      <c r="QUP30" s="305"/>
      <c r="QUQ30" s="305"/>
      <c r="QUR30" s="305"/>
      <c r="QUS30" s="305"/>
      <c r="QUT30" s="305"/>
      <c r="QUU30" s="305"/>
      <c r="QUV30" s="305"/>
      <c r="QUW30" s="305"/>
      <c r="QUX30" s="305"/>
      <c r="QUY30" s="305"/>
      <c r="QUZ30" s="305"/>
      <c r="QVA30" s="305"/>
      <c r="QVB30" s="305"/>
      <c r="QVC30" s="305"/>
      <c r="QVD30" s="305"/>
      <c r="QVE30" s="305"/>
      <c r="QVF30" s="305"/>
      <c r="QVG30" s="305"/>
      <c r="QVH30" s="305"/>
      <c r="QVI30" s="305"/>
      <c r="QVJ30" s="305"/>
      <c r="QVK30" s="305"/>
      <c r="QVL30" s="305"/>
      <c r="QVM30" s="305"/>
      <c r="QVN30" s="305"/>
      <c r="QVO30" s="305"/>
      <c r="QVP30" s="305"/>
      <c r="QVQ30" s="305"/>
      <c r="QVR30" s="305"/>
      <c r="QVS30" s="305"/>
      <c r="QVT30" s="305"/>
      <c r="QVU30" s="305"/>
      <c r="QVV30" s="305"/>
      <c r="QVW30" s="305"/>
      <c r="QVX30" s="305"/>
      <c r="QVY30" s="305"/>
      <c r="QVZ30" s="305"/>
      <c r="QWA30" s="305"/>
      <c r="QWB30" s="305"/>
      <c r="QWC30" s="305"/>
      <c r="QWD30" s="305"/>
      <c r="QWE30" s="305"/>
      <c r="QWF30" s="305"/>
      <c r="QWG30" s="305"/>
      <c r="QWH30" s="305"/>
      <c r="QWI30" s="305"/>
      <c r="QWJ30" s="305"/>
      <c r="QWK30" s="305"/>
      <c r="QWL30" s="305"/>
      <c r="QWM30" s="305"/>
      <c r="QWN30" s="305"/>
      <c r="QWO30" s="305"/>
      <c r="QWP30" s="305"/>
      <c r="QWQ30" s="305"/>
      <c r="QWR30" s="305"/>
      <c r="QWS30" s="305"/>
      <c r="QWT30" s="305"/>
      <c r="QWU30" s="305"/>
      <c r="QWV30" s="305"/>
      <c r="QWW30" s="305"/>
      <c r="QWX30" s="305"/>
      <c r="QWY30" s="305"/>
      <c r="QWZ30" s="305"/>
      <c r="QXA30" s="305"/>
      <c r="QXB30" s="305"/>
      <c r="QXC30" s="305"/>
      <c r="QXD30" s="305"/>
      <c r="QXE30" s="305"/>
      <c r="QXF30" s="305"/>
      <c r="QXG30" s="305"/>
      <c r="QXH30" s="305"/>
      <c r="QXI30" s="305"/>
      <c r="QXJ30" s="305"/>
      <c r="QXK30" s="305"/>
      <c r="QXL30" s="305"/>
      <c r="QXM30" s="305"/>
      <c r="QXN30" s="305"/>
      <c r="QXO30" s="305"/>
      <c r="QXP30" s="305"/>
      <c r="QXQ30" s="305"/>
      <c r="QXR30" s="305"/>
      <c r="QXS30" s="305"/>
      <c r="QXT30" s="305"/>
      <c r="QXU30" s="305"/>
      <c r="QXV30" s="305"/>
      <c r="QXW30" s="305"/>
      <c r="QXX30" s="305"/>
      <c r="QXY30" s="305"/>
      <c r="QXZ30" s="305"/>
      <c r="QYA30" s="305"/>
      <c r="QYB30" s="305"/>
      <c r="QYC30" s="305"/>
      <c r="QYD30" s="305"/>
      <c r="QYE30" s="305"/>
      <c r="QYF30" s="305"/>
      <c r="QYG30" s="305"/>
      <c r="QYH30" s="305"/>
      <c r="QYI30" s="305"/>
      <c r="QYJ30" s="305"/>
      <c r="QYK30" s="305"/>
      <c r="QYL30" s="305"/>
      <c r="QYM30" s="305"/>
      <c r="QYN30" s="305"/>
      <c r="QYO30" s="305"/>
      <c r="QYP30" s="305"/>
      <c r="QYQ30" s="305"/>
      <c r="QYR30" s="305"/>
      <c r="QYS30" s="305"/>
      <c r="QYT30" s="305"/>
      <c r="QYU30" s="305"/>
      <c r="QYV30" s="305"/>
      <c r="QYW30" s="305"/>
      <c r="QYX30" s="305"/>
      <c r="QYY30" s="305"/>
      <c r="QYZ30" s="305"/>
      <c r="QZA30" s="305"/>
      <c r="QZB30" s="305"/>
      <c r="QZC30" s="305"/>
      <c r="QZD30" s="305"/>
      <c r="QZE30" s="305"/>
      <c r="QZF30" s="305"/>
      <c r="QZG30" s="305"/>
      <c r="QZH30" s="305"/>
      <c r="QZI30" s="305"/>
      <c r="QZJ30" s="305"/>
      <c r="QZK30" s="305"/>
      <c r="QZL30" s="305"/>
      <c r="QZM30" s="305"/>
      <c r="QZN30" s="305"/>
      <c r="QZO30" s="305"/>
      <c r="QZP30" s="305"/>
      <c r="QZQ30" s="305"/>
      <c r="QZR30" s="305"/>
      <c r="QZS30" s="305"/>
      <c r="QZT30" s="305"/>
      <c r="QZU30" s="305"/>
      <c r="QZV30" s="305"/>
      <c r="QZW30" s="305"/>
      <c r="QZX30" s="305"/>
      <c r="QZY30" s="305"/>
      <c r="QZZ30" s="305"/>
      <c r="RAA30" s="305"/>
      <c r="RAB30" s="305"/>
      <c r="RAC30" s="305"/>
      <c r="RAD30" s="305"/>
      <c r="RAE30" s="305"/>
      <c r="RAF30" s="305"/>
      <c r="RAG30" s="305"/>
      <c r="RAH30" s="305"/>
      <c r="RAI30" s="305"/>
      <c r="RAJ30" s="305"/>
      <c r="RAK30" s="305"/>
      <c r="RAL30" s="305"/>
      <c r="RAM30" s="305"/>
      <c r="RAN30" s="305"/>
      <c r="RAO30" s="305"/>
      <c r="RAP30" s="305"/>
      <c r="RAQ30" s="305"/>
      <c r="RAR30" s="305"/>
      <c r="RAS30" s="305"/>
      <c r="RAT30" s="305"/>
      <c r="RAU30" s="305"/>
      <c r="RAV30" s="305"/>
      <c r="RAW30" s="305"/>
      <c r="RAX30" s="305"/>
      <c r="RAY30" s="305"/>
      <c r="RAZ30" s="305"/>
      <c r="RBA30" s="305"/>
      <c r="RBB30" s="305"/>
      <c r="RBC30" s="305"/>
      <c r="RBD30" s="305"/>
      <c r="RBE30" s="305"/>
      <c r="RBF30" s="305"/>
      <c r="RBG30" s="305"/>
      <c r="RBH30" s="305"/>
      <c r="RBI30" s="305"/>
      <c r="RBJ30" s="305"/>
      <c r="RBK30" s="305"/>
      <c r="RBL30" s="305"/>
      <c r="RBM30" s="305"/>
      <c r="RBN30" s="305"/>
      <c r="RBO30" s="305"/>
      <c r="RBP30" s="305"/>
      <c r="RBQ30" s="305"/>
      <c r="RBR30" s="305"/>
      <c r="RBS30" s="305"/>
      <c r="RBT30" s="305"/>
      <c r="RBU30" s="305"/>
      <c r="RBV30" s="305"/>
      <c r="RBW30" s="305"/>
      <c r="RBX30" s="305"/>
      <c r="RBY30" s="305"/>
      <c r="RBZ30" s="305"/>
      <c r="RCA30" s="305"/>
      <c r="RCB30" s="305"/>
      <c r="RCC30" s="305"/>
      <c r="RCD30" s="305"/>
      <c r="RCE30" s="305"/>
      <c r="RCF30" s="305"/>
      <c r="RCG30" s="305"/>
      <c r="RCH30" s="305"/>
      <c r="RCI30" s="305"/>
      <c r="RCJ30" s="305"/>
      <c r="RCK30" s="305"/>
      <c r="RCL30" s="305"/>
      <c r="RCM30" s="305"/>
      <c r="RCN30" s="305"/>
      <c r="RCO30" s="305"/>
      <c r="RCP30" s="305"/>
      <c r="RCQ30" s="305"/>
      <c r="RCR30" s="305"/>
      <c r="RCS30" s="305"/>
      <c r="RCT30" s="305"/>
      <c r="RCU30" s="305"/>
      <c r="RCV30" s="305"/>
      <c r="RCW30" s="305"/>
      <c r="RCX30" s="305"/>
      <c r="RCY30" s="305"/>
      <c r="RCZ30" s="305"/>
      <c r="RDA30" s="305"/>
      <c r="RDB30" s="305"/>
      <c r="RDC30" s="305"/>
      <c r="RDD30" s="305"/>
      <c r="RDE30" s="305"/>
      <c r="RDF30" s="305"/>
      <c r="RDG30" s="305"/>
      <c r="RDH30" s="305"/>
      <c r="RDI30" s="305"/>
      <c r="RDJ30" s="305"/>
      <c r="RDK30" s="305"/>
      <c r="RDL30" s="305"/>
      <c r="RDM30" s="305"/>
      <c r="RDN30" s="305"/>
      <c r="RDO30" s="305"/>
      <c r="RDP30" s="305"/>
      <c r="RDQ30" s="305"/>
      <c r="RDR30" s="305"/>
      <c r="RDS30" s="305"/>
      <c r="RDT30" s="305"/>
      <c r="RDU30" s="305"/>
      <c r="RDV30" s="305"/>
      <c r="RDW30" s="305"/>
      <c r="RDX30" s="305"/>
      <c r="RDY30" s="305"/>
      <c r="RDZ30" s="305"/>
      <c r="REA30" s="305"/>
      <c r="REB30" s="305"/>
      <c r="REC30" s="305"/>
      <c r="RED30" s="305"/>
      <c r="REE30" s="305"/>
      <c r="REF30" s="305"/>
      <c r="REG30" s="305"/>
      <c r="REH30" s="305"/>
      <c r="REI30" s="305"/>
      <c r="REJ30" s="305"/>
      <c r="REK30" s="305"/>
      <c r="REL30" s="305"/>
      <c r="REM30" s="305"/>
      <c r="REN30" s="305"/>
      <c r="REO30" s="305"/>
      <c r="REP30" s="305"/>
      <c r="REQ30" s="305"/>
      <c r="RER30" s="305"/>
      <c r="RES30" s="305"/>
      <c r="RET30" s="305"/>
      <c r="REU30" s="305"/>
      <c r="REV30" s="305"/>
      <c r="REW30" s="305"/>
      <c r="REX30" s="305"/>
      <c r="REY30" s="305"/>
      <c r="REZ30" s="305"/>
      <c r="RFA30" s="305"/>
      <c r="RFB30" s="305"/>
      <c r="RFC30" s="305"/>
      <c r="RFD30" s="305"/>
      <c r="RFE30" s="305"/>
      <c r="RFF30" s="305"/>
      <c r="RFG30" s="305"/>
      <c r="RFH30" s="305"/>
      <c r="RFI30" s="305"/>
      <c r="RFJ30" s="305"/>
      <c r="RFK30" s="305"/>
      <c r="RFL30" s="305"/>
      <c r="RFM30" s="305"/>
      <c r="RFN30" s="305"/>
      <c r="RFO30" s="305"/>
      <c r="RFP30" s="305"/>
      <c r="RFQ30" s="305"/>
      <c r="RFR30" s="305"/>
      <c r="RFS30" s="305"/>
      <c r="RFT30" s="305"/>
      <c r="RFU30" s="305"/>
      <c r="RFV30" s="305"/>
      <c r="RFW30" s="305"/>
      <c r="RFX30" s="305"/>
      <c r="RFY30" s="305"/>
      <c r="RFZ30" s="305"/>
      <c r="RGA30" s="305"/>
      <c r="RGB30" s="305"/>
      <c r="RGC30" s="305"/>
      <c r="RGD30" s="305"/>
      <c r="RGE30" s="305"/>
      <c r="RGF30" s="305"/>
      <c r="RGG30" s="305"/>
      <c r="RGH30" s="305"/>
      <c r="RGI30" s="305"/>
      <c r="RGJ30" s="305"/>
      <c r="RGK30" s="305"/>
      <c r="RGL30" s="305"/>
      <c r="RGM30" s="305"/>
      <c r="RGN30" s="305"/>
      <c r="RGO30" s="305"/>
      <c r="RGP30" s="305"/>
      <c r="RGQ30" s="305"/>
      <c r="RGR30" s="305"/>
      <c r="RGS30" s="305"/>
      <c r="RGT30" s="305"/>
      <c r="RGU30" s="305"/>
      <c r="RGV30" s="305"/>
      <c r="RGW30" s="305"/>
      <c r="RGX30" s="305"/>
      <c r="RGY30" s="305"/>
      <c r="RGZ30" s="305"/>
      <c r="RHA30" s="305"/>
      <c r="RHB30" s="305"/>
      <c r="RHC30" s="305"/>
      <c r="RHD30" s="305"/>
      <c r="RHE30" s="305"/>
      <c r="RHF30" s="305"/>
      <c r="RHG30" s="305"/>
      <c r="RHH30" s="305"/>
      <c r="RHI30" s="305"/>
      <c r="RHJ30" s="305"/>
      <c r="RHK30" s="305"/>
      <c r="RHL30" s="305"/>
      <c r="RHM30" s="305"/>
      <c r="RHN30" s="305"/>
      <c r="RHO30" s="305"/>
      <c r="RHP30" s="305"/>
      <c r="RHQ30" s="305"/>
      <c r="RHR30" s="305"/>
      <c r="RHS30" s="305"/>
      <c r="RHT30" s="305"/>
      <c r="RHU30" s="305"/>
      <c r="RHV30" s="305"/>
      <c r="RHW30" s="305"/>
      <c r="RHX30" s="305"/>
      <c r="RHY30" s="305"/>
      <c r="RHZ30" s="305"/>
      <c r="RIA30" s="305"/>
      <c r="RIB30" s="305"/>
      <c r="RIC30" s="305"/>
      <c r="RID30" s="305"/>
      <c r="RIE30" s="305"/>
      <c r="RIF30" s="305"/>
      <c r="RIG30" s="305"/>
      <c r="RIH30" s="305"/>
      <c r="RII30" s="305"/>
      <c r="RIJ30" s="305"/>
      <c r="RIK30" s="305"/>
      <c r="RIL30" s="305"/>
      <c r="RIM30" s="305"/>
      <c r="RIN30" s="305"/>
      <c r="RIO30" s="305"/>
      <c r="RIP30" s="305"/>
      <c r="RIQ30" s="305"/>
      <c r="RIR30" s="305"/>
      <c r="RIS30" s="305"/>
      <c r="RIT30" s="305"/>
      <c r="RIU30" s="305"/>
      <c r="RIV30" s="305"/>
      <c r="RIW30" s="305"/>
      <c r="RIX30" s="305"/>
      <c r="RIY30" s="305"/>
      <c r="RIZ30" s="305"/>
      <c r="RJA30" s="305"/>
      <c r="RJB30" s="305"/>
      <c r="RJC30" s="305"/>
      <c r="RJD30" s="305"/>
      <c r="RJE30" s="305"/>
      <c r="RJF30" s="305"/>
      <c r="RJG30" s="305"/>
      <c r="RJH30" s="305"/>
      <c r="RJI30" s="305"/>
      <c r="RJJ30" s="305"/>
      <c r="RJK30" s="305"/>
      <c r="RJL30" s="305"/>
      <c r="RJM30" s="305"/>
      <c r="RJN30" s="305"/>
      <c r="RJO30" s="305"/>
      <c r="RJP30" s="305"/>
      <c r="RJQ30" s="305"/>
      <c r="RJR30" s="305"/>
      <c r="RJS30" s="305"/>
      <c r="RJT30" s="305"/>
      <c r="RJU30" s="305"/>
      <c r="RJV30" s="305"/>
      <c r="RJW30" s="305"/>
      <c r="RJX30" s="305"/>
      <c r="RJY30" s="305"/>
      <c r="RJZ30" s="305"/>
      <c r="RKA30" s="305"/>
      <c r="RKB30" s="305"/>
      <c r="RKC30" s="305"/>
      <c r="RKD30" s="305"/>
      <c r="RKE30" s="305"/>
      <c r="RKF30" s="305"/>
      <c r="RKG30" s="305"/>
      <c r="RKH30" s="305"/>
      <c r="RKI30" s="305"/>
      <c r="RKJ30" s="305"/>
      <c r="RKK30" s="305"/>
      <c r="RKL30" s="305"/>
      <c r="RKM30" s="305"/>
      <c r="RKN30" s="305"/>
      <c r="RKO30" s="305"/>
      <c r="RKP30" s="305"/>
      <c r="RKQ30" s="305"/>
      <c r="RKR30" s="305"/>
      <c r="RKS30" s="305"/>
      <c r="RKT30" s="305"/>
      <c r="RKU30" s="305"/>
      <c r="RKV30" s="305"/>
      <c r="RKW30" s="305"/>
      <c r="RKX30" s="305"/>
      <c r="RKY30" s="305"/>
      <c r="RKZ30" s="305"/>
      <c r="RLA30" s="305"/>
      <c r="RLB30" s="305"/>
      <c r="RLC30" s="305"/>
      <c r="RLD30" s="305"/>
      <c r="RLE30" s="305"/>
      <c r="RLF30" s="305"/>
      <c r="RLG30" s="305"/>
      <c r="RLH30" s="305"/>
      <c r="RLI30" s="305"/>
      <c r="RLJ30" s="305"/>
      <c r="RLK30" s="305"/>
      <c r="RLL30" s="305"/>
      <c r="RLM30" s="305"/>
      <c r="RLN30" s="305"/>
      <c r="RLO30" s="305"/>
      <c r="RLP30" s="305"/>
      <c r="RLQ30" s="305"/>
      <c r="RLR30" s="305"/>
      <c r="RLS30" s="305"/>
      <c r="RLT30" s="305"/>
      <c r="RLU30" s="305"/>
      <c r="RLV30" s="305"/>
      <c r="RLW30" s="305"/>
      <c r="RLX30" s="305"/>
      <c r="RLY30" s="305"/>
      <c r="RLZ30" s="305"/>
      <c r="RMA30" s="305"/>
      <c r="RMB30" s="305"/>
      <c r="RMC30" s="305"/>
      <c r="RMD30" s="305"/>
      <c r="RME30" s="305"/>
      <c r="RMF30" s="305"/>
      <c r="RMG30" s="305"/>
      <c r="RMH30" s="305"/>
      <c r="RMI30" s="305"/>
      <c r="RMJ30" s="305"/>
      <c r="RMK30" s="305"/>
      <c r="RML30" s="305"/>
      <c r="RMM30" s="305"/>
      <c r="RMN30" s="305"/>
      <c r="RMO30" s="305"/>
      <c r="RMP30" s="305"/>
      <c r="RMQ30" s="305"/>
      <c r="RMR30" s="305"/>
      <c r="RMS30" s="305"/>
      <c r="RMT30" s="305"/>
      <c r="RMU30" s="305"/>
      <c r="RMV30" s="305"/>
      <c r="RMW30" s="305"/>
      <c r="RMX30" s="305"/>
      <c r="RMY30" s="305"/>
      <c r="RMZ30" s="305"/>
      <c r="RNA30" s="305"/>
      <c r="RNB30" s="305"/>
      <c r="RNC30" s="305"/>
      <c r="RND30" s="305"/>
      <c r="RNE30" s="305"/>
      <c r="RNF30" s="305"/>
      <c r="RNG30" s="305"/>
      <c r="RNH30" s="305"/>
      <c r="RNI30" s="305"/>
      <c r="RNJ30" s="305"/>
      <c r="RNK30" s="305"/>
      <c r="RNL30" s="305"/>
      <c r="RNM30" s="305"/>
      <c r="RNN30" s="305"/>
      <c r="RNO30" s="305"/>
      <c r="RNP30" s="305"/>
      <c r="RNQ30" s="305"/>
      <c r="RNR30" s="305"/>
      <c r="RNS30" s="305"/>
      <c r="RNT30" s="305"/>
      <c r="RNU30" s="305"/>
      <c r="RNV30" s="305"/>
      <c r="RNW30" s="305"/>
      <c r="RNX30" s="305"/>
      <c r="RNY30" s="305"/>
      <c r="RNZ30" s="305"/>
      <c r="ROA30" s="305"/>
      <c r="ROB30" s="305"/>
      <c r="ROC30" s="305"/>
      <c r="ROD30" s="305"/>
      <c r="ROE30" s="305"/>
      <c r="ROF30" s="305"/>
      <c r="ROG30" s="305"/>
      <c r="ROH30" s="305"/>
      <c r="ROI30" s="305"/>
      <c r="ROJ30" s="305"/>
      <c r="ROK30" s="305"/>
      <c r="ROL30" s="305"/>
      <c r="ROM30" s="305"/>
      <c r="RON30" s="305"/>
      <c r="ROO30" s="305"/>
      <c r="ROP30" s="305"/>
      <c r="ROQ30" s="305"/>
      <c r="ROR30" s="305"/>
      <c r="ROS30" s="305"/>
      <c r="ROT30" s="305"/>
      <c r="ROU30" s="305"/>
      <c r="ROV30" s="305"/>
      <c r="ROW30" s="305"/>
      <c r="ROX30" s="305"/>
      <c r="ROY30" s="305"/>
      <c r="ROZ30" s="305"/>
      <c r="RPA30" s="305"/>
      <c r="RPB30" s="305"/>
      <c r="RPC30" s="305"/>
      <c r="RPD30" s="305"/>
      <c r="RPE30" s="305"/>
      <c r="RPF30" s="305"/>
      <c r="RPG30" s="305"/>
      <c r="RPH30" s="305"/>
      <c r="RPI30" s="305"/>
      <c r="RPJ30" s="305"/>
      <c r="RPK30" s="305"/>
      <c r="RPL30" s="305"/>
      <c r="RPM30" s="305"/>
      <c r="RPN30" s="305"/>
      <c r="RPO30" s="305"/>
      <c r="RPP30" s="305"/>
      <c r="RPQ30" s="305"/>
      <c r="RPR30" s="305"/>
      <c r="RPS30" s="305"/>
      <c r="RPT30" s="305"/>
      <c r="RPU30" s="305"/>
      <c r="RPV30" s="305"/>
      <c r="RPW30" s="305"/>
      <c r="RPX30" s="305"/>
      <c r="RPY30" s="305"/>
      <c r="RPZ30" s="305"/>
      <c r="RQA30" s="305"/>
      <c r="RQB30" s="305"/>
      <c r="RQC30" s="305"/>
      <c r="RQD30" s="305"/>
      <c r="RQE30" s="305"/>
      <c r="RQF30" s="305"/>
      <c r="RQG30" s="305"/>
      <c r="RQH30" s="305"/>
      <c r="RQI30" s="305"/>
      <c r="RQJ30" s="305"/>
      <c r="RQK30" s="305"/>
      <c r="RQL30" s="305"/>
      <c r="RQM30" s="305"/>
      <c r="RQN30" s="305"/>
      <c r="RQO30" s="305"/>
      <c r="RQP30" s="305"/>
      <c r="RQQ30" s="305"/>
      <c r="RQR30" s="305"/>
      <c r="RQS30" s="305"/>
      <c r="RQT30" s="305"/>
      <c r="RQU30" s="305"/>
      <c r="RQV30" s="305"/>
      <c r="RQW30" s="305"/>
      <c r="RQX30" s="305"/>
      <c r="RQY30" s="305"/>
      <c r="RQZ30" s="305"/>
      <c r="RRA30" s="305"/>
      <c r="RRB30" s="305"/>
      <c r="RRC30" s="305"/>
      <c r="RRD30" s="305"/>
      <c r="RRE30" s="305"/>
      <c r="RRF30" s="305"/>
      <c r="RRG30" s="305"/>
      <c r="RRH30" s="305"/>
      <c r="RRI30" s="305"/>
      <c r="RRJ30" s="305"/>
      <c r="RRK30" s="305"/>
      <c r="RRL30" s="305"/>
      <c r="RRM30" s="305"/>
      <c r="RRN30" s="305"/>
      <c r="RRO30" s="305"/>
      <c r="RRP30" s="305"/>
      <c r="RRQ30" s="305"/>
      <c r="RRR30" s="305"/>
      <c r="RRS30" s="305"/>
      <c r="RRT30" s="305"/>
      <c r="RRU30" s="305"/>
      <c r="RRV30" s="305"/>
      <c r="RRW30" s="305"/>
      <c r="RRX30" s="305"/>
      <c r="RRY30" s="305"/>
      <c r="RRZ30" s="305"/>
      <c r="RSA30" s="305"/>
      <c r="RSB30" s="305"/>
      <c r="RSC30" s="305"/>
      <c r="RSD30" s="305"/>
      <c r="RSE30" s="305"/>
      <c r="RSF30" s="305"/>
      <c r="RSG30" s="305"/>
      <c r="RSH30" s="305"/>
      <c r="RSI30" s="305"/>
      <c r="RSJ30" s="305"/>
      <c r="RSK30" s="305"/>
      <c r="RSL30" s="305"/>
      <c r="RSM30" s="305"/>
      <c r="RSN30" s="305"/>
      <c r="RSO30" s="305"/>
      <c r="RSP30" s="305"/>
      <c r="RSQ30" s="305"/>
      <c r="RSR30" s="305"/>
      <c r="RSS30" s="305"/>
      <c r="RST30" s="305"/>
      <c r="RSU30" s="305"/>
      <c r="RSV30" s="305"/>
      <c r="RSW30" s="305"/>
      <c r="RSX30" s="305"/>
      <c r="RSY30" s="305"/>
      <c r="RSZ30" s="305"/>
      <c r="RTA30" s="305"/>
      <c r="RTB30" s="305"/>
      <c r="RTC30" s="305"/>
      <c r="RTD30" s="305"/>
      <c r="RTE30" s="305"/>
      <c r="RTF30" s="305"/>
      <c r="RTG30" s="305"/>
      <c r="RTH30" s="305"/>
      <c r="RTI30" s="305"/>
      <c r="RTJ30" s="305"/>
      <c r="RTK30" s="305"/>
      <c r="RTL30" s="305"/>
      <c r="RTM30" s="305"/>
      <c r="RTN30" s="305"/>
      <c r="RTO30" s="305"/>
      <c r="RTP30" s="305"/>
      <c r="RTQ30" s="305"/>
      <c r="RTR30" s="305"/>
      <c r="RTS30" s="305"/>
      <c r="RTT30" s="305"/>
      <c r="RTU30" s="305"/>
      <c r="RTV30" s="305"/>
      <c r="RTW30" s="305"/>
      <c r="RTX30" s="305"/>
      <c r="RTY30" s="305"/>
      <c r="RTZ30" s="305"/>
      <c r="RUA30" s="305"/>
      <c r="RUB30" s="305"/>
      <c r="RUC30" s="305"/>
      <c r="RUD30" s="305"/>
      <c r="RUE30" s="305"/>
      <c r="RUF30" s="305"/>
      <c r="RUG30" s="305"/>
      <c r="RUH30" s="305"/>
      <c r="RUI30" s="305"/>
      <c r="RUJ30" s="305"/>
      <c r="RUK30" s="305"/>
      <c r="RUL30" s="305"/>
      <c r="RUM30" s="305"/>
      <c r="RUN30" s="305"/>
      <c r="RUO30" s="305"/>
      <c r="RUP30" s="305"/>
      <c r="RUQ30" s="305"/>
      <c r="RUR30" s="305"/>
      <c r="RUS30" s="305"/>
      <c r="RUT30" s="305"/>
      <c r="RUU30" s="305"/>
      <c r="RUV30" s="305"/>
      <c r="RUW30" s="305"/>
      <c r="RUX30" s="305"/>
      <c r="RUY30" s="305"/>
      <c r="RUZ30" s="305"/>
      <c r="RVA30" s="305"/>
      <c r="RVB30" s="305"/>
      <c r="RVC30" s="305"/>
      <c r="RVD30" s="305"/>
      <c r="RVE30" s="305"/>
      <c r="RVF30" s="305"/>
      <c r="RVG30" s="305"/>
      <c r="RVH30" s="305"/>
      <c r="RVI30" s="305"/>
      <c r="RVJ30" s="305"/>
      <c r="RVK30" s="305"/>
      <c r="RVL30" s="305"/>
      <c r="RVM30" s="305"/>
      <c r="RVN30" s="305"/>
      <c r="RVO30" s="305"/>
      <c r="RVP30" s="305"/>
      <c r="RVQ30" s="305"/>
      <c r="RVR30" s="305"/>
      <c r="RVS30" s="305"/>
      <c r="RVT30" s="305"/>
      <c r="RVU30" s="305"/>
      <c r="RVV30" s="305"/>
      <c r="RVW30" s="305"/>
      <c r="RVX30" s="305"/>
      <c r="RVY30" s="305"/>
      <c r="RVZ30" s="305"/>
      <c r="RWA30" s="305"/>
      <c r="RWB30" s="305"/>
      <c r="RWC30" s="305"/>
      <c r="RWD30" s="305"/>
      <c r="RWE30" s="305"/>
      <c r="RWF30" s="305"/>
      <c r="RWG30" s="305"/>
      <c r="RWH30" s="305"/>
      <c r="RWI30" s="305"/>
      <c r="RWJ30" s="305"/>
      <c r="RWK30" s="305"/>
      <c r="RWL30" s="305"/>
      <c r="RWM30" s="305"/>
      <c r="RWN30" s="305"/>
      <c r="RWO30" s="305"/>
      <c r="RWP30" s="305"/>
      <c r="RWQ30" s="305"/>
      <c r="RWR30" s="305"/>
      <c r="RWS30" s="305"/>
      <c r="RWT30" s="305"/>
      <c r="RWU30" s="305"/>
      <c r="RWV30" s="305"/>
      <c r="RWW30" s="305"/>
      <c r="RWX30" s="305"/>
      <c r="RWY30" s="305"/>
      <c r="RWZ30" s="305"/>
      <c r="RXA30" s="305"/>
      <c r="RXB30" s="305"/>
      <c r="RXC30" s="305"/>
      <c r="RXD30" s="305"/>
      <c r="RXE30" s="305"/>
      <c r="RXF30" s="305"/>
      <c r="RXG30" s="305"/>
      <c r="RXH30" s="305"/>
      <c r="RXI30" s="305"/>
      <c r="RXJ30" s="305"/>
      <c r="RXK30" s="305"/>
      <c r="RXL30" s="305"/>
      <c r="RXM30" s="305"/>
      <c r="RXN30" s="305"/>
      <c r="RXO30" s="305"/>
      <c r="RXP30" s="305"/>
      <c r="RXQ30" s="305"/>
      <c r="RXR30" s="305"/>
      <c r="RXS30" s="305"/>
      <c r="RXT30" s="305"/>
      <c r="RXU30" s="305"/>
      <c r="RXV30" s="305"/>
      <c r="RXW30" s="305"/>
      <c r="RXX30" s="305"/>
      <c r="RXY30" s="305"/>
      <c r="RXZ30" s="305"/>
      <c r="RYA30" s="305"/>
      <c r="RYB30" s="305"/>
      <c r="RYC30" s="305"/>
      <c r="RYD30" s="305"/>
      <c r="RYE30" s="305"/>
      <c r="RYF30" s="305"/>
      <c r="RYG30" s="305"/>
      <c r="RYH30" s="305"/>
      <c r="RYI30" s="305"/>
      <c r="RYJ30" s="305"/>
      <c r="RYK30" s="305"/>
      <c r="RYL30" s="305"/>
      <c r="RYM30" s="305"/>
      <c r="RYN30" s="305"/>
      <c r="RYO30" s="305"/>
      <c r="RYP30" s="305"/>
      <c r="RYQ30" s="305"/>
      <c r="RYR30" s="305"/>
      <c r="RYS30" s="305"/>
      <c r="RYT30" s="305"/>
      <c r="RYU30" s="305"/>
      <c r="RYV30" s="305"/>
      <c r="RYW30" s="305"/>
      <c r="RYX30" s="305"/>
      <c r="RYY30" s="305"/>
      <c r="RYZ30" s="305"/>
      <c r="RZA30" s="305"/>
      <c r="RZB30" s="305"/>
      <c r="RZC30" s="305"/>
      <c r="RZD30" s="305"/>
      <c r="RZE30" s="305"/>
      <c r="RZF30" s="305"/>
      <c r="RZG30" s="305"/>
      <c r="RZH30" s="305"/>
      <c r="RZI30" s="305"/>
      <c r="RZJ30" s="305"/>
      <c r="RZK30" s="305"/>
      <c r="RZL30" s="305"/>
      <c r="RZM30" s="305"/>
      <c r="RZN30" s="305"/>
      <c r="RZO30" s="305"/>
      <c r="RZP30" s="305"/>
      <c r="RZQ30" s="305"/>
      <c r="RZR30" s="305"/>
      <c r="RZS30" s="305"/>
      <c r="RZT30" s="305"/>
      <c r="RZU30" s="305"/>
      <c r="RZV30" s="305"/>
      <c r="RZW30" s="305"/>
      <c r="RZX30" s="305"/>
      <c r="RZY30" s="305"/>
      <c r="RZZ30" s="305"/>
      <c r="SAA30" s="305"/>
      <c r="SAB30" s="305"/>
      <c r="SAC30" s="305"/>
      <c r="SAD30" s="305"/>
      <c r="SAE30" s="305"/>
      <c r="SAF30" s="305"/>
      <c r="SAG30" s="305"/>
      <c r="SAH30" s="305"/>
      <c r="SAI30" s="305"/>
      <c r="SAJ30" s="305"/>
      <c r="SAK30" s="305"/>
      <c r="SAL30" s="305"/>
      <c r="SAM30" s="305"/>
      <c r="SAN30" s="305"/>
      <c r="SAO30" s="305"/>
      <c r="SAP30" s="305"/>
      <c r="SAQ30" s="305"/>
      <c r="SAR30" s="305"/>
      <c r="SAS30" s="305"/>
      <c r="SAT30" s="305"/>
      <c r="SAU30" s="305"/>
      <c r="SAV30" s="305"/>
      <c r="SAW30" s="305"/>
      <c r="SAX30" s="305"/>
      <c r="SAY30" s="305"/>
      <c r="SAZ30" s="305"/>
      <c r="SBA30" s="305"/>
      <c r="SBB30" s="305"/>
      <c r="SBC30" s="305"/>
      <c r="SBD30" s="305"/>
      <c r="SBE30" s="305"/>
      <c r="SBF30" s="305"/>
      <c r="SBG30" s="305"/>
      <c r="SBH30" s="305"/>
      <c r="SBI30" s="305"/>
      <c r="SBJ30" s="305"/>
      <c r="SBK30" s="305"/>
      <c r="SBL30" s="305"/>
      <c r="SBM30" s="305"/>
      <c r="SBN30" s="305"/>
      <c r="SBO30" s="305"/>
      <c r="SBP30" s="305"/>
      <c r="SBQ30" s="305"/>
      <c r="SBR30" s="305"/>
      <c r="SBS30" s="305"/>
      <c r="SBT30" s="305"/>
      <c r="SBU30" s="305"/>
      <c r="SBV30" s="305"/>
      <c r="SBW30" s="305"/>
      <c r="SBX30" s="305"/>
      <c r="SBY30" s="305"/>
      <c r="SBZ30" s="305"/>
      <c r="SCA30" s="305"/>
      <c r="SCB30" s="305"/>
      <c r="SCC30" s="305"/>
      <c r="SCD30" s="305"/>
      <c r="SCE30" s="305"/>
      <c r="SCF30" s="305"/>
      <c r="SCG30" s="305"/>
      <c r="SCH30" s="305"/>
      <c r="SCI30" s="305"/>
      <c r="SCJ30" s="305"/>
      <c r="SCK30" s="305"/>
      <c r="SCL30" s="305"/>
      <c r="SCM30" s="305"/>
      <c r="SCN30" s="305"/>
      <c r="SCO30" s="305"/>
      <c r="SCP30" s="305"/>
      <c r="SCQ30" s="305"/>
      <c r="SCR30" s="305"/>
      <c r="SCS30" s="305"/>
      <c r="SCT30" s="305"/>
      <c r="SCU30" s="305"/>
      <c r="SCV30" s="305"/>
      <c r="SCW30" s="305"/>
      <c r="SCX30" s="305"/>
      <c r="SCY30" s="305"/>
      <c r="SCZ30" s="305"/>
      <c r="SDA30" s="305"/>
      <c r="SDB30" s="305"/>
      <c r="SDC30" s="305"/>
      <c r="SDD30" s="305"/>
      <c r="SDE30" s="305"/>
      <c r="SDF30" s="305"/>
      <c r="SDG30" s="305"/>
      <c r="SDH30" s="305"/>
      <c r="SDI30" s="305"/>
      <c r="SDJ30" s="305"/>
      <c r="SDK30" s="305"/>
      <c r="SDL30" s="305"/>
      <c r="SDM30" s="305"/>
      <c r="SDN30" s="305"/>
      <c r="SDO30" s="305"/>
      <c r="SDP30" s="305"/>
      <c r="SDQ30" s="305"/>
      <c r="SDR30" s="305"/>
      <c r="SDS30" s="305"/>
      <c r="SDT30" s="305"/>
      <c r="SDU30" s="305"/>
      <c r="SDV30" s="305"/>
      <c r="SDW30" s="305"/>
      <c r="SDX30" s="305"/>
      <c r="SDY30" s="305"/>
      <c r="SDZ30" s="305"/>
      <c r="SEA30" s="305"/>
      <c r="SEB30" s="305"/>
      <c r="SEC30" s="305"/>
      <c r="SED30" s="305"/>
      <c r="SEE30" s="305"/>
      <c r="SEF30" s="305"/>
      <c r="SEG30" s="305"/>
      <c r="SEH30" s="305"/>
      <c r="SEI30" s="305"/>
      <c r="SEJ30" s="305"/>
      <c r="SEK30" s="305"/>
      <c r="SEL30" s="305"/>
      <c r="SEM30" s="305"/>
      <c r="SEN30" s="305"/>
      <c r="SEO30" s="305"/>
      <c r="SEP30" s="305"/>
      <c r="SEQ30" s="305"/>
      <c r="SER30" s="305"/>
      <c r="SES30" s="305"/>
      <c r="SET30" s="305"/>
      <c r="SEU30" s="305"/>
      <c r="SEV30" s="305"/>
      <c r="SEW30" s="305"/>
      <c r="SEX30" s="305"/>
      <c r="SEY30" s="305"/>
      <c r="SEZ30" s="305"/>
      <c r="SFA30" s="305"/>
      <c r="SFB30" s="305"/>
      <c r="SFC30" s="305"/>
      <c r="SFD30" s="305"/>
      <c r="SFE30" s="305"/>
      <c r="SFF30" s="305"/>
      <c r="SFG30" s="305"/>
      <c r="SFH30" s="305"/>
      <c r="SFI30" s="305"/>
      <c r="SFJ30" s="305"/>
      <c r="SFK30" s="305"/>
      <c r="SFL30" s="305"/>
      <c r="SFM30" s="305"/>
      <c r="SFN30" s="305"/>
      <c r="SFO30" s="305"/>
      <c r="SFP30" s="305"/>
      <c r="SFQ30" s="305"/>
      <c r="SFR30" s="305"/>
      <c r="SFS30" s="305"/>
      <c r="SFT30" s="305"/>
      <c r="SFU30" s="305"/>
      <c r="SFV30" s="305"/>
      <c r="SFW30" s="305"/>
      <c r="SFX30" s="305"/>
      <c r="SFY30" s="305"/>
      <c r="SFZ30" s="305"/>
      <c r="SGA30" s="305"/>
      <c r="SGB30" s="305"/>
      <c r="SGC30" s="305"/>
      <c r="SGD30" s="305"/>
      <c r="SGE30" s="305"/>
      <c r="SGF30" s="305"/>
      <c r="SGG30" s="305"/>
      <c r="SGH30" s="305"/>
      <c r="SGI30" s="305"/>
      <c r="SGJ30" s="305"/>
      <c r="SGK30" s="305"/>
      <c r="SGL30" s="305"/>
      <c r="SGM30" s="305"/>
      <c r="SGN30" s="305"/>
      <c r="SGO30" s="305"/>
      <c r="SGP30" s="305"/>
      <c r="SGQ30" s="305"/>
      <c r="SGR30" s="305"/>
      <c r="SGS30" s="305"/>
      <c r="SGT30" s="305"/>
      <c r="SGU30" s="305"/>
      <c r="SGV30" s="305"/>
      <c r="SGW30" s="305"/>
      <c r="SGX30" s="305"/>
      <c r="SGY30" s="305"/>
      <c r="SGZ30" s="305"/>
      <c r="SHA30" s="305"/>
      <c r="SHB30" s="305"/>
      <c r="SHC30" s="305"/>
      <c r="SHD30" s="305"/>
      <c r="SHE30" s="305"/>
      <c r="SHF30" s="305"/>
      <c r="SHG30" s="305"/>
      <c r="SHH30" s="305"/>
      <c r="SHI30" s="305"/>
      <c r="SHJ30" s="305"/>
      <c r="SHK30" s="305"/>
      <c r="SHL30" s="305"/>
      <c r="SHM30" s="305"/>
      <c r="SHN30" s="305"/>
      <c r="SHO30" s="305"/>
      <c r="SHP30" s="305"/>
      <c r="SHQ30" s="305"/>
      <c r="SHR30" s="305"/>
      <c r="SHS30" s="305"/>
      <c r="SHT30" s="305"/>
      <c r="SHU30" s="305"/>
      <c r="SHV30" s="305"/>
      <c r="SHW30" s="305"/>
      <c r="SHX30" s="305"/>
      <c r="SHY30" s="305"/>
      <c r="SHZ30" s="305"/>
      <c r="SIA30" s="305"/>
      <c r="SIB30" s="305"/>
      <c r="SIC30" s="305"/>
      <c r="SID30" s="305"/>
      <c r="SIE30" s="305"/>
      <c r="SIF30" s="305"/>
      <c r="SIG30" s="305"/>
      <c r="SIH30" s="305"/>
      <c r="SII30" s="305"/>
      <c r="SIJ30" s="305"/>
      <c r="SIK30" s="305"/>
      <c r="SIL30" s="305"/>
      <c r="SIM30" s="305"/>
      <c r="SIN30" s="305"/>
      <c r="SIO30" s="305"/>
      <c r="SIP30" s="305"/>
      <c r="SIQ30" s="305"/>
      <c r="SIR30" s="305"/>
      <c r="SIS30" s="305"/>
      <c r="SIT30" s="305"/>
      <c r="SIU30" s="305"/>
      <c r="SIV30" s="305"/>
      <c r="SIW30" s="305"/>
      <c r="SIX30" s="305"/>
      <c r="SIY30" s="305"/>
      <c r="SIZ30" s="305"/>
      <c r="SJA30" s="305"/>
      <c r="SJB30" s="305"/>
      <c r="SJC30" s="305"/>
      <c r="SJD30" s="305"/>
      <c r="SJE30" s="305"/>
      <c r="SJF30" s="305"/>
      <c r="SJG30" s="305"/>
      <c r="SJH30" s="305"/>
      <c r="SJI30" s="305"/>
      <c r="SJJ30" s="305"/>
      <c r="SJK30" s="305"/>
      <c r="SJL30" s="305"/>
      <c r="SJM30" s="305"/>
      <c r="SJN30" s="305"/>
      <c r="SJO30" s="305"/>
      <c r="SJP30" s="305"/>
      <c r="SJQ30" s="305"/>
      <c r="SJR30" s="305"/>
      <c r="SJS30" s="305"/>
      <c r="SJT30" s="305"/>
      <c r="SJU30" s="305"/>
      <c r="SJV30" s="305"/>
      <c r="SJW30" s="305"/>
      <c r="SJX30" s="305"/>
      <c r="SJY30" s="305"/>
      <c r="SJZ30" s="305"/>
      <c r="SKA30" s="305"/>
      <c r="SKB30" s="305"/>
      <c r="SKC30" s="305"/>
      <c r="SKD30" s="305"/>
      <c r="SKE30" s="305"/>
      <c r="SKF30" s="305"/>
      <c r="SKG30" s="305"/>
      <c r="SKH30" s="305"/>
      <c r="SKI30" s="305"/>
      <c r="SKJ30" s="305"/>
      <c r="SKK30" s="305"/>
      <c r="SKL30" s="305"/>
      <c r="SKM30" s="305"/>
      <c r="SKN30" s="305"/>
      <c r="SKO30" s="305"/>
      <c r="SKP30" s="305"/>
      <c r="SKQ30" s="305"/>
      <c r="SKR30" s="305"/>
      <c r="SKS30" s="305"/>
      <c r="SKT30" s="305"/>
      <c r="SKU30" s="305"/>
      <c r="SKV30" s="305"/>
      <c r="SKW30" s="305"/>
      <c r="SKX30" s="305"/>
      <c r="SKY30" s="305"/>
      <c r="SKZ30" s="305"/>
      <c r="SLA30" s="305"/>
      <c r="SLB30" s="305"/>
      <c r="SLC30" s="305"/>
      <c r="SLD30" s="305"/>
      <c r="SLE30" s="305"/>
      <c r="SLF30" s="305"/>
      <c r="SLG30" s="305"/>
      <c r="SLH30" s="305"/>
      <c r="SLI30" s="305"/>
      <c r="SLJ30" s="305"/>
      <c r="SLK30" s="305"/>
      <c r="SLL30" s="305"/>
      <c r="SLM30" s="305"/>
      <c r="SLN30" s="305"/>
      <c r="SLO30" s="305"/>
      <c r="SLP30" s="305"/>
      <c r="SLQ30" s="305"/>
      <c r="SLR30" s="305"/>
      <c r="SLS30" s="305"/>
      <c r="SLT30" s="305"/>
      <c r="SLU30" s="305"/>
      <c r="SLV30" s="305"/>
      <c r="SLW30" s="305"/>
      <c r="SLX30" s="305"/>
      <c r="SLY30" s="305"/>
      <c r="SLZ30" s="305"/>
      <c r="SMA30" s="305"/>
      <c r="SMB30" s="305"/>
      <c r="SMC30" s="305"/>
      <c r="SMD30" s="305"/>
      <c r="SME30" s="305"/>
      <c r="SMF30" s="305"/>
      <c r="SMG30" s="305"/>
      <c r="SMH30" s="305"/>
      <c r="SMI30" s="305"/>
      <c r="SMJ30" s="305"/>
      <c r="SMK30" s="305"/>
      <c r="SML30" s="305"/>
      <c r="SMM30" s="305"/>
      <c r="SMN30" s="305"/>
      <c r="SMO30" s="305"/>
      <c r="SMP30" s="305"/>
      <c r="SMQ30" s="305"/>
      <c r="SMR30" s="305"/>
      <c r="SMS30" s="305"/>
      <c r="SMT30" s="305"/>
      <c r="SMU30" s="305"/>
      <c r="SMV30" s="305"/>
      <c r="SMW30" s="305"/>
      <c r="SMX30" s="305"/>
      <c r="SMY30" s="305"/>
      <c r="SMZ30" s="305"/>
      <c r="SNA30" s="305"/>
      <c r="SNB30" s="305"/>
      <c r="SNC30" s="305"/>
      <c r="SND30" s="305"/>
      <c r="SNE30" s="305"/>
      <c r="SNF30" s="305"/>
      <c r="SNG30" s="305"/>
      <c r="SNH30" s="305"/>
      <c r="SNI30" s="305"/>
      <c r="SNJ30" s="305"/>
      <c r="SNK30" s="305"/>
      <c r="SNL30" s="305"/>
      <c r="SNM30" s="305"/>
      <c r="SNN30" s="305"/>
      <c r="SNO30" s="305"/>
      <c r="SNP30" s="305"/>
      <c r="SNQ30" s="305"/>
      <c r="SNR30" s="305"/>
      <c r="SNS30" s="305"/>
      <c r="SNT30" s="305"/>
      <c r="SNU30" s="305"/>
      <c r="SNV30" s="305"/>
      <c r="SNW30" s="305"/>
      <c r="SNX30" s="305"/>
      <c r="SNY30" s="305"/>
      <c r="SNZ30" s="305"/>
      <c r="SOA30" s="305"/>
      <c r="SOB30" s="305"/>
      <c r="SOC30" s="305"/>
      <c r="SOD30" s="305"/>
      <c r="SOE30" s="305"/>
      <c r="SOF30" s="305"/>
      <c r="SOG30" s="305"/>
      <c r="SOH30" s="305"/>
      <c r="SOI30" s="305"/>
      <c r="SOJ30" s="305"/>
      <c r="SOK30" s="305"/>
      <c r="SOL30" s="305"/>
      <c r="SOM30" s="305"/>
      <c r="SON30" s="305"/>
      <c r="SOO30" s="305"/>
      <c r="SOP30" s="305"/>
      <c r="SOQ30" s="305"/>
      <c r="SOR30" s="305"/>
      <c r="SOS30" s="305"/>
      <c r="SOT30" s="305"/>
      <c r="SOU30" s="305"/>
      <c r="SOV30" s="305"/>
      <c r="SOW30" s="305"/>
      <c r="SOX30" s="305"/>
      <c r="SOY30" s="305"/>
      <c r="SOZ30" s="305"/>
      <c r="SPA30" s="305"/>
      <c r="SPB30" s="305"/>
      <c r="SPC30" s="305"/>
      <c r="SPD30" s="305"/>
      <c r="SPE30" s="305"/>
      <c r="SPF30" s="305"/>
      <c r="SPG30" s="305"/>
      <c r="SPH30" s="305"/>
      <c r="SPI30" s="305"/>
      <c r="SPJ30" s="305"/>
      <c r="SPK30" s="305"/>
      <c r="SPL30" s="305"/>
      <c r="SPM30" s="305"/>
      <c r="SPN30" s="305"/>
      <c r="SPO30" s="305"/>
      <c r="SPP30" s="305"/>
      <c r="SPQ30" s="305"/>
      <c r="SPR30" s="305"/>
      <c r="SPS30" s="305"/>
      <c r="SPT30" s="305"/>
      <c r="SPU30" s="305"/>
      <c r="SPV30" s="305"/>
      <c r="SPW30" s="305"/>
      <c r="SPX30" s="305"/>
      <c r="SPY30" s="305"/>
      <c r="SPZ30" s="305"/>
      <c r="SQA30" s="305"/>
      <c r="SQB30" s="305"/>
      <c r="SQC30" s="305"/>
      <c r="SQD30" s="305"/>
      <c r="SQE30" s="305"/>
      <c r="SQF30" s="305"/>
      <c r="SQG30" s="305"/>
      <c r="SQH30" s="305"/>
      <c r="SQI30" s="305"/>
      <c r="SQJ30" s="305"/>
      <c r="SQK30" s="305"/>
      <c r="SQL30" s="305"/>
      <c r="SQM30" s="305"/>
      <c r="SQN30" s="305"/>
      <c r="SQO30" s="305"/>
      <c r="SQP30" s="305"/>
      <c r="SQQ30" s="305"/>
      <c r="SQR30" s="305"/>
      <c r="SQS30" s="305"/>
      <c r="SQT30" s="305"/>
      <c r="SQU30" s="305"/>
      <c r="SQV30" s="305"/>
      <c r="SQW30" s="305"/>
      <c r="SQX30" s="305"/>
      <c r="SQY30" s="305"/>
      <c r="SQZ30" s="305"/>
      <c r="SRA30" s="305"/>
      <c r="SRB30" s="305"/>
      <c r="SRC30" s="305"/>
      <c r="SRD30" s="305"/>
      <c r="SRE30" s="305"/>
      <c r="SRF30" s="305"/>
      <c r="SRG30" s="305"/>
      <c r="SRH30" s="305"/>
      <c r="SRI30" s="305"/>
      <c r="SRJ30" s="305"/>
      <c r="SRK30" s="305"/>
      <c r="SRL30" s="305"/>
      <c r="SRM30" s="305"/>
      <c r="SRN30" s="305"/>
      <c r="SRO30" s="305"/>
      <c r="SRP30" s="305"/>
      <c r="SRQ30" s="305"/>
      <c r="SRR30" s="305"/>
      <c r="SRS30" s="305"/>
      <c r="SRT30" s="305"/>
      <c r="SRU30" s="305"/>
      <c r="SRV30" s="305"/>
      <c r="SRW30" s="305"/>
      <c r="SRX30" s="305"/>
      <c r="SRY30" s="305"/>
      <c r="SRZ30" s="305"/>
      <c r="SSA30" s="305"/>
      <c r="SSB30" s="305"/>
      <c r="SSC30" s="305"/>
      <c r="SSD30" s="305"/>
      <c r="SSE30" s="305"/>
      <c r="SSF30" s="305"/>
      <c r="SSG30" s="305"/>
      <c r="SSH30" s="305"/>
      <c r="SSI30" s="305"/>
      <c r="SSJ30" s="305"/>
      <c r="SSK30" s="305"/>
      <c r="SSL30" s="305"/>
      <c r="SSM30" s="305"/>
      <c r="SSN30" s="305"/>
      <c r="SSO30" s="305"/>
      <c r="SSP30" s="305"/>
      <c r="SSQ30" s="305"/>
      <c r="SSR30" s="305"/>
      <c r="SSS30" s="305"/>
      <c r="SST30" s="305"/>
      <c r="SSU30" s="305"/>
      <c r="SSV30" s="305"/>
      <c r="SSW30" s="305"/>
      <c r="SSX30" s="305"/>
      <c r="SSY30" s="305"/>
      <c r="SSZ30" s="305"/>
      <c r="STA30" s="305"/>
      <c r="STB30" s="305"/>
      <c r="STC30" s="305"/>
      <c r="STD30" s="305"/>
      <c r="STE30" s="305"/>
      <c r="STF30" s="305"/>
      <c r="STG30" s="305"/>
      <c r="STH30" s="305"/>
      <c r="STI30" s="305"/>
      <c r="STJ30" s="305"/>
      <c r="STK30" s="305"/>
      <c r="STL30" s="305"/>
      <c r="STM30" s="305"/>
      <c r="STN30" s="305"/>
      <c r="STO30" s="305"/>
      <c r="STP30" s="305"/>
      <c r="STQ30" s="305"/>
      <c r="STR30" s="305"/>
      <c r="STS30" s="305"/>
      <c r="STT30" s="305"/>
      <c r="STU30" s="305"/>
      <c r="STV30" s="305"/>
      <c r="STW30" s="305"/>
      <c r="STX30" s="305"/>
      <c r="STY30" s="305"/>
      <c r="STZ30" s="305"/>
      <c r="SUA30" s="305"/>
      <c r="SUB30" s="305"/>
      <c r="SUC30" s="305"/>
      <c r="SUD30" s="305"/>
      <c r="SUE30" s="305"/>
      <c r="SUF30" s="305"/>
      <c r="SUG30" s="305"/>
      <c r="SUH30" s="305"/>
      <c r="SUI30" s="305"/>
      <c r="SUJ30" s="305"/>
      <c r="SUK30" s="305"/>
      <c r="SUL30" s="305"/>
      <c r="SUM30" s="305"/>
      <c r="SUN30" s="305"/>
      <c r="SUO30" s="305"/>
      <c r="SUP30" s="305"/>
      <c r="SUQ30" s="305"/>
      <c r="SUR30" s="305"/>
      <c r="SUS30" s="305"/>
      <c r="SUT30" s="305"/>
      <c r="SUU30" s="305"/>
      <c r="SUV30" s="305"/>
      <c r="SUW30" s="305"/>
      <c r="SUX30" s="305"/>
      <c r="SUY30" s="305"/>
      <c r="SUZ30" s="305"/>
      <c r="SVA30" s="305"/>
      <c r="SVB30" s="305"/>
      <c r="SVC30" s="305"/>
      <c r="SVD30" s="305"/>
      <c r="SVE30" s="305"/>
      <c r="SVF30" s="305"/>
      <c r="SVG30" s="305"/>
      <c r="SVH30" s="305"/>
      <c r="SVI30" s="305"/>
      <c r="SVJ30" s="305"/>
      <c r="SVK30" s="305"/>
      <c r="SVL30" s="305"/>
      <c r="SVM30" s="305"/>
      <c r="SVN30" s="305"/>
      <c r="SVO30" s="305"/>
      <c r="SVP30" s="305"/>
      <c r="SVQ30" s="305"/>
      <c r="SVR30" s="305"/>
      <c r="SVS30" s="305"/>
      <c r="SVT30" s="305"/>
      <c r="SVU30" s="305"/>
      <c r="SVV30" s="305"/>
      <c r="SVW30" s="305"/>
      <c r="SVX30" s="305"/>
      <c r="SVY30" s="305"/>
      <c r="SVZ30" s="305"/>
      <c r="SWA30" s="305"/>
      <c r="SWB30" s="305"/>
      <c r="SWC30" s="305"/>
      <c r="SWD30" s="305"/>
      <c r="SWE30" s="305"/>
      <c r="SWF30" s="305"/>
      <c r="SWG30" s="305"/>
      <c r="SWH30" s="305"/>
      <c r="SWI30" s="305"/>
      <c r="SWJ30" s="305"/>
      <c r="SWK30" s="305"/>
      <c r="SWL30" s="305"/>
      <c r="SWM30" s="305"/>
      <c r="SWN30" s="305"/>
      <c r="SWO30" s="305"/>
      <c r="SWP30" s="305"/>
      <c r="SWQ30" s="305"/>
      <c r="SWR30" s="305"/>
      <c r="SWS30" s="305"/>
      <c r="SWT30" s="305"/>
      <c r="SWU30" s="305"/>
      <c r="SWV30" s="305"/>
      <c r="SWW30" s="305"/>
      <c r="SWX30" s="305"/>
      <c r="SWY30" s="305"/>
      <c r="SWZ30" s="305"/>
      <c r="SXA30" s="305"/>
      <c r="SXB30" s="305"/>
      <c r="SXC30" s="305"/>
      <c r="SXD30" s="305"/>
      <c r="SXE30" s="305"/>
      <c r="SXF30" s="305"/>
      <c r="SXG30" s="305"/>
      <c r="SXH30" s="305"/>
      <c r="SXI30" s="305"/>
      <c r="SXJ30" s="305"/>
      <c r="SXK30" s="305"/>
      <c r="SXL30" s="305"/>
      <c r="SXM30" s="305"/>
      <c r="SXN30" s="305"/>
      <c r="SXO30" s="305"/>
      <c r="SXP30" s="305"/>
      <c r="SXQ30" s="305"/>
      <c r="SXR30" s="305"/>
      <c r="SXS30" s="305"/>
      <c r="SXT30" s="305"/>
      <c r="SXU30" s="305"/>
      <c r="SXV30" s="305"/>
      <c r="SXW30" s="305"/>
      <c r="SXX30" s="305"/>
      <c r="SXY30" s="305"/>
      <c r="SXZ30" s="305"/>
      <c r="SYA30" s="305"/>
      <c r="SYB30" s="305"/>
      <c r="SYC30" s="305"/>
      <c r="SYD30" s="305"/>
      <c r="SYE30" s="305"/>
      <c r="SYF30" s="305"/>
      <c r="SYG30" s="305"/>
      <c r="SYH30" s="305"/>
      <c r="SYI30" s="305"/>
      <c r="SYJ30" s="305"/>
      <c r="SYK30" s="305"/>
      <c r="SYL30" s="305"/>
      <c r="SYM30" s="305"/>
      <c r="SYN30" s="305"/>
      <c r="SYO30" s="305"/>
      <c r="SYP30" s="305"/>
      <c r="SYQ30" s="305"/>
      <c r="SYR30" s="305"/>
      <c r="SYS30" s="305"/>
      <c r="SYT30" s="305"/>
      <c r="SYU30" s="305"/>
      <c r="SYV30" s="305"/>
      <c r="SYW30" s="305"/>
      <c r="SYX30" s="305"/>
      <c r="SYY30" s="305"/>
      <c r="SYZ30" s="305"/>
      <c r="SZA30" s="305"/>
      <c r="SZB30" s="305"/>
      <c r="SZC30" s="305"/>
      <c r="SZD30" s="305"/>
      <c r="SZE30" s="305"/>
      <c r="SZF30" s="305"/>
      <c r="SZG30" s="305"/>
      <c r="SZH30" s="305"/>
      <c r="SZI30" s="305"/>
      <c r="SZJ30" s="305"/>
      <c r="SZK30" s="305"/>
      <c r="SZL30" s="305"/>
      <c r="SZM30" s="305"/>
      <c r="SZN30" s="305"/>
      <c r="SZO30" s="305"/>
      <c r="SZP30" s="305"/>
      <c r="SZQ30" s="305"/>
      <c r="SZR30" s="305"/>
      <c r="SZS30" s="305"/>
      <c r="SZT30" s="305"/>
      <c r="SZU30" s="305"/>
      <c r="SZV30" s="305"/>
      <c r="SZW30" s="305"/>
      <c r="SZX30" s="305"/>
      <c r="SZY30" s="305"/>
      <c r="SZZ30" s="305"/>
      <c r="TAA30" s="305"/>
      <c r="TAB30" s="305"/>
      <c r="TAC30" s="305"/>
      <c r="TAD30" s="305"/>
      <c r="TAE30" s="305"/>
      <c r="TAF30" s="305"/>
      <c r="TAG30" s="305"/>
      <c r="TAH30" s="305"/>
      <c r="TAI30" s="305"/>
      <c r="TAJ30" s="305"/>
      <c r="TAK30" s="305"/>
      <c r="TAL30" s="305"/>
      <c r="TAM30" s="305"/>
      <c r="TAN30" s="305"/>
      <c r="TAO30" s="305"/>
      <c r="TAP30" s="305"/>
      <c r="TAQ30" s="305"/>
      <c r="TAR30" s="305"/>
      <c r="TAS30" s="305"/>
      <c r="TAT30" s="305"/>
      <c r="TAU30" s="305"/>
      <c r="TAV30" s="305"/>
      <c r="TAW30" s="305"/>
      <c r="TAX30" s="305"/>
      <c r="TAY30" s="305"/>
      <c r="TAZ30" s="305"/>
      <c r="TBA30" s="305"/>
      <c r="TBB30" s="305"/>
      <c r="TBC30" s="305"/>
      <c r="TBD30" s="305"/>
      <c r="TBE30" s="305"/>
      <c r="TBF30" s="305"/>
      <c r="TBG30" s="305"/>
      <c r="TBH30" s="305"/>
      <c r="TBI30" s="305"/>
      <c r="TBJ30" s="305"/>
      <c r="TBK30" s="305"/>
      <c r="TBL30" s="305"/>
      <c r="TBM30" s="305"/>
      <c r="TBN30" s="305"/>
      <c r="TBO30" s="305"/>
      <c r="TBP30" s="305"/>
      <c r="TBQ30" s="305"/>
      <c r="TBR30" s="305"/>
      <c r="TBS30" s="305"/>
      <c r="TBT30" s="305"/>
      <c r="TBU30" s="305"/>
      <c r="TBV30" s="305"/>
      <c r="TBW30" s="305"/>
      <c r="TBX30" s="305"/>
      <c r="TBY30" s="305"/>
      <c r="TBZ30" s="305"/>
      <c r="TCA30" s="305"/>
      <c r="TCB30" s="305"/>
      <c r="TCC30" s="305"/>
      <c r="TCD30" s="305"/>
      <c r="TCE30" s="305"/>
      <c r="TCF30" s="305"/>
      <c r="TCG30" s="305"/>
      <c r="TCH30" s="305"/>
      <c r="TCI30" s="305"/>
      <c r="TCJ30" s="305"/>
      <c r="TCK30" s="305"/>
      <c r="TCL30" s="305"/>
      <c r="TCM30" s="305"/>
      <c r="TCN30" s="305"/>
      <c r="TCO30" s="305"/>
      <c r="TCP30" s="305"/>
      <c r="TCQ30" s="305"/>
      <c r="TCR30" s="305"/>
      <c r="TCS30" s="305"/>
      <c r="TCT30" s="305"/>
      <c r="TCU30" s="305"/>
      <c r="TCV30" s="305"/>
      <c r="TCW30" s="305"/>
      <c r="TCX30" s="305"/>
      <c r="TCY30" s="305"/>
      <c r="TCZ30" s="305"/>
      <c r="TDA30" s="305"/>
      <c r="TDB30" s="305"/>
      <c r="TDC30" s="305"/>
      <c r="TDD30" s="305"/>
      <c r="TDE30" s="305"/>
      <c r="TDF30" s="305"/>
      <c r="TDG30" s="305"/>
      <c r="TDH30" s="305"/>
      <c r="TDI30" s="305"/>
      <c r="TDJ30" s="305"/>
      <c r="TDK30" s="305"/>
      <c r="TDL30" s="305"/>
      <c r="TDM30" s="305"/>
      <c r="TDN30" s="305"/>
      <c r="TDO30" s="305"/>
      <c r="TDP30" s="305"/>
      <c r="TDQ30" s="305"/>
      <c r="TDR30" s="305"/>
      <c r="TDS30" s="305"/>
      <c r="TDT30" s="305"/>
      <c r="TDU30" s="305"/>
      <c r="TDV30" s="305"/>
      <c r="TDW30" s="305"/>
      <c r="TDX30" s="305"/>
      <c r="TDY30" s="305"/>
      <c r="TDZ30" s="305"/>
      <c r="TEA30" s="305"/>
      <c r="TEB30" s="305"/>
      <c r="TEC30" s="305"/>
      <c r="TED30" s="305"/>
      <c r="TEE30" s="305"/>
      <c r="TEF30" s="305"/>
      <c r="TEG30" s="305"/>
      <c r="TEH30" s="305"/>
      <c r="TEI30" s="305"/>
      <c r="TEJ30" s="305"/>
      <c r="TEK30" s="305"/>
      <c r="TEL30" s="305"/>
      <c r="TEM30" s="305"/>
      <c r="TEN30" s="305"/>
      <c r="TEO30" s="305"/>
      <c r="TEP30" s="305"/>
      <c r="TEQ30" s="305"/>
      <c r="TER30" s="305"/>
      <c r="TES30" s="305"/>
      <c r="TET30" s="305"/>
      <c r="TEU30" s="305"/>
      <c r="TEV30" s="305"/>
      <c r="TEW30" s="305"/>
      <c r="TEX30" s="305"/>
      <c r="TEY30" s="305"/>
      <c r="TEZ30" s="305"/>
      <c r="TFA30" s="305"/>
      <c r="TFB30" s="305"/>
      <c r="TFC30" s="305"/>
      <c r="TFD30" s="305"/>
      <c r="TFE30" s="305"/>
      <c r="TFF30" s="305"/>
      <c r="TFG30" s="305"/>
      <c r="TFH30" s="305"/>
      <c r="TFI30" s="305"/>
      <c r="TFJ30" s="305"/>
      <c r="TFK30" s="305"/>
      <c r="TFL30" s="305"/>
      <c r="TFM30" s="305"/>
      <c r="TFN30" s="305"/>
      <c r="TFO30" s="305"/>
      <c r="TFP30" s="305"/>
      <c r="TFQ30" s="305"/>
      <c r="TFR30" s="305"/>
      <c r="TFS30" s="305"/>
      <c r="TFT30" s="305"/>
      <c r="TFU30" s="305"/>
      <c r="TFV30" s="305"/>
      <c r="TFW30" s="305"/>
      <c r="TFX30" s="305"/>
      <c r="TFY30" s="305"/>
      <c r="TFZ30" s="305"/>
      <c r="TGA30" s="305"/>
      <c r="TGB30" s="305"/>
      <c r="TGC30" s="305"/>
      <c r="TGD30" s="305"/>
      <c r="TGE30" s="305"/>
      <c r="TGF30" s="305"/>
      <c r="TGG30" s="305"/>
      <c r="TGH30" s="305"/>
      <c r="TGI30" s="305"/>
      <c r="TGJ30" s="305"/>
      <c r="TGK30" s="305"/>
      <c r="TGL30" s="305"/>
      <c r="TGM30" s="305"/>
      <c r="TGN30" s="305"/>
      <c r="TGO30" s="305"/>
      <c r="TGP30" s="305"/>
      <c r="TGQ30" s="305"/>
      <c r="TGR30" s="305"/>
      <c r="TGS30" s="305"/>
      <c r="TGT30" s="305"/>
      <c r="TGU30" s="305"/>
      <c r="TGV30" s="305"/>
      <c r="TGW30" s="305"/>
      <c r="TGX30" s="305"/>
      <c r="TGY30" s="305"/>
      <c r="TGZ30" s="305"/>
      <c r="THA30" s="305"/>
      <c r="THB30" s="305"/>
      <c r="THC30" s="305"/>
      <c r="THD30" s="305"/>
      <c r="THE30" s="305"/>
      <c r="THF30" s="305"/>
      <c r="THG30" s="305"/>
      <c r="THH30" s="305"/>
      <c r="THI30" s="305"/>
      <c r="THJ30" s="305"/>
      <c r="THK30" s="305"/>
      <c r="THL30" s="305"/>
      <c r="THM30" s="305"/>
      <c r="THN30" s="305"/>
      <c r="THO30" s="305"/>
      <c r="THP30" s="305"/>
      <c r="THQ30" s="305"/>
      <c r="THR30" s="305"/>
      <c r="THS30" s="305"/>
      <c r="THT30" s="305"/>
      <c r="THU30" s="305"/>
      <c r="THV30" s="305"/>
      <c r="THW30" s="305"/>
      <c r="THX30" s="305"/>
      <c r="THY30" s="305"/>
      <c r="THZ30" s="305"/>
      <c r="TIA30" s="305"/>
      <c r="TIB30" s="305"/>
      <c r="TIC30" s="305"/>
      <c r="TID30" s="305"/>
      <c r="TIE30" s="305"/>
      <c r="TIF30" s="305"/>
      <c r="TIG30" s="305"/>
      <c r="TIH30" s="305"/>
      <c r="TII30" s="305"/>
      <c r="TIJ30" s="305"/>
      <c r="TIK30" s="305"/>
      <c r="TIL30" s="305"/>
      <c r="TIM30" s="305"/>
      <c r="TIN30" s="305"/>
      <c r="TIO30" s="305"/>
      <c r="TIP30" s="305"/>
      <c r="TIQ30" s="305"/>
      <c r="TIR30" s="305"/>
      <c r="TIS30" s="305"/>
      <c r="TIT30" s="305"/>
      <c r="TIU30" s="305"/>
      <c r="TIV30" s="305"/>
      <c r="TIW30" s="305"/>
      <c r="TIX30" s="305"/>
      <c r="TIY30" s="305"/>
      <c r="TIZ30" s="305"/>
      <c r="TJA30" s="305"/>
      <c r="TJB30" s="305"/>
      <c r="TJC30" s="305"/>
      <c r="TJD30" s="305"/>
      <c r="TJE30" s="305"/>
      <c r="TJF30" s="305"/>
      <c r="TJG30" s="305"/>
      <c r="TJH30" s="305"/>
      <c r="TJI30" s="305"/>
      <c r="TJJ30" s="305"/>
      <c r="TJK30" s="305"/>
      <c r="TJL30" s="305"/>
      <c r="TJM30" s="305"/>
      <c r="TJN30" s="305"/>
      <c r="TJO30" s="305"/>
      <c r="TJP30" s="305"/>
      <c r="TJQ30" s="305"/>
      <c r="TJR30" s="305"/>
      <c r="TJS30" s="305"/>
      <c r="TJT30" s="305"/>
      <c r="TJU30" s="305"/>
      <c r="TJV30" s="305"/>
      <c r="TJW30" s="305"/>
      <c r="TJX30" s="305"/>
      <c r="TJY30" s="305"/>
      <c r="TJZ30" s="305"/>
      <c r="TKA30" s="305"/>
      <c r="TKB30" s="305"/>
      <c r="TKC30" s="305"/>
      <c r="TKD30" s="305"/>
      <c r="TKE30" s="305"/>
      <c r="TKF30" s="305"/>
      <c r="TKG30" s="305"/>
      <c r="TKH30" s="305"/>
      <c r="TKI30" s="305"/>
      <c r="TKJ30" s="305"/>
      <c r="TKK30" s="305"/>
      <c r="TKL30" s="305"/>
      <c r="TKM30" s="305"/>
      <c r="TKN30" s="305"/>
      <c r="TKO30" s="305"/>
      <c r="TKP30" s="305"/>
      <c r="TKQ30" s="305"/>
      <c r="TKR30" s="305"/>
      <c r="TKS30" s="305"/>
      <c r="TKT30" s="305"/>
      <c r="TKU30" s="305"/>
      <c r="TKV30" s="305"/>
      <c r="TKW30" s="305"/>
      <c r="TKX30" s="305"/>
      <c r="TKY30" s="305"/>
      <c r="TKZ30" s="305"/>
      <c r="TLA30" s="305"/>
      <c r="TLB30" s="305"/>
      <c r="TLC30" s="305"/>
      <c r="TLD30" s="305"/>
      <c r="TLE30" s="305"/>
      <c r="TLF30" s="305"/>
      <c r="TLG30" s="305"/>
      <c r="TLH30" s="305"/>
      <c r="TLI30" s="305"/>
      <c r="TLJ30" s="305"/>
      <c r="TLK30" s="305"/>
      <c r="TLL30" s="305"/>
      <c r="TLM30" s="305"/>
      <c r="TLN30" s="305"/>
      <c r="TLO30" s="305"/>
      <c r="TLP30" s="305"/>
      <c r="TLQ30" s="305"/>
      <c r="TLR30" s="305"/>
      <c r="TLS30" s="305"/>
      <c r="TLT30" s="305"/>
      <c r="TLU30" s="305"/>
      <c r="TLV30" s="305"/>
      <c r="TLW30" s="305"/>
      <c r="TLX30" s="305"/>
      <c r="TLY30" s="305"/>
      <c r="TLZ30" s="305"/>
      <c r="TMA30" s="305"/>
      <c r="TMB30" s="305"/>
      <c r="TMC30" s="305"/>
      <c r="TMD30" s="305"/>
      <c r="TME30" s="305"/>
      <c r="TMF30" s="305"/>
      <c r="TMG30" s="305"/>
      <c r="TMH30" s="305"/>
      <c r="TMI30" s="305"/>
      <c r="TMJ30" s="305"/>
      <c r="TMK30" s="305"/>
      <c r="TML30" s="305"/>
      <c r="TMM30" s="305"/>
      <c r="TMN30" s="305"/>
      <c r="TMO30" s="305"/>
      <c r="TMP30" s="305"/>
      <c r="TMQ30" s="305"/>
      <c r="TMR30" s="305"/>
      <c r="TMS30" s="305"/>
      <c r="TMT30" s="305"/>
      <c r="TMU30" s="305"/>
      <c r="TMV30" s="305"/>
      <c r="TMW30" s="305"/>
      <c r="TMX30" s="305"/>
      <c r="TMY30" s="305"/>
      <c r="TMZ30" s="305"/>
      <c r="TNA30" s="305"/>
      <c r="TNB30" s="305"/>
      <c r="TNC30" s="305"/>
      <c r="TND30" s="305"/>
      <c r="TNE30" s="305"/>
      <c r="TNF30" s="305"/>
      <c r="TNG30" s="305"/>
      <c r="TNH30" s="305"/>
      <c r="TNI30" s="305"/>
      <c r="TNJ30" s="305"/>
      <c r="TNK30" s="305"/>
      <c r="TNL30" s="305"/>
      <c r="TNM30" s="305"/>
      <c r="TNN30" s="305"/>
      <c r="TNO30" s="305"/>
      <c r="TNP30" s="305"/>
      <c r="TNQ30" s="305"/>
      <c r="TNR30" s="305"/>
      <c r="TNS30" s="305"/>
      <c r="TNT30" s="305"/>
      <c r="TNU30" s="305"/>
      <c r="TNV30" s="305"/>
      <c r="TNW30" s="305"/>
      <c r="TNX30" s="305"/>
      <c r="TNY30" s="305"/>
      <c r="TNZ30" s="305"/>
      <c r="TOA30" s="305"/>
      <c r="TOB30" s="305"/>
      <c r="TOC30" s="305"/>
      <c r="TOD30" s="305"/>
      <c r="TOE30" s="305"/>
      <c r="TOF30" s="305"/>
      <c r="TOG30" s="305"/>
      <c r="TOH30" s="305"/>
      <c r="TOI30" s="305"/>
      <c r="TOJ30" s="305"/>
      <c r="TOK30" s="305"/>
      <c r="TOL30" s="305"/>
      <c r="TOM30" s="305"/>
      <c r="TON30" s="305"/>
      <c r="TOO30" s="305"/>
      <c r="TOP30" s="305"/>
      <c r="TOQ30" s="305"/>
      <c r="TOR30" s="305"/>
      <c r="TOS30" s="305"/>
      <c r="TOT30" s="305"/>
      <c r="TOU30" s="305"/>
      <c r="TOV30" s="305"/>
      <c r="TOW30" s="305"/>
      <c r="TOX30" s="305"/>
      <c r="TOY30" s="305"/>
      <c r="TOZ30" s="305"/>
      <c r="TPA30" s="305"/>
      <c r="TPB30" s="305"/>
      <c r="TPC30" s="305"/>
      <c r="TPD30" s="305"/>
      <c r="TPE30" s="305"/>
      <c r="TPF30" s="305"/>
      <c r="TPG30" s="305"/>
      <c r="TPH30" s="305"/>
      <c r="TPI30" s="305"/>
      <c r="TPJ30" s="305"/>
      <c r="TPK30" s="305"/>
      <c r="TPL30" s="305"/>
      <c r="TPM30" s="305"/>
      <c r="TPN30" s="305"/>
      <c r="TPO30" s="305"/>
      <c r="TPP30" s="305"/>
      <c r="TPQ30" s="305"/>
      <c r="TPR30" s="305"/>
      <c r="TPS30" s="305"/>
      <c r="TPT30" s="305"/>
      <c r="TPU30" s="305"/>
      <c r="TPV30" s="305"/>
      <c r="TPW30" s="305"/>
      <c r="TPX30" s="305"/>
      <c r="TPY30" s="305"/>
      <c r="TPZ30" s="305"/>
      <c r="TQA30" s="305"/>
      <c r="TQB30" s="305"/>
      <c r="TQC30" s="305"/>
      <c r="TQD30" s="305"/>
      <c r="TQE30" s="305"/>
      <c r="TQF30" s="305"/>
      <c r="TQG30" s="305"/>
      <c r="TQH30" s="305"/>
      <c r="TQI30" s="305"/>
      <c r="TQJ30" s="305"/>
      <c r="TQK30" s="305"/>
      <c r="TQL30" s="305"/>
      <c r="TQM30" s="305"/>
      <c r="TQN30" s="305"/>
      <c r="TQO30" s="305"/>
      <c r="TQP30" s="305"/>
      <c r="TQQ30" s="305"/>
      <c r="TQR30" s="305"/>
      <c r="TQS30" s="305"/>
      <c r="TQT30" s="305"/>
      <c r="TQU30" s="305"/>
      <c r="TQV30" s="305"/>
      <c r="TQW30" s="305"/>
      <c r="TQX30" s="305"/>
      <c r="TQY30" s="305"/>
      <c r="TQZ30" s="305"/>
      <c r="TRA30" s="305"/>
      <c r="TRB30" s="305"/>
      <c r="TRC30" s="305"/>
      <c r="TRD30" s="305"/>
      <c r="TRE30" s="305"/>
      <c r="TRF30" s="305"/>
      <c r="TRG30" s="305"/>
      <c r="TRH30" s="305"/>
      <c r="TRI30" s="305"/>
      <c r="TRJ30" s="305"/>
      <c r="TRK30" s="305"/>
      <c r="TRL30" s="305"/>
      <c r="TRM30" s="305"/>
      <c r="TRN30" s="305"/>
      <c r="TRO30" s="305"/>
      <c r="TRP30" s="305"/>
      <c r="TRQ30" s="305"/>
      <c r="TRR30" s="305"/>
      <c r="TRS30" s="305"/>
      <c r="TRT30" s="305"/>
      <c r="TRU30" s="305"/>
      <c r="TRV30" s="305"/>
      <c r="TRW30" s="305"/>
      <c r="TRX30" s="305"/>
      <c r="TRY30" s="305"/>
      <c r="TRZ30" s="305"/>
      <c r="TSA30" s="305"/>
      <c r="TSB30" s="305"/>
      <c r="TSC30" s="305"/>
      <c r="TSD30" s="305"/>
      <c r="TSE30" s="305"/>
      <c r="TSF30" s="305"/>
      <c r="TSG30" s="305"/>
      <c r="TSH30" s="305"/>
      <c r="TSI30" s="305"/>
      <c r="TSJ30" s="305"/>
      <c r="TSK30" s="305"/>
      <c r="TSL30" s="305"/>
      <c r="TSM30" s="305"/>
      <c r="TSN30" s="305"/>
      <c r="TSO30" s="305"/>
      <c r="TSP30" s="305"/>
      <c r="TSQ30" s="305"/>
      <c r="TSR30" s="305"/>
      <c r="TSS30" s="305"/>
      <c r="TST30" s="305"/>
      <c r="TSU30" s="305"/>
      <c r="TSV30" s="305"/>
      <c r="TSW30" s="305"/>
      <c r="TSX30" s="305"/>
      <c r="TSY30" s="305"/>
      <c r="TSZ30" s="305"/>
      <c r="TTA30" s="305"/>
      <c r="TTB30" s="305"/>
      <c r="TTC30" s="305"/>
      <c r="TTD30" s="305"/>
      <c r="TTE30" s="305"/>
      <c r="TTF30" s="305"/>
      <c r="TTG30" s="305"/>
      <c r="TTH30" s="305"/>
      <c r="TTI30" s="305"/>
      <c r="TTJ30" s="305"/>
      <c r="TTK30" s="305"/>
      <c r="TTL30" s="305"/>
      <c r="TTM30" s="305"/>
      <c r="TTN30" s="305"/>
      <c r="TTO30" s="305"/>
      <c r="TTP30" s="305"/>
      <c r="TTQ30" s="305"/>
      <c r="TTR30" s="305"/>
      <c r="TTS30" s="305"/>
      <c r="TTT30" s="305"/>
      <c r="TTU30" s="305"/>
      <c r="TTV30" s="305"/>
      <c r="TTW30" s="305"/>
      <c r="TTX30" s="305"/>
      <c r="TTY30" s="305"/>
      <c r="TTZ30" s="305"/>
      <c r="TUA30" s="305"/>
      <c r="TUB30" s="305"/>
      <c r="TUC30" s="305"/>
      <c r="TUD30" s="305"/>
      <c r="TUE30" s="305"/>
      <c r="TUF30" s="305"/>
      <c r="TUG30" s="305"/>
      <c r="TUH30" s="305"/>
      <c r="TUI30" s="305"/>
      <c r="TUJ30" s="305"/>
      <c r="TUK30" s="305"/>
      <c r="TUL30" s="305"/>
      <c r="TUM30" s="305"/>
      <c r="TUN30" s="305"/>
      <c r="TUO30" s="305"/>
      <c r="TUP30" s="305"/>
      <c r="TUQ30" s="305"/>
      <c r="TUR30" s="305"/>
      <c r="TUS30" s="305"/>
      <c r="TUT30" s="305"/>
      <c r="TUU30" s="305"/>
      <c r="TUV30" s="305"/>
      <c r="TUW30" s="305"/>
      <c r="TUX30" s="305"/>
      <c r="TUY30" s="305"/>
      <c r="TUZ30" s="305"/>
      <c r="TVA30" s="305"/>
      <c r="TVB30" s="305"/>
      <c r="TVC30" s="305"/>
      <c r="TVD30" s="305"/>
      <c r="TVE30" s="305"/>
      <c r="TVF30" s="305"/>
      <c r="TVG30" s="305"/>
      <c r="TVH30" s="305"/>
      <c r="TVI30" s="305"/>
      <c r="TVJ30" s="305"/>
      <c r="TVK30" s="305"/>
      <c r="TVL30" s="305"/>
      <c r="TVM30" s="305"/>
      <c r="TVN30" s="305"/>
      <c r="TVO30" s="305"/>
      <c r="TVP30" s="305"/>
      <c r="TVQ30" s="305"/>
      <c r="TVR30" s="305"/>
      <c r="TVS30" s="305"/>
      <c r="TVT30" s="305"/>
      <c r="TVU30" s="305"/>
      <c r="TVV30" s="305"/>
      <c r="TVW30" s="305"/>
      <c r="TVX30" s="305"/>
      <c r="TVY30" s="305"/>
      <c r="TVZ30" s="305"/>
      <c r="TWA30" s="305"/>
      <c r="TWB30" s="305"/>
      <c r="TWC30" s="305"/>
      <c r="TWD30" s="305"/>
      <c r="TWE30" s="305"/>
      <c r="TWF30" s="305"/>
      <c r="TWG30" s="305"/>
      <c r="TWH30" s="305"/>
      <c r="TWI30" s="305"/>
      <c r="TWJ30" s="305"/>
      <c r="TWK30" s="305"/>
      <c r="TWL30" s="305"/>
      <c r="TWM30" s="305"/>
      <c r="TWN30" s="305"/>
      <c r="TWO30" s="305"/>
      <c r="TWP30" s="305"/>
      <c r="TWQ30" s="305"/>
      <c r="TWR30" s="305"/>
      <c r="TWS30" s="305"/>
      <c r="TWT30" s="305"/>
      <c r="TWU30" s="305"/>
      <c r="TWV30" s="305"/>
      <c r="TWW30" s="305"/>
      <c r="TWX30" s="305"/>
      <c r="TWY30" s="305"/>
      <c r="TWZ30" s="305"/>
      <c r="TXA30" s="305"/>
      <c r="TXB30" s="305"/>
      <c r="TXC30" s="305"/>
      <c r="TXD30" s="305"/>
      <c r="TXE30" s="305"/>
      <c r="TXF30" s="305"/>
      <c r="TXG30" s="305"/>
      <c r="TXH30" s="305"/>
      <c r="TXI30" s="305"/>
      <c r="TXJ30" s="305"/>
      <c r="TXK30" s="305"/>
      <c r="TXL30" s="305"/>
      <c r="TXM30" s="305"/>
      <c r="TXN30" s="305"/>
      <c r="TXO30" s="305"/>
      <c r="TXP30" s="305"/>
      <c r="TXQ30" s="305"/>
      <c r="TXR30" s="305"/>
      <c r="TXS30" s="305"/>
      <c r="TXT30" s="305"/>
      <c r="TXU30" s="305"/>
      <c r="TXV30" s="305"/>
      <c r="TXW30" s="305"/>
      <c r="TXX30" s="305"/>
      <c r="TXY30" s="305"/>
      <c r="TXZ30" s="305"/>
      <c r="TYA30" s="305"/>
      <c r="TYB30" s="305"/>
      <c r="TYC30" s="305"/>
      <c r="TYD30" s="305"/>
      <c r="TYE30" s="305"/>
      <c r="TYF30" s="305"/>
      <c r="TYG30" s="305"/>
      <c r="TYH30" s="305"/>
      <c r="TYI30" s="305"/>
      <c r="TYJ30" s="305"/>
      <c r="TYK30" s="305"/>
      <c r="TYL30" s="305"/>
      <c r="TYM30" s="305"/>
      <c r="TYN30" s="305"/>
      <c r="TYO30" s="305"/>
      <c r="TYP30" s="305"/>
      <c r="TYQ30" s="305"/>
      <c r="TYR30" s="305"/>
      <c r="TYS30" s="305"/>
      <c r="TYT30" s="305"/>
      <c r="TYU30" s="305"/>
      <c r="TYV30" s="305"/>
      <c r="TYW30" s="305"/>
      <c r="TYX30" s="305"/>
      <c r="TYY30" s="305"/>
      <c r="TYZ30" s="305"/>
      <c r="TZA30" s="305"/>
      <c r="TZB30" s="305"/>
      <c r="TZC30" s="305"/>
      <c r="TZD30" s="305"/>
      <c r="TZE30" s="305"/>
      <c r="TZF30" s="305"/>
      <c r="TZG30" s="305"/>
      <c r="TZH30" s="305"/>
      <c r="TZI30" s="305"/>
      <c r="TZJ30" s="305"/>
      <c r="TZK30" s="305"/>
      <c r="TZL30" s="305"/>
      <c r="TZM30" s="305"/>
      <c r="TZN30" s="305"/>
      <c r="TZO30" s="305"/>
      <c r="TZP30" s="305"/>
      <c r="TZQ30" s="305"/>
      <c r="TZR30" s="305"/>
      <c r="TZS30" s="305"/>
      <c r="TZT30" s="305"/>
      <c r="TZU30" s="305"/>
      <c r="TZV30" s="305"/>
      <c r="TZW30" s="305"/>
      <c r="TZX30" s="305"/>
      <c r="TZY30" s="305"/>
      <c r="TZZ30" s="305"/>
      <c r="UAA30" s="305"/>
      <c r="UAB30" s="305"/>
      <c r="UAC30" s="305"/>
      <c r="UAD30" s="305"/>
      <c r="UAE30" s="305"/>
      <c r="UAF30" s="305"/>
      <c r="UAG30" s="305"/>
      <c r="UAH30" s="305"/>
      <c r="UAI30" s="305"/>
      <c r="UAJ30" s="305"/>
      <c r="UAK30" s="305"/>
      <c r="UAL30" s="305"/>
      <c r="UAM30" s="305"/>
      <c r="UAN30" s="305"/>
      <c r="UAO30" s="305"/>
      <c r="UAP30" s="305"/>
      <c r="UAQ30" s="305"/>
      <c r="UAR30" s="305"/>
      <c r="UAS30" s="305"/>
      <c r="UAT30" s="305"/>
      <c r="UAU30" s="305"/>
      <c r="UAV30" s="305"/>
      <c r="UAW30" s="305"/>
      <c r="UAX30" s="305"/>
      <c r="UAY30" s="305"/>
      <c r="UAZ30" s="305"/>
      <c r="UBA30" s="305"/>
      <c r="UBB30" s="305"/>
      <c r="UBC30" s="305"/>
      <c r="UBD30" s="305"/>
      <c r="UBE30" s="305"/>
      <c r="UBF30" s="305"/>
      <c r="UBG30" s="305"/>
      <c r="UBH30" s="305"/>
      <c r="UBI30" s="305"/>
      <c r="UBJ30" s="305"/>
      <c r="UBK30" s="305"/>
      <c r="UBL30" s="305"/>
      <c r="UBM30" s="305"/>
      <c r="UBN30" s="305"/>
      <c r="UBO30" s="305"/>
      <c r="UBP30" s="305"/>
      <c r="UBQ30" s="305"/>
      <c r="UBR30" s="305"/>
      <c r="UBS30" s="305"/>
      <c r="UBT30" s="305"/>
      <c r="UBU30" s="305"/>
      <c r="UBV30" s="305"/>
      <c r="UBW30" s="305"/>
      <c r="UBX30" s="305"/>
      <c r="UBY30" s="305"/>
      <c r="UBZ30" s="305"/>
      <c r="UCA30" s="305"/>
      <c r="UCB30" s="305"/>
      <c r="UCC30" s="305"/>
      <c r="UCD30" s="305"/>
      <c r="UCE30" s="305"/>
      <c r="UCF30" s="305"/>
      <c r="UCG30" s="305"/>
      <c r="UCH30" s="305"/>
      <c r="UCI30" s="305"/>
      <c r="UCJ30" s="305"/>
      <c r="UCK30" s="305"/>
      <c r="UCL30" s="305"/>
      <c r="UCM30" s="305"/>
      <c r="UCN30" s="305"/>
      <c r="UCO30" s="305"/>
      <c r="UCP30" s="305"/>
      <c r="UCQ30" s="305"/>
      <c r="UCR30" s="305"/>
      <c r="UCS30" s="305"/>
      <c r="UCT30" s="305"/>
      <c r="UCU30" s="305"/>
      <c r="UCV30" s="305"/>
      <c r="UCW30" s="305"/>
      <c r="UCX30" s="305"/>
      <c r="UCY30" s="305"/>
      <c r="UCZ30" s="305"/>
      <c r="UDA30" s="305"/>
      <c r="UDB30" s="305"/>
      <c r="UDC30" s="305"/>
      <c r="UDD30" s="305"/>
      <c r="UDE30" s="305"/>
      <c r="UDF30" s="305"/>
      <c r="UDG30" s="305"/>
      <c r="UDH30" s="305"/>
      <c r="UDI30" s="305"/>
      <c r="UDJ30" s="305"/>
      <c r="UDK30" s="305"/>
      <c r="UDL30" s="305"/>
      <c r="UDM30" s="305"/>
      <c r="UDN30" s="305"/>
      <c r="UDO30" s="305"/>
      <c r="UDP30" s="305"/>
      <c r="UDQ30" s="305"/>
      <c r="UDR30" s="305"/>
      <c r="UDS30" s="305"/>
      <c r="UDT30" s="305"/>
      <c r="UDU30" s="305"/>
      <c r="UDV30" s="305"/>
      <c r="UDW30" s="305"/>
      <c r="UDX30" s="305"/>
      <c r="UDY30" s="305"/>
      <c r="UDZ30" s="305"/>
      <c r="UEA30" s="305"/>
      <c r="UEB30" s="305"/>
      <c r="UEC30" s="305"/>
      <c r="UED30" s="305"/>
      <c r="UEE30" s="305"/>
      <c r="UEF30" s="305"/>
      <c r="UEG30" s="305"/>
      <c r="UEH30" s="305"/>
      <c r="UEI30" s="305"/>
      <c r="UEJ30" s="305"/>
      <c r="UEK30" s="305"/>
      <c r="UEL30" s="305"/>
      <c r="UEM30" s="305"/>
      <c r="UEN30" s="305"/>
      <c r="UEO30" s="305"/>
      <c r="UEP30" s="305"/>
      <c r="UEQ30" s="305"/>
      <c r="UER30" s="305"/>
      <c r="UES30" s="305"/>
      <c r="UET30" s="305"/>
      <c r="UEU30" s="305"/>
      <c r="UEV30" s="305"/>
      <c r="UEW30" s="305"/>
      <c r="UEX30" s="305"/>
      <c r="UEY30" s="305"/>
      <c r="UEZ30" s="305"/>
      <c r="UFA30" s="305"/>
      <c r="UFB30" s="305"/>
      <c r="UFC30" s="305"/>
      <c r="UFD30" s="305"/>
      <c r="UFE30" s="305"/>
      <c r="UFF30" s="305"/>
      <c r="UFG30" s="305"/>
      <c r="UFH30" s="305"/>
      <c r="UFI30" s="305"/>
      <c r="UFJ30" s="305"/>
      <c r="UFK30" s="305"/>
      <c r="UFL30" s="305"/>
      <c r="UFM30" s="305"/>
      <c r="UFN30" s="305"/>
      <c r="UFO30" s="305"/>
      <c r="UFP30" s="305"/>
      <c r="UFQ30" s="305"/>
      <c r="UFR30" s="305"/>
      <c r="UFS30" s="305"/>
      <c r="UFT30" s="305"/>
      <c r="UFU30" s="305"/>
      <c r="UFV30" s="305"/>
      <c r="UFW30" s="305"/>
      <c r="UFX30" s="305"/>
      <c r="UFY30" s="305"/>
      <c r="UFZ30" s="305"/>
      <c r="UGA30" s="305"/>
      <c r="UGB30" s="305"/>
      <c r="UGC30" s="305"/>
      <c r="UGD30" s="305"/>
      <c r="UGE30" s="305"/>
      <c r="UGF30" s="305"/>
      <c r="UGG30" s="305"/>
      <c r="UGH30" s="305"/>
      <c r="UGI30" s="305"/>
      <c r="UGJ30" s="305"/>
      <c r="UGK30" s="305"/>
      <c r="UGL30" s="305"/>
      <c r="UGM30" s="305"/>
      <c r="UGN30" s="305"/>
      <c r="UGO30" s="305"/>
      <c r="UGP30" s="305"/>
      <c r="UGQ30" s="305"/>
      <c r="UGR30" s="305"/>
      <c r="UGS30" s="305"/>
      <c r="UGT30" s="305"/>
      <c r="UGU30" s="305"/>
      <c r="UGV30" s="305"/>
      <c r="UGW30" s="305"/>
      <c r="UGX30" s="305"/>
      <c r="UGY30" s="305"/>
      <c r="UGZ30" s="305"/>
      <c r="UHA30" s="305"/>
      <c r="UHB30" s="305"/>
      <c r="UHC30" s="305"/>
      <c r="UHD30" s="305"/>
      <c r="UHE30" s="305"/>
      <c r="UHF30" s="305"/>
      <c r="UHG30" s="305"/>
      <c r="UHH30" s="305"/>
      <c r="UHI30" s="305"/>
      <c r="UHJ30" s="305"/>
      <c r="UHK30" s="305"/>
      <c r="UHL30" s="305"/>
      <c r="UHM30" s="305"/>
      <c r="UHN30" s="305"/>
      <c r="UHO30" s="305"/>
      <c r="UHP30" s="305"/>
      <c r="UHQ30" s="305"/>
      <c r="UHR30" s="305"/>
      <c r="UHS30" s="305"/>
      <c r="UHT30" s="305"/>
      <c r="UHU30" s="305"/>
      <c r="UHV30" s="305"/>
      <c r="UHW30" s="305"/>
      <c r="UHX30" s="305"/>
      <c r="UHY30" s="305"/>
      <c r="UHZ30" s="305"/>
      <c r="UIA30" s="305"/>
      <c r="UIB30" s="305"/>
      <c r="UIC30" s="305"/>
      <c r="UID30" s="305"/>
      <c r="UIE30" s="305"/>
      <c r="UIF30" s="305"/>
      <c r="UIG30" s="305"/>
      <c r="UIH30" s="305"/>
      <c r="UII30" s="305"/>
      <c r="UIJ30" s="305"/>
      <c r="UIK30" s="305"/>
      <c r="UIL30" s="305"/>
      <c r="UIM30" s="305"/>
      <c r="UIN30" s="305"/>
      <c r="UIO30" s="305"/>
      <c r="UIP30" s="305"/>
      <c r="UIQ30" s="305"/>
      <c r="UIR30" s="305"/>
      <c r="UIS30" s="305"/>
      <c r="UIT30" s="305"/>
      <c r="UIU30" s="305"/>
      <c r="UIV30" s="305"/>
      <c r="UIW30" s="305"/>
      <c r="UIX30" s="305"/>
      <c r="UIY30" s="305"/>
      <c r="UIZ30" s="305"/>
      <c r="UJA30" s="305"/>
      <c r="UJB30" s="305"/>
      <c r="UJC30" s="305"/>
      <c r="UJD30" s="305"/>
      <c r="UJE30" s="305"/>
      <c r="UJF30" s="305"/>
      <c r="UJG30" s="305"/>
      <c r="UJH30" s="305"/>
      <c r="UJI30" s="305"/>
      <c r="UJJ30" s="305"/>
      <c r="UJK30" s="305"/>
      <c r="UJL30" s="305"/>
      <c r="UJM30" s="305"/>
      <c r="UJN30" s="305"/>
      <c r="UJO30" s="305"/>
      <c r="UJP30" s="305"/>
      <c r="UJQ30" s="305"/>
      <c r="UJR30" s="305"/>
      <c r="UJS30" s="305"/>
      <c r="UJT30" s="305"/>
      <c r="UJU30" s="305"/>
      <c r="UJV30" s="305"/>
      <c r="UJW30" s="305"/>
      <c r="UJX30" s="305"/>
      <c r="UJY30" s="305"/>
      <c r="UJZ30" s="305"/>
      <c r="UKA30" s="305"/>
      <c r="UKB30" s="305"/>
      <c r="UKC30" s="305"/>
      <c r="UKD30" s="305"/>
      <c r="UKE30" s="305"/>
      <c r="UKF30" s="305"/>
      <c r="UKG30" s="305"/>
      <c r="UKH30" s="305"/>
      <c r="UKI30" s="305"/>
      <c r="UKJ30" s="305"/>
      <c r="UKK30" s="305"/>
      <c r="UKL30" s="305"/>
      <c r="UKM30" s="305"/>
      <c r="UKN30" s="305"/>
      <c r="UKO30" s="305"/>
      <c r="UKP30" s="305"/>
      <c r="UKQ30" s="305"/>
      <c r="UKR30" s="305"/>
      <c r="UKS30" s="305"/>
      <c r="UKT30" s="305"/>
      <c r="UKU30" s="305"/>
      <c r="UKV30" s="305"/>
      <c r="UKW30" s="305"/>
      <c r="UKX30" s="305"/>
      <c r="UKY30" s="305"/>
      <c r="UKZ30" s="305"/>
      <c r="ULA30" s="305"/>
      <c r="ULB30" s="305"/>
      <c r="ULC30" s="305"/>
      <c r="ULD30" s="305"/>
      <c r="ULE30" s="305"/>
      <c r="ULF30" s="305"/>
      <c r="ULG30" s="305"/>
      <c r="ULH30" s="305"/>
      <c r="ULI30" s="305"/>
      <c r="ULJ30" s="305"/>
      <c r="ULK30" s="305"/>
      <c r="ULL30" s="305"/>
      <c r="ULM30" s="305"/>
      <c r="ULN30" s="305"/>
      <c r="ULO30" s="305"/>
      <c r="ULP30" s="305"/>
      <c r="ULQ30" s="305"/>
      <c r="ULR30" s="305"/>
      <c r="ULS30" s="305"/>
      <c r="ULT30" s="305"/>
      <c r="ULU30" s="305"/>
      <c r="ULV30" s="305"/>
      <c r="ULW30" s="305"/>
      <c r="ULX30" s="305"/>
      <c r="ULY30" s="305"/>
      <c r="ULZ30" s="305"/>
      <c r="UMA30" s="305"/>
      <c r="UMB30" s="305"/>
      <c r="UMC30" s="305"/>
      <c r="UMD30" s="305"/>
      <c r="UME30" s="305"/>
      <c r="UMF30" s="305"/>
      <c r="UMG30" s="305"/>
      <c r="UMH30" s="305"/>
      <c r="UMI30" s="305"/>
      <c r="UMJ30" s="305"/>
      <c r="UMK30" s="305"/>
      <c r="UML30" s="305"/>
      <c r="UMM30" s="305"/>
      <c r="UMN30" s="305"/>
      <c r="UMO30" s="305"/>
      <c r="UMP30" s="305"/>
      <c r="UMQ30" s="305"/>
      <c r="UMR30" s="305"/>
      <c r="UMS30" s="305"/>
      <c r="UMT30" s="305"/>
      <c r="UMU30" s="305"/>
      <c r="UMV30" s="305"/>
      <c r="UMW30" s="305"/>
      <c r="UMX30" s="305"/>
      <c r="UMY30" s="305"/>
      <c r="UMZ30" s="305"/>
      <c r="UNA30" s="305"/>
      <c r="UNB30" s="305"/>
      <c r="UNC30" s="305"/>
      <c r="UND30" s="305"/>
      <c r="UNE30" s="305"/>
      <c r="UNF30" s="305"/>
      <c r="UNG30" s="305"/>
      <c r="UNH30" s="305"/>
      <c r="UNI30" s="305"/>
      <c r="UNJ30" s="305"/>
      <c r="UNK30" s="305"/>
      <c r="UNL30" s="305"/>
      <c r="UNM30" s="305"/>
      <c r="UNN30" s="305"/>
      <c r="UNO30" s="305"/>
      <c r="UNP30" s="305"/>
      <c r="UNQ30" s="305"/>
      <c r="UNR30" s="305"/>
      <c r="UNS30" s="305"/>
      <c r="UNT30" s="305"/>
      <c r="UNU30" s="305"/>
      <c r="UNV30" s="305"/>
      <c r="UNW30" s="305"/>
      <c r="UNX30" s="305"/>
      <c r="UNY30" s="305"/>
      <c r="UNZ30" s="305"/>
      <c r="UOA30" s="305"/>
      <c r="UOB30" s="305"/>
      <c r="UOC30" s="305"/>
      <c r="UOD30" s="305"/>
      <c r="UOE30" s="305"/>
      <c r="UOF30" s="305"/>
      <c r="UOG30" s="305"/>
      <c r="UOH30" s="305"/>
      <c r="UOI30" s="305"/>
      <c r="UOJ30" s="305"/>
      <c r="UOK30" s="305"/>
      <c r="UOL30" s="305"/>
      <c r="UOM30" s="305"/>
      <c r="UON30" s="305"/>
      <c r="UOO30" s="305"/>
      <c r="UOP30" s="305"/>
      <c r="UOQ30" s="305"/>
      <c r="UOR30" s="305"/>
      <c r="UOS30" s="305"/>
      <c r="UOT30" s="305"/>
      <c r="UOU30" s="305"/>
      <c r="UOV30" s="305"/>
      <c r="UOW30" s="305"/>
      <c r="UOX30" s="305"/>
      <c r="UOY30" s="305"/>
      <c r="UOZ30" s="305"/>
      <c r="UPA30" s="305"/>
      <c r="UPB30" s="305"/>
      <c r="UPC30" s="305"/>
      <c r="UPD30" s="305"/>
      <c r="UPE30" s="305"/>
      <c r="UPF30" s="305"/>
      <c r="UPG30" s="305"/>
      <c r="UPH30" s="305"/>
      <c r="UPI30" s="305"/>
      <c r="UPJ30" s="305"/>
      <c r="UPK30" s="305"/>
      <c r="UPL30" s="305"/>
      <c r="UPM30" s="305"/>
      <c r="UPN30" s="305"/>
      <c r="UPO30" s="305"/>
      <c r="UPP30" s="305"/>
      <c r="UPQ30" s="305"/>
      <c r="UPR30" s="305"/>
      <c r="UPS30" s="305"/>
      <c r="UPT30" s="305"/>
      <c r="UPU30" s="305"/>
      <c r="UPV30" s="305"/>
      <c r="UPW30" s="305"/>
      <c r="UPX30" s="305"/>
      <c r="UPY30" s="305"/>
      <c r="UPZ30" s="305"/>
      <c r="UQA30" s="305"/>
      <c r="UQB30" s="305"/>
      <c r="UQC30" s="305"/>
      <c r="UQD30" s="305"/>
      <c r="UQE30" s="305"/>
      <c r="UQF30" s="305"/>
      <c r="UQG30" s="305"/>
      <c r="UQH30" s="305"/>
      <c r="UQI30" s="305"/>
      <c r="UQJ30" s="305"/>
      <c r="UQK30" s="305"/>
      <c r="UQL30" s="305"/>
      <c r="UQM30" s="305"/>
      <c r="UQN30" s="305"/>
      <c r="UQO30" s="305"/>
      <c r="UQP30" s="305"/>
      <c r="UQQ30" s="305"/>
      <c r="UQR30" s="305"/>
      <c r="UQS30" s="305"/>
      <c r="UQT30" s="305"/>
      <c r="UQU30" s="305"/>
      <c r="UQV30" s="305"/>
      <c r="UQW30" s="305"/>
      <c r="UQX30" s="305"/>
      <c r="UQY30" s="305"/>
      <c r="UQZ30" s="305"/>
      <c r="URA30" s="305"/>
      <c r="URB30" s="305"/>
      <c r="URC30" s="305"/>
      <c r="URD30" s="305"/>
      <c r="URE30" s="305"/>
      <c r="URF30" s="305"/>
      <c r="URG30" s="305"/>
      <c r="URH30" s="305"/>
      <c r="URI30" s="305"/>
      <c r="URJ30" s="305"/>
      <c r="URK30" s="305"/>
      <c r="URL30" s="305"/>
      <c r="URM30" s="305"/>
      <c r="URN30" s="305"/>
      <c r="URO30" s="305"/>
      <c r="URP30" s="305"/>
      <c r="URQ30" s="305"/>
      <c r="URR30" s="305"/>
      <c r="URS30" s="305"/>
      <c r="URT30" s="305"/>
      <c r="URU30" s="305"/>
      <c r="URV30" s="305"/>
      <c r="URW30" s="305"/>
      <c r="URX30" s="305"/>
      <c r="URY30" s="305"/>
      <c r="URZ30" s="305"/>
      <c r="USA30" s="305"/>
      <c r="USB30" s="305"/>
      <c r="USC30" s="305"/>
      <c r="USD30" s="305"/>
      <c r="USE30" s="305"/>
      <c r="USF30" s="305"/>
      <c r="USG30" s="305"/>
      <c r="USH30" s="305"/>
      <c r="USI30" s="305"/>
      <c r="USJ30" s="305"/>
      <c r="USK30" s="305"/>
      <c r="USL30" s="305"/>
      <c r="USM30" s="305"/>
      <c r="USN30" s="305"/>
      <c r="USO30" s="305"/>
      <c r="USP30" s="305"/>
      <c r="USQ30" s="305"/>
      <c r="USR30" s="305"/>
      <c r="USS30" s="305"/>
      <c r="UST30" s="305"/>
      <c r="USU30" s="305"/>
      <c r="USV30" s="305"/>
      <c r="USW30" s="305"/>
      <c r="USX30" s="305"/>
      <c r="USY30" s="305"/>
      <c r="USZ30" s="305"/>
      <c r="UTA30" s="305"/>
      <c r="UTB30" s="305"/>
      <c r="UTC30" s="305"/>
      <c r="UTD30" s="305"/>
      <c r="UTE30" s="305"/>
      <c r="UTF30" s="305"/>
      <c r="UTG30" s="305"/>
      <c r="UTH30" s="305"/>
      <c r="UTI30" s="305"/>
      <c r="UTJ30" s="305"/>
      <c r="UTK30" s="305"/>
      <c r="UTL30" s="305"/>
      <c r="UTM30" s="305"/>
      <c r="UTN30" s="305"/>
      <c r="UTO30" s="305"/>
      <c r="UTP30" s="305"/>
      <c r="UTQ30" s="305"/>
      <c r="UTR30" s="305"/>
      <c r="UTS30" s="305"/>
      <c r="UTT30" s="305"/>
      <c r="UTU30" s="305"/>
      <c r="UTV30" s="305"/>
      <c r="UTW30" s="305"/>
      <c r="UTX30" s="305"/>
      <c r="UTY30" s="305"/>
      <c r="UTZ30" s="305"/>
      <c r="UUA30" s="305"/>
      <c r="UUB30" s="305"/>
      <c r="UUC30" s="305"/>
      <c r="UUD30" s="305"/>
      <c r="UUE30" s="305"/>
      <c r="UUF30" s="305"/>
      <c r="UUG30" s="305"/>
      <c r="UUH30" s="305"/>
      <c r="UUI30" s="305"/>
      <c r="UUJ30" s="305"/>
      <c r="UUK30" s="305"/>
      <c r="UUL30" s="305"/>
      <c r="UUM30" s="305"/>
      <c r="UUN30" s="305"/>
      <c r="UUO30" s="305"/>
      <c r="UUP30" s="305"/>
      <c r="UUQ30" s="305"/>
      <c r="UUR30" s="305"/>
      <c r="UUS30" s="305"/>
      <c r="UUT30" s="305"/>
      <c r="UUU30" s="305"/>
      <c r="UUV30" s="305"/>
      <c r="UUW30" s="305"/>
      <c r="UUX30" s="305"/>
      <c r="UUY30" s="305"/>
      <c r="UUZ30" s="305"/>
      <c r="UVA30" s="305"/>
      <c r="UVB30" s="305"/>
      <c r="UVC30" s="305"/>
      <c r="UVD30" s="305"/>
      <c r="UVE30" s="305"/>
      <c r="UVF30" s="305"/>
      <c r="UVG30" s="305"/>
      <c r="UVH30" s="305"/>
      <c r="UVI30" s="305"/>
      <c r="UVJ30" s="305"/>
      <c r="UVK30" s="305"/>
      <c r="UVL30" s="305"/>
      <c r="UVM30" s="305"/>
      <c r="UVN30" s="305"/>
      <c r="UVO30" s="305"/>
      <c r="UVP30" s="305"/>
      <c r="UVQ30" s="305"/>
      <c r="UVR30" s="305"/>
      <c r="UVS30" s="305"/>
      <c r="UVT30" s="305"/>
      <c r="UVU30" s="305"/>
      <c r="UVV30" s="305"/>
      <c r="UVW30" s="305"/>
      <c r="UVX30" s="305"/>
      <c r="UVY30" s="305"/>
      <c r="UVZ30" s="305"/>
      <c r="UWA30" s="305"/>
      <c r="UWB30" s="305"/>
      <c r="UWC30" s="305"/>
      <c r="UWD30" s="305"/>
      <c r="UWE30" s="305"/>
      <c r="UWF30" s="305"/>
      <c r="UWG30" s="305"/>
      <c r="UWH30" s="305"/>
      <c r="UWI30" s="305"/>
      <c r="UWJ30" s="305"/>
      <c r="UWK30" s="305"/>
      <c r="UWL30" s="305"/>
      <c r="UWM30" s="305"/>
      <c r="UWN30" s="305"/>
      <c r="UWO30" s="305"/>
      <c r="UWP30" s="305"/>
      <c r="UWQ30" s="305"/>
      <c r="UWR30" s="305"/>
      <c r="UWS30" s="305"/>
      <c r="UWT30" s="305"/>
      <c r="UWU30" s="305"/>
      <c r="UWV30" s="305"/>
      <c r="UWW30" s="305"/>
      <c r="UWX30" s="305"/>
      <c r="UWY30" s="305"/>
      <c r="UWZ30" s="305"/>
      <c r="UXA30" s="305"/>
      <c r="UXB30" s="305"/>
      <c r="UXC30" s="305"/>
      <c r="UXD30" s="305"/>
      <c r="UXE30" s="305"/>
      <c r="UXF30" s="305"/>
      <c r="UXG30" s="305"/>
      <c r="UXH30" s="305"/>
      <c r="UXI30" s="305"/>
      <c r="UXJ30" s="305"/>
      <c r="UXK30" s="305"/>
      <c r="UXL30" s="305"/>
      <c r="UXM30" s="305"/>
      <c r="UXN30" s="305"/>
      <c r="UXO30" s="305"/>
      <c r="UXP30" s="305"/>
      <c r="UXQ30" s="305"/>
      <c r="UXR30" s="305"/>
      <c r="UXS30" s="305"/>
      <c r="UXT30" s="305"/>
      <c r="UXU30" s="305"/>
      <c r="UXV30" s="305"/>
      <c r="UXW30" s="305"/>
      <c r="UXX30" s="305"/>
      <c r="UXY30" s="305"/>
      <c r="UXZ30" s="305"/>
      <c r="UYA30" s="305"/>
      <c r="UYB30" s="305"/>
      <c r="UYC30" s="305"/>
      <c r="UYD30" s="305"/>
      <c r="UYE30" s="305"/>
      <c r="UYF30" s="305"/>
      <c r="UYG30" s="305"/>
      <c r="UYH30" s="305"/>
      <c r="UYI30" s="305"/>
      <c r="UYJ30" s="305"/>
      <c r="UYK30" s="305"/>
      <c r="UYL30" s="305"/>
      <c r="UYM30" s="305"/>
      <c r="UYN30" s="305"/>
      <c r="UYO30" s="305"/>
      <c r="UYP30" s="305"/>
      <c r="UYQ30" s="305"/>
      <c r="UYR30" s="305"/>
      <c r="UYS30" s="305"/>
      <c r="UYT30" s="305"/>
      <c r="UYU30" s="305"/>
      <c r="UYV30" s="305"/>
      <c r="UYW30" s="305"/>
      <c r="UYX30" s="305"/>
      <c r="UYY30" s="305"/>
      <c r="UYZ30" s="305"/>
      <c r="UZA30" s="305"/>
      <c r="UZB30" s="305"/>
      <c r="UZC30" s="305"/>
      <c r="UZD30" s="305"/>
      <c r="UZE30" s="305"/>
      <c r="UZF30" s="305"/>
      <c r="UZG30" s="305"/>
      <c r="UZH30" s="305"/>
      <c r="UZI30" s="305"/>
      <c r="UZJ30" s="305"/>
      <c r="UZK30" s="305"/>
      <c r="UZL30" s="305"/>
      <c r="UZM30" s="305"/>
      <c r="UZN30" s="305"/>
      <c r="UZO30" s="305"/>
      <c r="UZP30" s="305"/>
      <c r="UZQ30" s="305"/>
      <c r="UZR30" s="305"/>
      <c r="UZS30" s="305"/>
      <c r="UZT30" s="305"/>
      <c r="UZU30" s="305"/>
      <c r="UZV30" s="305"/>
      <c r="UZW30" s="305"/>
      <c r="UZX30" s="305"/>
      <c r="UZY30" s="305"/>
      <c r="UZZ30" s="305"/>
      <c r="VAA30" s="305"/>
      <c r="VAB30" s="305"/>
      <c r="VAC30" s="305"/>
      <c r="VAD30" s="305"/>
      <c r="VAE30" s="305"/>
      <c r="VAF30" s="305"/>
      <c r="VAG30" s="305"/>
      <c r="VAH30" s="305"/>
      <c r="VAI30" s="305"/>
      <c r="VAJ30" s="305"/>
      <c r="VAK30" s="305"/>
      <c r="VAL30" s="305"/>
      <c r="VAM30" s="305"/>
      <c r="VAN30" s="305"/>
      <c r="VAO30" s="305"/>
      <c r="VAP30" s="305"/>
      <c r="VAQ30" s="305"/>
      <c r="VAR30" s="305"/>
      <c r="VAS30" s="305"/>
      <c r="VAT30" s="305"/>
      <c r="VAU30" s="305"/>
      <c r="VAV30" s="305"/>
      <c r="VAW30" s="305"/>
      <c r="VAX30" s="305"/>
      <c r="VAY30" s="305"/>
      <c r="VAZ30" s="305"/>
      <c r="VBA30" s="305"/>
      <c r="VBB30" s="305"/>
      <c r="VBC30" s="305"/>
      <c r="VBD30" s="305"/>
      <c r="VBE30" s="305"/>
      <c r="VBF30" s="305"/>
      <c r="VBG30" s="305"/>
      <c r="VBH30" s="305"/>
      <c r="VBI30" s="305"/>
      <c r="VBJ30" s="305"/>
      <c r="VBK30" s="305"/>
      <c r="VBL30" s="305"/>
      <c r="VBM30" s="305"/>
      <c r="VBN30" s="305"/>
      <c r="VBO30" s="305"/>
      <c r="VBP30" s="305"/>
      <c r="VBQ30" s="305"/>
      <c r="VBR30" s="305"/>
      <c r="VBS30" s="305"/>
      <c r="VBT30" s="305"/>
      <c r="VBU30" s="305"/>
      <c r="VBV30" s="305"/>
      <c r="VBW30" s="305"/>
      <c r="VBX30" s="305"/>
      <c r="VBY30" s="305"/>
      <c r="VBZ30" s="305"/>
      <c r="VCA30" s="305"/>
      <c r="VCB30" s="305"/>
      <c r="VCC30" s="305"/>
      <c r="VCD30" s="305"/>
      <c r="VCE30" s="305"/>
      <c r="VCF30" s="305"/>
      <c r="VCG30" s="305"/>
      <c r="VCH30" s="305"/>
      <c r="VCI30" s="305"/>
      <c r="VCJ30" s="305"/>
      <c r="VCK30" s="305"/>
      <c r="VCL30" s="305"/>
      <c r="VCM30" s="305"/>
      <c r="VCN30" s="305"/>
      <c r="VCO30" s="305"/>
      <c r="VCP30" s="305"/>
      <c r="VCQ30" s="305"/>
      <c r="VCR30" s="305"/>
      <c r="VCS30" s="305"/>
      <c r="VCT30" s="305"/>
      <c r="VCU30" s="305"/>
      <c r="VCV30" s="305"/>
      <c r="VCW30" s="305"/>
      <c r="VCX30" s="305"/>
      <c r="VCY30" s="305"/>
      <c r="VCZ30" s="305"/>
      <c r="VDA30" s="305"/>
      <c r="VDB30" s="305"/>
      <c r="VDC30" s="305"/>
      <c r="VDD30" s="305"/>
      <c r="VDE30" s="305"/>
      <c r="VDF30" s="305"/>
      <c r="VDG30" s="305"/>
      <c r="VDH30" s="305"/>
      <c r="VDI30" s="305"/>
      <c r="VDJ30" s="305"/>
      <c r="VDK30" s="305"/>
      <c r="VDL30" s="305"/>
      <c r="VDM30" s="305"/>
      <c r="VDN30" s="305"/>
      <c r="VDO30" s="305"/>
      <c r="VDP30" s="305"/>
      <c r="VDQ30" s="305"/>
      <c r="VDR30" s="305"/>
      <c r="VDS30" s="305"/>
      <c r="VDT30" s="305"/>
      <c r="VDU30" s="305"/>
      <c r="VDV30" s="305"/>
      <c r="VDW30" s="305"/>
      <c r="VDX30" s="305"/>
      <c r="VDY30" s="305"/>
      <c r="VDZ30" s="305"/>
      <c r="VEA30" s="305"/>
      <c r="VEB30" s="305"/>
      <c r="VEC30" s="305"/>
      <c r="VED30" s="305"/>
      <c r="VEE30" s="305"/>
      <c r="VEF30" s="305"/>
      <c r="VEG30" s="305"/>
      <c r="VEH30" s="305"/>
      <c r="VEI30" s="305"/>
      <c r="VEJ30" s="305"/>
      <c r="VEK30" s="305"/>
      <c r="VEL30" s="305"/>
      <c r="VEM30" s="305"/>
      <c r="VEN30" s="305"/>
      <c r="VEO30" s="305"/>
      <c r="VEP30" s="305"/>
      <c r="VEQ30" s="305"/>
      <c r="VER30" s="305"/>
      <c r="VES30" s="305"/>
      <c r="VET30" s="305"/>
      <c r="VEU30" s="305"/>
      <c r="VEV30" s="305"/>
      <c r="VEW30" s="305"/>
      <c r="VEX30" s="305"/>
      <c r="VEY30" s="305"/>
      <c r="VEZ30" s="305"/>
      <c r="VFA30" s="305"/>
      <c r="VFB30" s="305"/>
      <c r="VFC30" s="305"/>
      <c r="VFD30" s="305"/>
      <c r="VFE30" s="305"/>
      <c r="VFF30" s="305"/>
      <c r="VFG30" s="305"/>
      <c r="VFH30" s="305"/>
      <c r="VFI30" s="305"/>
      <c r="VFJ30" s="305"/>
      <c r="VFK30" s="305"/>
      <c r="VFL30" s="305"/>
      <c r="VFM30" s="305"/>
      <c r="VFN30" s="305"/>
      <c r="VFO30" s="305"/>
      <c r="VFP30" s="305"/>
      <c r="VFQ30" s="305"/>
      <c r="VFR30" s="305"/>
      <c r="VFS30" s="305"/>
      <c r="VFT30" s="305"/>
      <c r="VFU30" s="305"/>
      <c r="VFV30" s="305"/>
      <c r="VFW30" s="305"/>
      <c r="VFX30" s="305"/>
      <c r="VFY30" s="305"/>
      <c r="VFZ30" s="305"/>
      <c r="VGA30" s="305"/>
      <c r="VGB30" s="305"/>
      <c r="VGC30" s="305"/>
      <c r="VGD30" s="305"/>
      <c r="VGE30" s="305"/>
      <c r="VGF30" s="305"/>
      <c r="VGG30" s="305"/>
      <c r="VGH30" s="305"/>
      <c r="VGI30" s="305"/>
      <c r="VGJ30" s="305"/>
      <c r="VGK30" s="305"/>
      <c r="VGL30" s="305"/>
      <c r="VGM30" s="305"/>
      <c r="VGN30" s="305"/>
      <c r="VGO30" s="305"/>
      <c r="VGP30" s="305"/>
      <c r="VGQ30" s="305"/>
      <c r="VGR30" s="305"/>
      <c r="VGS30" s="305"/>
      <c r="VGT30" s="305"/>
      <c r="VGU30" s="305"/>
      <c r="VGV30" s="305"/>
      <c r="VGW30" s="305"/>
      <c r="VGX30" s="305"/>
      <c r="VGY30" s="305"/>
      <c r="VGZ30" s="305"/>
      <c r="VHA30" s="305"/>
      <c r="VHB30" s="305"/>
      <c r="VHC30" s="305"/>
      <c r="VHD30" s="305"/>
      <c r="VHE30" s="305"/>
      <c r="VHF30" s="305"/>
      <c r="VHG30" s="305"/>
      <c r="VHH30" s="305"/>
      <c r="VHI30" s="305"/>
      <c r="VHJ30" s="305"/>
      <c r="VHK30" s="305"/>
      <c r="VHL30" s="305"/>
      <c r="VHM30" s="305"/>
      <c r="VHN30" s="305"/>
      <c r="VHO30" s="305"/>
      <c r="VHP30" s="305"/>
      <c r="VHQ30" s="305"/>
      <c r="VHR30" s="305"/>
      <c r="VHS30" s="305"/>
      <c r="VHT30" s="305"/>
      <c r="VHU30" s="305"/>
      <c r="VHV30" s="305"/>
      <c r="VHW30" s="305"/>
      <c r="VHX30" s="305"/>
      <c r="VHY30" s="305"/>
      <c r="VHZ30" s="305"/>
      <c r="VIA30" s="305"/>
      <c r="VIB30" s="305"/>
      <c r="VIC30" s="305"/>
      <c r="VID30" s="305"/>
      <c r="VIE30" s="305"/>
      <c r="VIF30" s="305"/>
      <c r="VIG30" s="305"/>
      <c r="VIH30" s="305"/>
      <c r="VII30" s="305"/>
      <c r="VIJ30" s="305"/>
      <c r="VIK30" s="305"/>
      <c r="VIL30" s="305"/>
      <c r="VIM30" s="305"/>
      <c r="VIN30" s="305"/>
      <c r="VIO30" s="305"/>
      <c r="VIP30" s="305"/>
      <c r="VIQ30" s="305"/>
      <c r="VIR30" s="305"/>
      <c r="VIS30" s="305"/>
      <c r="VIT30" s="305"/>
      <c r="VIU30" s="305"/>
      <c r="VIV30" s="305"/>
      <c r="VIW30" s="305"/>
      <c r="VIX30" s="305"/>
      <c r="VIY30" s="305"/>
      <c r="VIZ30" s="305"/>
      <c r="VJA30" s="305"/>
      <c r="VJB30" s="305"/>
      <c r="VJC30" s="305"/>
      <c r="VJD30" s="305"/>
      <c r="VJE30" s="305"/>
      <c r="VJF30" s="305"/>
      <c r="VJG30" s="305"/>
      <c r="VJH30" s="305"/>
      <c r="VJI30" s="305"/>
      <c r="VJJ30" s="305"/>
      <c r="VJK30" s="305"/>
      <c r="VJL30" s="305"/>
      <c r="VJM30" s="305"/>
      <c r="VJN30" s="305"/>
      <c r="VJO30" s="305"/>
      <c r="VJP30" s="305"/>
      <c r="VJQ30" s="305"/>
      <c r="VJR30" s="305"/>
      <c r="VJS30" s="305"/>
      <c r="VJT30" s="305"/>
      <c r="VJU30" s="305"/>
      <c r="VJV30" s="305"/>
      <c r="VJW30" s="305"/>
      <c r="VJX30" s="305"/>
      <c r="VJY30" s="305"/>
      <c r="VJZ30" s="305"/>
      <c r="VKA30" s="305"/>
      <c r="VKB30" s="305"/>
      <c r="VKC30" s="305"/>
      <c r="VKD30" s="305"/>
      <c r="VKE30" s="305"/>
      <c r="VKF30" s="305"/>
      <c r="VKG30" s="305"/>
      <c r="VKH30" s="305"/>
      <c r="VKI30" s="305"/>
      <c r="VKJ30" s="305"/>
      <c r="VKK30" s="305"/>
      <c r="VKL30" s="305"/>
      <c r="VKM30" s="305"/>
      <c r="VKN30" s="305"/>
      <c r="VKO30" s="305"/>
      <c r="VKP30" s="305"/>
      <c r="VKQ30" s="305"/>
      <c r="VKR30" s="305"/>
      <c r="VKS30" s="305"/>
      <c r="VKT30" s="305"/>
      <c r="VKU30" s="305"/>
      <c r="VKV30" s="305"/>
      <c r="VKW30" s="305"/>
      <c r="VKX30" s="305"/>
      <c r="VKY30" s="305"/>
      <c r="VKZ30" s="305"/>
      <c r="VLA30" s="305"/>
      <c r="VLB30" s="305"/>
      <c r="VLC30" s="305"/>
      <c r="VLD30" s="305"/>
      <c r="VLE30" s="305"/>
      <c r="VLF30" s="305"/>
      <c r="VLG30" s="305"/>
      <c r="VLH30" s="305"/>
      <c r="VLI30" s="305"/>
      <c r="VLJ30" s="305"/>
      <c r="VLK30" s="305"/>
      <c r="VLL30" s="305"/>
      <c r="VLM30" s="305"/>
      <c r="VLN30" s="305"/>
      <c r="VLO30" s="305"/>
      <c r="VLP30" s="305"/>
      <c r="VLQ30" s="305"/>
      <c r="VLR30" s="305"/>
      <c r="VLS30" s="305"/>
      <c r="VLT30" s="305"/>
      <c r="VLU30" s="305"/>
      <c r="VLV30" s="305"/>
      <c r="VLW30" s="305"/>
      <c r="VLX30" s="305"/>
      <c r="VLY30" s="305"/>
      <c r="VLZ30" s="305"/>
      <c r="VMA30" s="305"/>
      <c r="VMB30" s="305"/>
      <c r="VMC30" s="305"/>
      <c r="VMD30" s="305"/>
      <c r="VME30" s="305"/>
      <c r="VMF30" s="305"/>
      <c r="VMG30" s="305"/>
      <c r="VMH30" s="305"/>
      <c r="VMI30" s="305"/>
      <c r="VMJ30" s="305"/>
      <c r="VMK30" s="305"/>
      <c r="VML30" s="305"/>
      <c r="VMM30" s="305"/>
      <c r="VMN30" s="305"/>
      <c r="VMO30" s="305"/>
      <c r="VMP30" s="305"/>
      <c r="VMQ30" s="305"/>
      <c r="VMR30" s="305"/>
      <c r="VMS30" s="305"/>
      <c r="VMT30" s="305"/>
      <c r="VMU30" s="305"/>
      <c r="VMV30" s="305"/>
      <c r="VMW30" s="305"/>
      <c r="VMX30" s="305"/>
      <c r="VMY30" s="305"/>
      <c r="VMZ30" s="305"/>
      <c r="VNA30" s="305"/>
      <c r="VNB30" s="305"/>
      <c r="VNC30" s="305"/>
      <c r="VND30" s="305"/>
      <c r="VNE30" s="305"/>
      <c r="VNF30" s="305"/>
      <c r="VNG30" s="305"/>
      <c r="VNH30" s="305"/>
      <c r="VNI30" s="305"/>
      <c r="VNJ30" s="305"/>
      <c r="VNK30" s="305"/>
      <c r="VNL30" s="305"/>
      <c r="VNM30" s="305"/>
      <c r="VNN30" s="305"/>
      <c r="VNO30" s="305"/>
      <c r="VNP30" s="305"/>
      <c r="VNQ30" s="305"/>
      <c r="VNR30" s="305"/>
      <c r="VNS30" s="305"/>
      <c r="VNT30" s="305"/>
      <c r="VNU30" s="305"/>
      <c r="VNV30" s="305"/>
      <c r="VNW30" s="305"/>
      <c r="VNX30" s="305"/>
      <c r="VNY30" s="305"/>
      <c r="VNZ30" s="305"/>
      <c r="VOA30" s="305"/>
      <c r="VOB30" s="305"/>
      <c r="VOC30" s="305"/>
      <c r="VOD30" s="305"/>
      <c r="VOE30" s="305"/>
      <c r="VOF30" s="305"/>
      <c r="VOG30" s="305"/>
      <c r="VOH30" s="305"/>
      <c r="VOI30" s="305"/>
      <c r="VOJ30" s="305"/>
      <c r="VOK30" s="305"/>
      <c r="VOL30" s="305"/>
      <c r="VOM30" s="305"/>
      <c r="VON30" s="305"/>
      <c r="VOO30" s="305"/>
      <c r="VOP30" s="305"/>
      <c r="VOQ30" s="305"/>
      <c r="VOR30" s="305"/>
      <c r="VOS30" s="305"/>
      <c r="VOT30" s="305"/>
      <c r="VOU30" s="305"/>
      <c r="VOV30" s="305"/>
      <c r="VOW30" s="305"/>
      <c r="VOX30" s="305"/>
      <c r="VOY30" s="305"/>
      <c r="VOZ30" s="305"/>
      <c r="VPA30" s="305"/>
      <c r="VPB30" s="305"/>
      <c r="VPC30" s="305"/>
      <c r="VPD30" s="305"/>
      <c r="VPE30" s="305"/>
      <c r="VPF30" s="305"/>
      <c r="VPG30" s="305"/>
      <c r="VPH30" s="305"/>
      <c r="VPI30" s="305"/>
      <c r="VPJ30" s="305"/>
      <c r="VPK30" s="305"/>
      <c r="VPL30" s="305"/>
      <c r="VPM30" s="305"/>
      <c r="VPN30" s="305"/>
      <c r="VPO30" s="305"/>
      <c r="VPP30" s="305"/>
      <c r="VPQ30" s="305"/>
      <c r="VPR30" s="305"/>
      <c r="VPS30" s="305"/>
      <c r="VPT30" s="305"/>
      <c r="VPU30" s="305"/>
      <c r="VPV30" s="305"/>
      <c r="VPW30" s="305"/>
      <c r="VPX30" s="305"/>
      <c r="VPY30" s="305"/>
      <c r="VPZ30" s="305"/>
      <c r="VQA30" s="305"/>
      <c r="VQB30" s="305"/>
      <c r="VQC30" s="305"/>
      <c r="VQD30" s="305"/>
      <c r="VQE30" s="305"/>
      <c r="VQF30" s="305"/>
      <c r="VQG30" s="305"/>
      <c r="VQH30" s="305"/>
      <c r="VQI30" s="305"/>
      <c r="VQJ30" s="305"/>
      <c r="VQK30" s="305"/>
      <c r="VQL30" s="305"/>
      <c r="VQM30" s="305"/>
      <c r="VQN30" s="305"/>
      <c r="VQO30" s="305"/>
      <c r="VQP30" s="305"/>
      <c r="VQQ30" s="305"/>
      <c r="VQR30" s="305"/>
      <c r="VQS30" s="305"/>
      <c r="VQT30" s="305"/>
      <c r="VQU30" s="305"/>
      <c r="VQV30" s="305"/>
      <c r="VQW30" s="305"/>
      <c r="VQX30" s="305"/>
      <c r="VQY30" s="305"/>
      <c r="VQZ30" s="305"/>
      <c r="VRA30" s="305"/>
      <c r="VRB30" s="305"/>
      <c r="VRC30" s="305"/>
      <c r="VRD30" s="305"/>
      <c r="VRE30" s="305"/>
      <c r="VRF30" s="305"/>
      <c r="VRG30" s="305"/>
      <c r="VRH30" s="305"/>
      <c r="VRI30" s="305"/>
      <c r="VRJ30" s="305"/>
      <c r="VRK30" s="305"/>
      <c r="VRL30" s="305"/>
      <c r="VRM30" s="305"/>
      <c r="VRN30" s="305"/>
      <c r="VRO30" s="305"/>
      <c r="VRP30" s="305"/>
      <c r="VRQ30" s="305"/>
      <c r="VRR30" s="305"/>
      <c r="VRS30" s="305"/>
      <c r="VRT30" s="305"/>
      <c r="VRU30" s="305"/>
      <c r="VRV30" s="305"/>
      <c r="VRW30" s="305"/>
      <c r="VRX30" s="305"/>
      <c r="VRY30" s="305"/>
      <c r="VRZ30" s="305"/>
      <c r="VSA30" s="305"/>
      <c r="VSB30" s="305"/>
      <c r="VSC30" s="305"/>
      <c r="VSD30" s="305"/>
      <c r="VSE30" s="305"/>
      <c r="VSF30" s="305"/>
      <c r="VSG30" s="305"/>
      <c r="VSH30" s="305"/>
      <c r="VSI30" s="305"/>
      <c r="VSJ30" s="305"/>
      <c r="VSK30" s="305"/>
      <c r="VSL30" s="305"/>
      <c r="VSM30" s="305"/>
      <c r="VSN30" s="305"/>
      <c r="VSO30" s="305"/>
      <c r="VSP30" s="305"/>
      <c r="VSQ30" s="305"/>
      <c r="VSR30" s="305"/>
      <c r="VSS30" s="305"/>
      <c r="VST30" s="305"/>
      <c r="VSU30" s="305"/>
      <c r="VSV30" s="305"/>
      <c r="VSW30" s="305"/>
      <c r="VSX30" s="305"/>
      <c r="VSY30" s="305"/>
      <c r="VSZ30" s="305"/>
      <c r="VTA30" s="305"/>
      <c r="VTB30" s="305"/>
      <c r="VTC30" s="305"/>
      <c r="VTD30" s="305"/>
      <c r="VTE30" s="305"/>
      <c r="VTF30" s="305"/>
      <c r="VTG30" s="305"/>
      <c r="VTH30" s="305"/>
      <c r="VTI30" s="305"/>
      <c r="VTJ30" s="305"/>
      <c r="VTK30" s="305"/>
      <c r="VTL30" s="305"/>
      <c r="VTM30" s="305"/>
      <c r="VTN30" s="305"/>
      <c r="VTO30" s="305"/>
      <c r="VTP30" s="305"/>
      <c r="VTQ30" s="305"/>
      <c r="VTR30" s="305"/>
      <c r="VTS30" s="305"/>
      <c r="VTT30" s="305"/>
      <c r="VTU30" s="305"/>
      <c r="VTV30" s="305"/>
      <c r="VTW30" s="305"/>
      <c r="VTX30" s="305"/>
      <c r="VTY30" s="305"/>
      <c r="VTZ30" s="305"/>
      <c r="VUA30" s="305"/>
      <c r="VUB30" s="305"/>
      <c r="VUC30" s="305"/>
      <c r="VUD30" s="305"/>
      <c r="VUE30" s="305"/>
      <c r="VUF30" s="305"/>
      <c r="VUG30" s="305"/>
      <c r="VUH30" s="305"/>
      <c r="VUI30" s="305"/>
      <c r="VUJ30" s="305"/>
      <c r="VUK30" s="305"/>
      <c r="VUL30" s="305"/>
      <c r="VUM30" s="305"/>
      <c r="VUN30" s="305"/>
      <c r="VUO30" s="305"/>
      <c r="VUP30" s="305"/>
      <c r="VUQ30" s="305"/>
      <c r="VUR30" s="305"/>
      <c r="VUS30" s="305"/>
      <c r="VUT30" s="305"/>
      <c r="VUU30" s="305"/>
      <c r="VUV30" s="305"/>
      <c r="VUW30" s="305"/>
      <c r="VUX30" s="305"/>
      <c r="VUY30" s="305"/>
      <c r="VUZ30" s="305"/>
      <c r="VVA30" s="305"/>
      <c r="VVB30" s="305"/>
      <c r="VVC30" s="305"/>
      <c r="VVD30" s="305"/>
      <c r="VVE30" s="305"/>
      <c r="VVF30" s="305"/>
      <c r="VVG30" s="305"/>
      <c r="VVH30" s="305"/>
      <c r="VVI30" s="305"/>
      <c r="VVJ30" s="305"/>
      <c r="VVK30" s="305"/>
      <c r="VVL30" s="305"/>
      <c r="VVM30" s="305"/>
      <c r="VVN30" s="305"/>
      <c r="VVO30" s="305"/>
      <c r="VVP30" s="305"/>
      <c r="VVQ30" s="305"/>
      <c r="VVR30" s="305"/>
      <c r="VVS30" s="305"/>
      <c r="VVT30" s="305"/>
      <c r="VVU30" s="305"/>
      <c r="VVV30" s="305"/>
      <c r="VVW30" s="305"/>
      <c r="VVX30" s="305"/>
      <c r="VVY30" s="305"/>
      <c r="VVZ30" s="305"/>
      <c r="VWA30" s="305"/>
      <c r="VWB30" s="305"/>
      <c r="VWC30" s="305"/>
      <c r="VWD30" s="305"/>
      <c r="VWE30" s="305"/>
      <c r="VWF30" s="305"/>
      <c r="VWG30" s="305"/>
      <c r="VWH30" s="305"/>
      <c r="VWI30" s="305"/>
      <c r="VWJ30" s="305"/>
      <c r="VWK30" s="305"/>
      <c r="VWL30" s="305"/>
      <c r="VWM30" s="305"/>
      <c r="VWN30" s="305"/>
      <c r="VWO30" s="305"/>
      <c r="VWP30" s="305"/>
      <c r="VWQ30" s="305"/>
      <c r="VWR30" s="305"/>
      <c r="VWS30" s="305"/>
      <c r="VWT30" s="305"/>
      <c r="VWU30" s="305"/>
      <c r="VWV30" s="305"/>
      <c r="VWW30" s="305"/>
      <c r="VWX30" s="305"/>
      <c r="VWY30" s="305"/>
      <c r="VWZ30" s="305"/>
      <c r="VXA30" s="305"/>
      <c r="VXB30" s="305"/>
      <c r="VXC30" s="305"/>
      <c r="VXD30" s="305"/>
      <c r="VXE30" s="305"/>
      <c r="VXF30" s="305"/>
      <c r="VXG30" s="305"/>
      <c r="VXH30" s="305"/>
      <c r="VXI30" s="305"/>
      <c r="VXJ30" s="305"/>
      <c r="VXK30" s="305"/>
      <c r="VXL30" s="305"/>
      <c r="VXM30" s="305"/>
      <c r="VXN30" s="305"/>
      <c r="VXO30" s="305"/>
      <c r="VXP30" s="305"/>
      <c r="VXQ30" s="305"/>
      <c r="VXR30" s="305"/>
      <c r="VXS30" s="305"/>
      <c r="VXT30" s="305"/>
      <c r="VXU30" s="305"/>
      <c r="VXV30" s="305"/>
      <c r="VXW30" s="305"/>
      <c r="VXX30" s="305"/>
      <c r="VXY30" s="305"/>
      <c r="VXZ30" s="305"/>
      <c r="VYA30" s="305"/>
      <c r="VYB30" s="305"/>
      <c r="VYC30" s="305"/>
      <c r="VYD30" s="305"/>
      <c r="VYE30" s="305"/>
      <c r="VYF30" s="305"/>
      <c r="VYG30" s="305"/>
      <c r="VYH30" s="305"/>
      <c r="VYI30" s="305"/>
      <c r="VYJ30" s="305"/>
      <c r="VYK30" s="305"/>
      <c r="VYL30" s="305"/>
      <c r="VYM30" s="305"/>
      <c r="VYN30" s="305"/>
      <c r="VYO30" s="305"/>
      <c r="VYP30" s="305"/>
      <c r="VYQ30" s="305"/>
      <c r="VYR30" s="305"/>
      <c r="VYS30" s="305"/>
      <c r="VYT30" s="305"/>
      <c r="VYU30" s="305"/>
      <c r="VYV30" s="305"/>
      <c r="VYW30" s="305"/>
      <c r="VYX30" s="305"/>
      <c r="VYY30" s="305"/>
      <c r="VYZ30" s="305"/>
      <c r="VZA30" s="305"/>
      <c r="VZB30" s="305"/>
      <c r="VZC30" s="305"/>
      <c r="VZD30" s="305"/>
      <c r="VZE30" s="305"/>
      <c r="VZF30" s="305"/>
      <c r="VZG30" s="305"/>
      <c r="VZH30" s="305"/>
      <c r="VZI30" s="305"/>
      <c r="VZJ30" s="305"/>
      <c r="VZK30" s="305"/>
      <c r="VZL30" s="305"/>
      <c r="VZM30" s="305"/>
      <c r="VZN30" s="305"/>
      <c r="VZO30" s="305"/>
      <c r="VZP30" s="305"/>
      <c r="VZQ30" s="305"/>
      <c r="VZR30" s="305"/>
      <c r="VZS30" s="305"/>
      <c r="VZT30" s="305"/>
      <c r="VZU30" s="305"/>
      <c r="VZV30" s="305"/>
      <c r="VZW30" s="305"/>
      <c r="VZX30" s="305"/>
      <c r="VZY30" s="305"/>
      <c r="VZZ30" s="305"/>
      <c r="WAA30" s="305"/>
      <c r="WAB30" s="305"/>
      <c r="WAC30" s="305"/>
      <c r="WAD30" s="305"/>
      <c r="WAE30" s="305"/>
      <c r="WAF30" s="305"/>
      <c r="WAG30" s="305"/>
      <c r="WAH30" s="305"/>
      <c r="WAI30" s="305"/>
      <c r="WAJ30" s="305"/>
      <c r="WAK30" s="305"/>
      <c r="WAL30" s="305"/>
      <c r="WAM30" s="305"/>
      <c r="WAN30" s="305"/>
      <c r="WAO30" s="305"/>
      <c r="WAP30" s="305"/>
      <c r="WAQ30" s="305"/>
      <c r="WAR30" s="305"/>
      <c r="WAS30" s="305"/>
      <c r="WAT30" s="305"/>
      <c r="WAU30" s="305"/>
      <c r="WAV30" s="305"/>
      <c r="WAW30" s="305"/>
      <c r="WAX30" s="305"/>
      <c r="WAY30" s="305"/>
      <c r="WAZ30" s="305"/>
      <c r="WBA30" s="305"/>
      <c r="WBB30" s="305"/>
      <c r="WBC30" s="305"/>
      <c r="WBD30" s="305"/>
      <c r="WBE30" s="305"/>
      <c r="WBF30" s="305"/>
      <c r="WBG30" s="305"/>
      <c r="WBH30" s="305"/>
      <c r="WBI30" s="305"/>
      <c r="WBJ30" s="305"/>
      <c r="WBK30" s="305"/>
      <c r="WBL30" s="305"/>
      <c r="WBM30" s="305"/>
      <c r="WBN30" s="305"/>
      <c r="WBO30" s="305"/>
      <c r="WBP30" s="305"/>
      <c r="WBQ30" s="305"/>
      <c r="WBR30" s="305"/>
      <c r="WBS30" s="305"/>
      <c r="WBT30" s="305"/>
      <c r="WBU30" s="305"/>
      <c r="WBV30" s="305"/>
      <c r="WBW30" s="305"/>
      <c r="WBX30" s="305"/>
      <c r="WBY30" s="305"/>
      <c r="WBZ30" s="305"/>
      <c r="WCA30" s="305"/>
      <c r="WCB30" s="305"/>
      <c r="WCC30" s="305"/>
      <c r="WCD30" s="305"/>
      <c r="WCE30" s="305"/>
      <c r="WCF30" s="305"/>
      <c r="WCG30" s="305"/>
      <c r="WCH30" s="305"/>
      <c r="WCI30" s="305"/>
      <c r="WCJ30" s="305"/>
      <c r="WCK30" s="305"/>
      <c r="WCL30" s="305"/>
      <c r="WCM30" s="305"/>
      <c r="WCN30" s="305"/>
      <c r="WCO30" s="305"/>
      <c r="WCP30" s="305"/>
      <c r="WCQ30" s="305"/>
      <c r="WCR30" s="305"/>
      <c r="WCS30" s="305"/>
      <c r="WCT30" s="305"/>
      <c r="WCU30" s="305"/>
      <c r="WCV30" s="305"/>
      <c r="WCW30" s="305"/>
      <c r="WCX30" s="305"/>
      <c r="WCY30" s="305"/>
      <c r="WCZ30" s="305"/>
      <c r="WDA30" s="305"/>
      <c r="WDB30" s="305"/>
      <c r="WDC30" s="305"/>
      <c r="WDD30" s="305"/>
      <c r="WDE30" s="305"/>
      <c r="WDF30" s="305"/>
      <c r="WDG30" s="305"/>
      <c r="WDH30" s="305"/>
      <c r="WDI30" s="305"/>
      <c r="WDJ30" s="305"/>
      <c r="WDK30" s="305"/>
      <c r="WDL30" s="305"/>
      <c r="WDM30" s="305"/>
      <c r="WDN30" s="305"/>
      <c r="WDO30" s="305"/>
      <c r="WDP30" s="305"/>
      <c r="WDQ30" s="305"/>
      <c r="WDR30" s="305"/>
      <c r="WDS30" s="305"/>
      <c r="WDT30" s="305"/>
      <c r="WDU30" s="305"/>
      <c r="WDV30" s="305"/>
      <c r="WDW30" s="305"/>
      <c r="WDX30" s="305"/>
      <c r="WDY30" s="305"/>
      <c r="WDZ30" s="305"/>
      <c r="WEA30" s="305"/>
      <c r="WEB30" s="305"/>
      <c r="WEC30" s="305"/>
      <c r="WED30" s="305"/>
      <c r="WEE30" s="305"/>
      <c r="WEF30" s="305"/>
      <c r="WEG30" s="305"/>
      <c r="WEH30" s="305"/>
      <c r="WEI30" s="305"/>
      <c r="WEJ30" s="305"/>
      <c r="WEK30" s="305"/>
      <c r="WEL30" s="305"/>
      <c r="WEM30" s="305"/>
      <c r="WEN30" s="305"/>
      <c r="WEO30" s="305"/>
      <c r="WEP30" s="305"/>
      <c r="WEQ30" s="305"/>
      <c r="WER30" s="305"/>
      <c r="WES30" s="305"/>
      <c r="WET30" s="305"/>
      <c r="WEU30" s="305"/>
      <c r="WEV30" s="305"/>
      <c r="WEW30" s="305"/>
      <c r="WEX30" s="305"/>
      <c r="WEY30" s="305"/>
      <c r="WEZ30" s="305"/>
      <c r="WFA30" s="305"/>
      <c r="WFB30" s="305"/>
      <c r="WFC30" s="305"/>
      <c r="WFD30" s="305"/>
      <c r="WFE30" s="305"/>
      <c r="WFF30" s="305"/>
      <c r="WFG30" s="305"/>
      <c r="WFH30" s="305"/>
      <c r="WFI30" s="305"/>
      <c r="WFJ30" s="305"/>
      <c r="WFK30" s="305"/>
      <c r="WFL30" s="305"/>
      <c r="WFM30" s="305"/>
      <c r="WFN30" s="305"/>
      <c r="WFO30" s="305"/>
      <c r="WFP30" s="305"/>
      <c r="WFQ30" s="305"/>
      <c r="WFR30" s="305"/>
      <c r="WFS30" s="305"/>
      <c r="WFT30" s="305"/>
      <c r="WFU30" s="305"/>
      <c r="WFV30" s="305"/>
      <c r="WFW30" s="305"/>
      <c r="WFX30" s="305"/>
      <c r="WFY30" s="305"/>
      <c r="WFZ30" s="305"/>
      <c r="WGA30" s="305"/>
      <c r="WGB30" s="305"/>
      <c r="WGC30" s="305"/>
      <c r="WGD30" s="305"/>
      <c r="WGE30" s="305"/>
      <c r="WGF30" s="305"/>
      <c r="WGG30" s="305"/>
      <c r="WGH30" s="305"/>
      <c r="WGI30" s="305"/>
      <c r="WGJ30" s="305"/>
      <c r="WGK30" s="305"/>
      <c r="WGL30" s="305"/>
      <c r="WGM30" s="305"/>
      <c r="WGN30" s="305"/>
      <c r="WGO30" s="305"/>
      <c r="WGP30" s="305"/>
      <c r="WGQ30" s="305"/>
      <c r="WGR30" s="305"/>
      <c r="WGS30" s="305"/>
      <c r="WGT30" s="305"/>
      <c r="WGU30" s="305"/>
      <c r="WGV30" s="305"/>
      <c r="WGW30" s="305"/>
      <c r="WGX30" s="305"/>
      <c r="WGY30" s="305"/>
      <c r="WGZ30" s="305"/>
      <c r="WHA30" s="305"/>
      <c r="WHB30" s="305"/>
      <c r="WHC30" s="305"/>
      <c r="WHD30" s="305"/>
      <c r="WHE30" s="305"/>
      <c r="WHF30" s="305"/>
      <c r="WHG30" s="305"/>
      <c r="WHH30" s="305"/>
      <c r="WHI30" s="305"/>
      <c r="WHJ30" s="305"/>
      <c r="WHK30" s="305"/>
      <c r="WHL30" s="305"/>
      <c r="WHM30" s="305"/>
      <c r="WHN30" s="305"/>
      <c r="WHO30" s="305"/>
      <c r="WHP30" s="305"/>
      <c r="WHQ30" s="305"/>
      <c r="WHR30" s="305"/>
      <c r="WHS30" s="305"/>
      <c r="WHT30" s="305"/>
      <c r="WHU30" s="305"/>
      <c r="WHV30" s="305"/>
      <c r="WHW30" s="305"/>
      <c r="WHX30" s="305"/>
      <c r="WHY30" s="305"/>
      <c r="WHZ30" s="305"/>
      <c r="WIA30" s="305"/>
      <c r="WIB30" s="305"/>
      <c r="WIC30" s="305"/>
      <c r="WID30" s="305"/>
      <c r="WIE30" s="305"/>
      <c r="WIF30" s="305"/>
      <c r="WIG30" s="305"/>
      <c r="WIH30" s="305"/>
      <c r="WII30" s="305"/>
      <c r="WIJ30" s="305"/>
      <c r="WIK30" s="305"/>
      <c r="WIL30" s="305"/>
      <c r="WIM30" s="305"/>
      <c r="WIN30" s="305"/>
      <c r="WIO30" s="305"/>
      <c r="WIP30" s="305"/>
      <c r="WIQ30" s="305"/>
      <c r="WIR30" s="305"/>
      <c r="WIS30" s="305"/>
      <c r="WIT30" s="305"/>
      <c r="WIU30" s="305"/>
      <c r="WIV30" s="305"/>
      <c r="WIW30" s="305"/>
      <c r="WIX30" s="305"/>
      <c r="WIY30" s="305"/>
      <c r="WIZ30" s="305"/>
      <c r="WJA30" s="305"/>
      <c r="WJB30" s="305"/>
      <c r="WJC30" s="305"/>
      <c r="WJD30" s="305"/>
      <c r="WJE30" s="305"/>
      <c r="WJF30" s="305"/>
      <c r="WJG30" s="305"/>
      <c r="WJH30" s="305"/>
      <c r="WJI30" s="305"/>
      <c r="WJJ30" s="305"/>
      <c r="WJK30" s="305"/>
      <c r="WJL30" s="305"/>
      <c r="WJM30" s="305"/>
      <c r="WJN30" s="305"/>
      <c r="WJO30" s="305"/>
      <c r="WJP30" s="305"/>
      <c r="WJQ30" s="305"/>
      <c r="WJR30" s="305"/>
      <c r="WJS30" s="305"/>
      <c r="WJT30" s="305"/>
      <c r="WJU30" s="305"/>
      <c r="WJV30" s="305"/>
      <c r="WJW30" s="305"/>
      <c r="WJX30" s="305"/>
      <c r="WJY30" s="305"/>
      <c r="WJZ30" s="305"/>
      <c r="WKA30" s="305"/>
      <c r="WKB30" s="305"/>
      <c r="WKC30" s="305"/>
      <c r="WKD30" s="305"/>
      <c r="WKE30" s="305"/>
      <c r="WKF30" s="305"/>
      <c r="WKG30" s="305"/>
      <c r="WKH30" s="305"/>
      <c r="WKI30" s="305"/>
      <c r="WKJ30" s="305"/>
      <c r="WKK30" s="305"/>
      <c r="WKL30" s="305"/>
      <c r="WKM30" s="305"/>
      <c r="WKN30" s="305"/>
      <c r="WKO30" s="305"/>
      <c r="WKP30" s="305"/>
      <c r="WKQ30" s="305"/>
      <c r="WKR30" s="305"/>
      <c r="WKS30" s="305"/>
      <c r="WKT30" s="305"/>
      <c r="WKU30" s="305"/>
      <c r="WKV30" s="305"/>
      <c r="WKW30" s="305"/>
      <c r="WKX30" s="305"/>
      <c r="WKY30" s="305"/>
      <c r="WKZ30" s="305"/>
      <c r="WLA30" s="305"/>
      <c r="WLB30" s="305"/>
      <c r="WLC30" s="305"/>
      <c r="WLD30" s="305"/>
      <c r="WLE30" s="305"/>
      <c r="WLF30" s="305"/>
      <c r="WLG30" s="305"/>
      <c r="WLH30" s="305"/>
      <c r="WLI30" s="305"/>
      <c r="WLJ30" s="305"/>
      <c r="WLK30" s="305"/>
      <c r="WLL30" s="305"/>
      <c r="WLM30" s="305"/>
      <c r="WLN30" s="305"/>
      <c r="WLO30" s="305"/>
      <c r="WLP30" s="305"/>
      <c r="WLQ30" s="305"/>
      <c r="WLR30" s="305"/>
      <c r="WLS30" s="305"/>
      <c r="WLT30" s="305"/>
      <c r="WLU30" s="305"/>
      <c r="WLV30" s="305"/>
      <c r="WLW30" s="305"/>
      <c r="WLX30" s="305"/>
      <c r="WLY30" s="305"/>
      <c r="WLZ30" s="305"/>
      <c r="WMA30" s="305"/>
      <c r="WMB30" s="305"/>
      <c r="WMC30" s="305"/>
      <c r="WMD30" s="305"/>
      <c r="WME30" s="305"/>
      <c r="WMF30" s="305"/>
      <c r="WMG30" s="305"/>
      <c r="WMH30" s="305"/>
      <c r="WMI30" s="305"/>
      <c r="WMJ30" s="305"/>
      <c r="WMK30" s="305"/>
      <c r="WML30" s="305"/>
      <c r="WMM30" s="305"/>
      <c r="WMN30" s="305"/>
      <c r="WMO30" s="305"/>
      <c r="WMP30" s="305"/>
      <c r="WMQ30" s="305"/>
      <c r="WMR30" s="305"/>
      <c r="WMS30" s="305"/>
      <c r="WMT30" s="305"/>
      <c r="WMU30" s="305"/>
      <c r="WMV30" s="305"/>
      <c r="WMW30" s="305"/>
      <c r="WMX30" s="305"/>
      <c r="WMY30" s="305"/>
      <c r="WMZ30" s="305"/>
      <c r="WNA30" s="305"/>
      <c r="WNB30" s="305"/>
      <c r="WNC30" s="305"/>
      <c r="WND30" s="305"/>
      <c r="WNE30" s="305"/>
      <c r="WNF30" s="305"/>
      <c r="WNG30" s="305"/>
      <c r="WNH30" s="305"/>
      <c r="WNI30" s="305"/>
      <c r="WNJ30" s="305"/>
      <c r="WNK30" s="305"/>
      <c r="WNL30" s="305"/>
      <c r="WNM30" s="305"/>
      <c r="WNN30" s="305"/>
      <c r="WNO30" s="305"/>
      <c r="WNP30" s="305"/>
      <c r="WNQ30" s="305"/>
      <c r="WNR30" s="305"/>
      <c r="WNS30" s="305"/>
      <c r="WNT30" s="305"/>
      <c r="WNU30" s="305"/>
      <c r="WNV30" s="305"/>
      <c r="WNW30" s="305"/>
      <c r="WNX30" s="305"/>
      <c r="WNY30" s="305"/>
      <c r="WNZ30" s="305"/>
      <c r="WOA30" s="305"/>
      <c r="WOB30" s="305"/>
      <c r="WOC30" s="305"/>
      <c r="WOD30" s="305"/>
      <c r="WOE30" s="305"/>
      <c r="WOF30" s="305"/>
      <c r="WOG30" s="305"/>
      <c r="WOH30" s="305"/>
      <c r="WOI30" s="305"/>
      <c r="WOJ30" s="305"/>
      <c r="WOK30" s="305"/>
      <c r="WOL30" s="305"/>
      <c r="WOM30" s="305"/>
      <c r="WON30" s="305"/>
      <c r="WOO30" s="305"/>
      <c r="WOP30" s="305"/>
      <c r="WOQ30" s="305"/>
      <c r="WOR30" s="305"/>
      <c r="WOS30" s="305"/>
      <c r="WOT30" s="305"/>
      <c r="WOU30" s="305"/>
      <c r="WOV30" s="305"/>
      <c r="WOW30" s="305"/>
      <c r="WOX30" s="305"/>
      <c r="WOY30" s="305"/>
      <c r="WOZ30" s="305"/>
      <c r="WPA30" s="305"/>
      <c r="WPB30" s="305"/>
      <c r="WPC30" s="305"/>
      <c r="WPD30" s="305"/>
      <c r="WPE30" s="305"/>
      <c r="WPF30" s="305"/>
      <c r="WPG30" s="305"/>
      <c r="WPH30" s="305"/>
      <c r="WPI30" s="305"/>
      <c r="WPJ30" s="305"/>
      <c r="WPK30" s="305"/>
      <c r="WPL30" s="305"/>
      <c r="WPM30" s="305"/>
      <c r="WPN30" s="305"/>
      <c r="WPO30" s="305"/>
      <c r="WPP30" s="305"/>
      <c r="WPQ30" s="305"/>
      <c r="WPR30" s="305"/>
      <c r="WPS30" s="305"/>
      <c r="WPT30" s="305"/>
      <c r="WPU30" s="305"/>
      <c r="WPV30" s="305"/>
      <c r="WPW30" s="305"/>
      <c r="WPX30" s="305"/>
      <c r="WPY30" s="305"/>
      <c r="WPZ30" s="305"/>
      <c r="WQA30" s="305"/>
      <c r="WQB30" s="305"/>
      <c r="WQC30" s="305"/>
      <c r="WQD30" s="305"/>
      <c r="WQE30" s="305"/>
      <c r="WQF30" s="305"/>
      <c r="WQG30" s="305"/>
      <c r="WQH30" s="305"/>
      <c r="WQI30" s="305"/>
      <c r="WQJ30" s="305"/>
      <c r="WQK30" s="305"/>
      <c r="WQL30" s="305"/>
      <c r="WQM30" s="305"/>
      <c r="WQN30" s="305"/>
      <c r="WQO30" s="305"/>
      <c r="WQP30" s="305"/>
      <c r="WQQ30" s="305"/>
      <c r="WQR30" s="305"/>
      <c r="WQS30" s="305"/>
      <c r="WQT30" s="305"/>
      <c r="WQU30" s="305"/>
      <c r="WQV30" s="305"/>
      <c r="WQW30" s="305"/>
      <c r="WQX30" s="305"/>
      <c r="WQY30" s="305"/>
      <c r="WQZ30" s="305"/>
      <c r="WRA30" s="305"/>
      <c r="WRB30" s="305"/>
      <c r="WRC30" s="305"/>
      <c r="WRD30" s="305"/>
      <c r="WRE30" s="305"/>
      <c r="WRF30" s="305"/>
      <c r="WRG30" s="305"/>
      <c r="WRH30" s="305"/>
      <c r="WRI30" s="305"/>
      <c r="WRJ30" s="305"/>
      <c r="WRK30" s="305"/>
      <c r="WRL30" s="305"/>
      <c r="WRM30" s="305"/>
      <c r="WRN30" s="305"/>
      <c r="WRO30" s="305"/>
      <c r="WRP30" s="305"/>
      <c r="WRQ30" s="305"/>
      <c r="WRR30" s="305"/>
      <c r="WRS30" s="305"/>
      <c r="WRT30" s="305"/>
      <c r="WRU30" s="305"/>
      <c r="WRV30" s="305"/>
      <c r="WRW30" s="305"/>
      <c r="WRX30" s="305"/>
      <c r="WRY30" s="305"/>
      <c r="WRZ30" s="305"/>
      <c r="WSA30" s="305"/>
      <c r="WSB30" s="305"/>
      <c r="WSC30" s="305"/>
      <c r="WSD30" s="305"/>
      <c r="WSE30" s="305"/>
      <c r="WSF30" s="305"/>
      <c r="WSG30" s="305"/>
      <c r="WSH30" s="305"/>
      <c r="WSI30" s="305"/>
      <c r="WSJ30" s="305"/>
      <c r="WSK30" s="305"/>
      <c r="WSL30" s="305"/>
      <c r="WSM30" s="305"/>
      <c r="WSN30" s="305"/>
      <c r="WSO30" s="305"/>
      <c r="WSP30" s="305"/>
      <c r="WSQ30" s="305"/>
      <c r="WSR30" s="305"/>
      <c r="WSS30" s="305"/>
      <c r="WST30" s="305"/>
      <c r="WSU30" s="305"/>
      <c r="WSV30" s="305"/>
      <c r="WSW30" s="305"/>
      <c r="WSX30" s="305"/>
      <c r="WSY30" s="305"/>
      <c r="WSZ30" s="305"/>
      <c r="WTA30" s="305"/>
      <c r="WTB30" s="305"/>
      <c r="WTC30" s="305"/>
      <c r="WTD30" s="305"/>
      <c r="WTE30" s="305"/>
      <c r="WTF30" s="305"/>
      <c r="WTG30" s="305"/>
      <c r="WTH30" s="305"/>
      <c r="WTI30" s="305"/>
      <c r="WTJ30" s="305"/>
      <c r="WTK30" s="305"/>
      <c r="WTL30" s="305"/>
      <c r="WTM30" s="305"/>
      <c r="WTN30" s="305"/>
      <c r="WTO30" s="305"/>
      <c r="WTP30" s="305"/>
      <c r="WTQ30" s="305"/>
      <c r="WTR30" s="305"/>
      <c r="WTS30" s="305"/>
      <c r="WTT30" s="305"/>
      <c r="WTU30" s="305"/>
      <c r="WTV30" s="305"/>
      <c r="WTW30" s="305"/>
      <c r="WTX30" s="305"/>
      <c r="WTY30" s="305"/>
      <c r="WTZ30" s="305"/>
      <c r="WUA30" s="305"/>
      <c r="WUB30" s="305"/>
      <c r="WUC30" s="305"/>
      <c r="WUD30" s="305"/>
      <c r="WUE30" s="305"/>
      <c r="WUF30" s="305"/>
      <c r="WUG30" s="305"/>
      <c r="WUH30" s="305"/>
      <c r="WUI30" s="305"/>
      <c r="WUJ30" s="305"/>
      <c r="WUK30" s="305"/>
      <c r="WUL30" s="305"/>
      <c r="WUM30" s="305"/>
      <c r="WUN30" s="305"/>
      <c r="WUO30" s="305"/>
      <c r="WUP30" s="305"/>
      <c r="WUQ30" s="305"/>
      <c r="WUR30" s="305"/>
      <c r="WUS30" s="305"/>
      <c r="WUT30" s="305"/>
      <c r="WUU30" s="305"/>
      <c r="WUV30" s="305"/>
      <c r="WUW30" s="305"/>
      <c r="WUX30" s="305"/>
      <c r="WUY30" s="305"/>
      <c r="WUZ30" s="305"/>
      <c r="WVA30" s="305"/>
      <c r="WVB30" s="305"/>
      <c r="WVC30" s="305"/>
      <c r="WVD30" s="305"/>
      <c r="WVE30" s="305"/>
      <c r="WVF30" s="305"/>
      <c r="WVG30" s="305"/>
      <c r="WVH30" s="305"/>
      <c r="WVI30" s="305"/>
      <c r="WVJ30" s="305"/>
      <c r="WVK30" s="305"/>
      <c r="WVL30" s="305"/>
      <c r="WVM30" s="305"/>
      <c r="WVN30" s="305"/>
      <c r="WVO30" s="305"/>
      <c r="WVP30" s="305"/>
      <c r="WVQ30" s="305"/>
      <c r="WVR30" s="305"/>
      <c r="WVS30" s="305"/>
      <c r="WVT30" s="305"/>
      <c r="WVU30" s="305"/>
      <c r="WVV30" s="305"/>
      <c r="WVW30" s="305"/>
      <c r="WVX30" s="305"/>
      <c r="WVY30" s="305"/>
      <c r="WVZ30" s="305"/>
      <c r="WWA30" s="305"/>
      <c r="WWB30" s="305"/>
      <c r="WWC30" s="305"/>
      <c r="WWD30" s="305"/>
      <c r="WWE30" s="305"/>
      <c r="WWF30" s="305"/>
      <c r="WWG30" s="305"/>
      <c r="WWH30" s="305"/>
      <c r="WWI30" s="305"/>
      <c r="WWJ30" s="305"/>
      <c r="WWK30" s="305"/>
      <c r="WWL30" s="305"/>
      <c r="WWM30" s="305"/>
      <c r="WWN30" s="305"/>
      <c r="WWO30" s="305"/>
      <c r="WWP30" s="305"/>
      <c r="WWQ30" s="305"/>
      <c r="WWR30" s="305"/>
      <c r="WWS30" s="305"/>
      <c r="WWT30" s="305"/>
      <c r="WWU30" s="305"/>
      <c r="WWV30" s="305"/>
      <c r="WWW30" s="305"/>
      <c r="WWX30" s="305"/>
      <c r="WWY30" s="305"/>
      <c r="WWZ30" s="305"/>
      <c r="WXA30" s="305"/>
      <c r="WXB30" s="305"/>
      <c r="WXC30" s="305"/>
      <c r="WXD30" s="305"/>
      <c r="WXE30" s="305"/>
      <c r="WXF30" s="305"/>
      <c r="WXG30" s="305"/>
      <c r="WXH30" s="305"/>
      <c r="WXI30" s="305"/>
      <c r="WXJ30" s="305"/>
      <c r="WXK30" s="305"/>
      <c r="WXL30" s="305"/>
      <c r="WXM30" s="305"/>
      <c r="WXN30" s="305"/>
      <c r="WXO30" s="305"/>
      <c r="WXP30" s="305"/>
      <c r="WXQ30" s="305"/>
      <c r="WXR30" s="305"/>
      <c r="WXS30" s="305"/>
      <c r="WXT30" s="305"/>
      <c r="WXU30" s="305"/>
      <c r="WXV30" s="305"/>
      <c r="WXW30" s="305"/>
      <c r="WXX30" s="305"/>
      <c r="WXY30" s="305"/>
      <c r="WXZ30" s="305"/>
      <c r="WYA30" s="305"/>
      <c r="WYB30" s="305"/>
      <c r="WYC30" s="305"/>
      <c r="WYD30" s="305"/>
      <c r="WYE30" s="305"/>
      <c r="WYF30" s="305"/>
      <c r="WYG30" s="305"/>
      <c r="WYH30" s="305"/>
      <c r="WYI30" s="305"/>
      <c r="WYJ30" s="305"/>
      <c r="WYK30" s="305"/>
      <c r="WYL30" s="305"/>
      <c r="WYM30" s="305"/>
      <c r="WYN30" s="305"/>
      <c r="WYO30" s="305"/>
      <c r="WYP30" s="305"/>
      <c r="WYQ30" s="305"/>
      <c r="WYR30" s="305"/>
      <c r="WYS30" s="305"/>
      <c r="WYT30" s="305"/>
      <c r="WYU30" s="305"/>
      <c r="WYV30" s="305"/>
      <c r="WYW30" s="305"/>
      <c r="WYX30" s="305"/>
      <c r="WYY30" s="305"/>
      <c r="WYZ30" s="305"/>
      <c r="WZA30" s="305"/>
      <c r="WZB30" s="305"/>
      <c r="WZC30" s="305"/>
      <c r="WZD30" s="305"/>
      <c r="WZE30" s="305"/>
      <c r="WZF30" s="305"/>
      <c r="WZG30" s="305"/>
      <c r="WZH30" s="305"/>
      <c r="WZI30" s="305"/>
      <c r="WZJ30" s="305"/>
      <c r="WZK30" s="305"/>
      <c r="WZL30" s="305"/>
      <c r="WZM30" s="305"/>
      <c r="WZN30" s="305"/>
      <c r="WZO30" s="305"/>
      <c r="WZP30" s="305"/>
      <c r="WZQ30" s="305"/>
      <c r="WZR30" s="305"/>
      <c r="WZS30" s="305"/>
      <c r="WZT30" s="305"/>
      <c r="WZU30" s="305"/>
      <c r="WZV30" s="305"/>
      <c r="WZW30" s="305"/>
      <c r="WZX30" s="305"/>
      <c r="WZY30" s="305"/>
      <c r="WZZ30" s="305"/>
      <c r="XAA30" s="305"/>
      <c r="XAB30" s="305"/>
      <c r="XAC30" s="305"/>
      <c r="XAD30" s="305"/>
      <c r="XAE30" s="305"/>
      <c r="XAF30" s="305"/>
      <c r="XAG30" s="305"/>
      <c r="XAH30" s="305"/>
      <c r="XAI30" s="305"/>
      <c r="XAJ30" s="305"/>
      <c r="XAK30" s="305"/>
      <c r="XAL30" s="305"/>
      <c r="XAM30" s="305"/>
      <c r="XAN30" s="305"/>
      <c r="XAO30" s="305"/>
      <c r="XAP30" s="305"/>
      <c r="XAQ30" s="305"/>
      <c r="XAR30" s="305"/>
      <c r="XAS30" s="305"/>
      <c r="XAT30" s="305"/>
      <c r="XAU30" s="305"/>
      <c r="XAV30" s="305"/>
      <c r="XAW30" s="305"/>
      <c r="XAX30" s="305"/>
      <c r="XAY30" s="305"/>
      <c r="XAZ30" s="305"/>
      <c r="XBA30" s="305"/>
      <c r="XBB30" s="305"/>
      <c r="XBC30" s="305"/>
      <c r="XBD30" s="305"/>
      <c r="XBE30" s="305"/>
      <c r="XBF30" s="305"/>
      <c r="XBG30" s="305"/>
      <c r="XBH30" s="305"/>
      <c r="XBI30" s="305"/>
      <c r="XBJ30" s="305"/>
      <c r="XBK30" s="305"/>
      <c r="XBL30" s="305"/>
      <c r="XBM30" s="305"/>
      <c r="XBN30" s="305"/>
      <c r="XBO30" s="305"/>
      <c r="XBP30" s="305"/>
      <c r="XBQ30" s="305"/>
      <c r="XBR30" s="305"/>
      <c r="XBS30" s="305"/>
      <c r="XBT30" s="305"/>
      <c r="XBU30" s="305"/>
      <c r="XBV30" s="305"/>
      <c r="XBW30" s="305"/>
      <c r="XBX30" s="305"/>
      <c r="XBY30" s="305"/>
      <c r="XBZ30" s="305"/>
      <c r="XCA30" s="305"/>
      <c r="XCB30" s="305"/>
      <c r="XCC30" s="305"/>
      <c r="XCD30" s="305"/>
      <c r="XCE30" s="305"/>
      <c r="XCF30" s="305"/>
      <c r="XCG30" s="305"/>
      <c r="XCH30" s="305"/>
      <c r="XCI30" s="305"/>
      <c r="XCJ30" s="305"/>
      <c r="XCK30" s="305"/>
      <c r="XCL30" s="305"/>
      <c r="XCM30" s="305"/>
      <c r="XCN30" s="305"/>
      <c r="XCO30" s="305"/>
      <c r="XCP30" s="305"/>
      <c r="XCQ30" s="305"/>
      <c r="XCR30" s="305"/>
      <c r="XCS30" s="305"/>
      <c r="XCT30" s="305"/>
      <c r="XCU30" s="305"/>
      <c r="XCV30" s="305"/>
      <c r="XCW30" s="305"/>
      <c r="XCX30" s="305"/>
      <c r="XCY30" s="305"/>
      <c r="XCZ30" s="305"/>
      <c r="XDA30" s="305"/>
      <c r="XDB30" s="305"/>
      <c r="XDC30" s="305"/>
      <c r="XDD30" s="305"/>
      <c r="XDE30" s="305"/>
      <c r="XDF30" s="305"/>
      <c r="XDG30" s="305"/>
      <c r="XDH30" s="305"/>
      <c r="XDI30" s="305"/>
      <c r="XDJ30" s="305"/>
      <c r="XDK30" s="305"/>
      <c r="XDL30" s="305"/>
      <c r="XDM30" s="305"/>
      <c r="XDN30" s="305"/>
      <c r="XDO30" s="305"/>
      <c r="XDP30" s="305"/>
      <c r="XDQ30" s="305"/>
      <c r="XDR30" s="305"/>
      <c r="XDS30" s="305"/>
      <c r="XDT30" s="305"/>
      <c r="XDU30" s="305"/>
      <c r="XDV30" s="305"/>
      <c r="XDW30" s="305"/>
      <c r="XDX30" s="305"/>
      <c r="XDY30" s="305"/>
      <c r="XDZ30" s="305"/>
      <c r="XEA30" s="305"/>
      <c r="XEB30" s="305"/>
      <c r="XEC30" s="305"/>
      <c r="XED30" s="305"/>
      <c r="XEE30" s="305"/>
      <c r="XEF30" s="305"/>
      <c r="XEG30" s="305"/>
      <c r="XEH30" s="305"/>
      <c r="XEI30" s="305"/>
      <c r="XEJ30" s="305"/>
      <c r="XEK30" s="305"/>
      <c r="XEL30" s="305"/>
      <c r="XEM30" s="305"/>
      <c r="XEN30" s="305"/>
      <c r="XEO30" s="305"/>
      <c r="XEP30" s="305"/>
      <c r="XEQ30" s="305"/>
      <c r="XER30" s="305"/>
      <c r="XES30" s="305"/>
      <c r="XET30" s="305"/>
      <c r="XEU30" s="305"/>
      <c r="XEV30" s="305"/>
      <c r="XEW30" s="305"/>
      <c r="XEX30" s="305"/>
      <c r="XEY30" s="305"/>
      <c r="XEZ30" s="305"/>
      <c r="XFA30" s="305"/>
      <c r="XFB30" s="305"/>
      <c r="XFC30" s="305"/>
      <c r="XFD30" s="323"/>
    </row>
    <row r="31" spans="2:16384" s="305" customFormat="1" ht="3.75" customHeight="1" x14ac:dyDescent="0.25">
      <c r="B31" s="322"/>
      <c r="C31" s="58"/>
      <c r="D31" s="61"/>
      <c r="E31" s="315"/>
      <c r="F31" s="28"/>
      <c r="G31" s="312"/>
      <c r="H31" s="28"/>
      <c r="I31" s="32"/>
      <c r="J31" s="33"/>
      <c r="K31" s="314"/>
      <c r="XFD31" s="323"/>
    </row>
    <row r="32" spans="2:16384" ht="15.75" x14ac:dyDescent="0.25">
      <c r="B32" s="322"/>
      <c r="C32" s="58"/>
      <c r="D32" s="554" t="str">
        <f>"ore grade in informal units ("&amp;E27&amp;"/"&amp;E29&amp;")"</f>
        <v>ore grade in informal units (g/sack)</v>
      </c>
      <c r="E32" s="27">
        <v>2</v>
      </c>
      <c r="F32" s="35" t="str">
        <f>" "&amp;E26</f>
        <v xml:space="preserve"> g/sack</v>
      </c>
      <c r="G32" s="312"/>
      <c r="H32" s="36"/>
      <c r="I32" s="1">
        <v>2</v>
      </c>
      <c r="J32" s="33" t="s">
        <v>32</v>
      </c>
      <c r="K32" s="314"/>
      <c r="L32" s="305"/>
      <c r="M32" s="305"/>
      <c r="N32" s="305"/>
      <c r="O32" s="305"/>
      <c r="P32" s="305"/>
      <c r="Q32" s="305"/>
      <c r="R32" s="305"/>
      <c r="S32" s="305"/>
      <c r="T32" s="305"/>
      <c r="U32" s="305"/>
      <c r="V32" s="305"/>
      <c r="W32" s="305"/>
      <c r="X32" s="305"/>
      <c r="Y32" s="305"/>
      <c r="Z32" s="305"/>
      <c r="AA32" s="305"/>
      <c r="AB32" s="305"/>
      <c r="AC32" s="305"/>
      <c r="AD32" s="305"/>
      <c r="AE32" s="305"/>
      <c r="AF32" s="305"/>
      <c r="AG32" s="305"/>
      <c r="AH32" s="305"/>
      <c r="AI32" s="305"/>
      <c r="AJ32" s="305"/>
      <c r="AK32" s="305"/>
      <c r="AL32" s="305"/>
      <c r="AM32" s="305"/>
      <c r="AN32" s="305"/>
      <c r="AO32" s="305"/>
      <c r="AP32" s="305"/>
      <c r="AQ32" s="305"/>
      <c r="AR32" s="305"/>
      <c r="AS32" s="305"/>
      <c r="AT32" s="305"/>
      <c r="AU32" s="305"/>
      <c r="AV32" s="305"/>
      <c r="AW32" s="305"/>
      <c r="AX32" s="305"/>
      <c r="AY32" s="305"/>
      <c r="AZ32" s="305"/>
      <c r="BA32" s="305"/>
      <c r="BB32" s="305"/>
      <c r="BC32" s="305"/>
      <c r="BD32" s="305"/>
      <c r="BE32" s="305"/>
      <c r="BF32" s="305"/>
      <c r="BG32" s="305"/>
      <c r="BH32" s="305"/>
      <c r="BI32" s="305"/>
      <c r="BJ32" s="305"/>
      <c r="BK32" s="305"/>
      <c r="BL32" s="305"/>
      <c r="BM32" s="305"/>
      <c r="BN32" s="305"/>
      <c r="BO32" s="305"/>
      <c r="BP32" s="305"/>
      <c r="BQ32" s="305"/>
      <c r="BR32" s="305"/>
      <c r="BS32" s="305"/>
      <c r="BT32" s="305"/>
      <c r="BU32" s="305"/>
      <c r="BV32" s="305"/>
      <c r="BW32" s="305"/>
      <c r="BX32" s="305"/>
      <c r="BY32" s="305"/>
      <c r="BZ32" s="305"/>
      <c r="CA32" s="305"/>
      <c r="CB32" s="305"/>
      <c r="CC32" s="305"/>
      <c r="CD32" s="305"/>
      <c r="CE32" s="305"/>
      <c r="CF32" s="305"/>
      <c r="CG32" s="305"/>
      <c r="CH32" s="305"/>
      <c r="CI32" s="305"/>
      <c r="CJ32" s="305"/>
      <c r="CK32" s="305"/>
      <c r="CL32" s="305"/>
      <c r="CM32" s="305"/>
      <c r="CN32" s="305"/>
      <c r="CO32" s="305"/>
      <c r="CP32" s="305"/>
      <c r="CQ32" s="305"/>
      <c r="CR32" s="305"/>
      <c r="CS32" s="305"/>
      <c r="CT32" s="305"/>
      <c r="CU32" s="305"/>
      <c r="CV32" s="305"/>
      <c r="CW32" s="305"/>
      <c r="CX32" s="305"/>
      <c r="CY32" s="305"/>
      <c r="CZ32" s="305"/>
      <c r="DA32" s="305"/>
      <c r="DB32" s="305"/>
      <c r="DC32" s="305"/>
      <c r="DD32" s="305"/>
      <c r="DE32" s="305"/>
      <c r="DF32" s="305"/>
      <c r="DG32" s="305"/>
      <c r="DH32" s="305"/>
      <c r="DI32" s="305"/>
      <c r="DJ32" s="305"/>
      <c r="DK32" s="305"/>
      <c r="DL32" s="305"/>
      <c r="DM32" s="305"/>
      <c r="DN32" s="305"/>
      <c r="DO32" s="305"/>
      <c r="DP32" s="305"/>
      <c r="DQ32" s="305"/>
      <c r="DR32" s="305"/>
      <c r="DS32" s="305"/>
      <c r="DT32" s="305"/>
      <c r="DU32" s="305"/>
      <c r="DV32" s="305"/>
      <c r="DW32" s="305"/>
      <c r="DX32" s="305"/>
      <c r="DY32" s="305"/>
      <c r="DZ32" s="305"/>
      <c r="EA32" s="305"/>
      <c r="EB32" s="305"/>
      <c r="EC32" s="305"/>
      <c r="ED32" s="305"/>
      <c r="EE32" s="305"/>
      <c r="EF32" s="305"/>
      <c r="EG32" s="305"/>
      <c r="EH32" s="305"/>
      <c r="EI32" s="305"/>
      <c r="EJ32" s="305"/>
      <c r="EK32" s="305"/>
      <c r="EL32" s="305"/>
      <c r="EM32" s="305"/>
      <c r="EN32" s="305"/>
      <c r="EO32" s="305"/>
      <c r="EP32" s="305"/>
      <c r="EQ32" s="305"/>
      <c r="ER32" s="305"/>
      <c r="ES32" s="305"/>
      <c r="ET32" s="305"/>
      <c r="EU32" s="305"/>
      <c r="EV32" s="305"/>
      <c r="EW32" s="305"/>
      <c r="EX32" s="305"/>
      <c r="EY32" s="305"/>
      <c r="EZ32" s="305"/>
      <c r="FA32" s="305"/>
      <c r="FB32" s="305"/>
      <c r="FC32" s="305"/>
      <c r="FD32" s="305"/>
      <c r="FE32" s="305"/>
      <c r="FF32" s="305"/>
      <c r="FG32" s="305"/>
      <c r="FH32" s="305"/>
      <c r="FI32" s="305"/>
      <c r="FJ32" s="305"/>
      <c r="FK32" s="305"/>
      <c r="FL32" s="305"/>
      <c r="FM32" s="305"/>
      <c r="FN32" s="305"/>
      <c r="FO32" s="305"/>
      <c r="FP32" s="305"/>
      <c r="FQ32" s="305"/>
      <c r="FR32" s="305"/>
      <c r="FS32" s="305"/>
      <c r="FT32" s="305"/>
      <c r="FU32" s="305"/>
      <c r="FV32" s="305"/>
      <c r="FW32" s="305"/>
      <c r="FX32" s="305"/>
      <c r="FY32" s="305"/>
      <c r="FZ32" s="305"/>
      <c r="GA32" s="305"/>
      <c r="GB32" s="305"/>
      <c r="GC32" s="305"/>
      <c r="GD32" s="305"/>
      <c r="GE32" s="305"/>
      <c r="GF32" s="305"/>
      <c r="GG32" s="305"/>
      <c r="GH32" s="305"/>
      <c r="GI32" s="305"/>
      <c r="GJ32" s="305"/>
      <c r="GK32" s="305"/>
      <c r="GL32" s="305"/>
      <c r="GM32" s="305"/>
      <c r="GN32" s="305"/>
      <c r="GO32" s="305"/>
      <c r="GP32" s="305"/>
      <c r="GQ32" s="305"/>
      <c r="GR32" s="305"/>
      <c r="GS32" s="305"/>
      <c r="GT32" s="305"/>
      <c r="GU32" s="305"/>
      <c r="GV32" s="305"/>
      <c r="GW32" s="305"/>
      <c r="GX32" s="305"/>
      <c r="GY32" s="305"/>
      <c r="GZ32" s="305"/>
      <c r="HA32" s="305"/>
      <c r="HB32" s="305"/>
      <c r="HC32" s="305"/>
      <c r="HD32" s="305"/>
      <c r="HE32" s="305"/>
      <c r="HF32" s="305"/>
      <c r="HG32" s="305"/>
      <c r="HH32" s="305"/>
      <c r="HI32" s="305"/>
      <c r="HJ32" s="305"/>
      <c r="HK32" s="305"/>
      <c r="HL32" s="305"/>
      <c r="HM32" s="305"/>
      <c r="HN32" s="305"/>
      <c r="HO32" s="305"/>
      <c r="HP32" s="305"/>
      <c r="HQ32" s="305"/>
      <c r="HR32" s="305"/>
      <c r="HS32" s="305"/>
      <c r="HT32" s="305"/>
      <c r="HU32" s="305"/>
      <c r="HV32" s="305"/>
      <c r="HW32" s="305"/>
      <c r="HX32" s="305"/>
      <c r="HY32" s="305"/>
      <c r="HZ32" s="305"/>
      <c r="IA32" s="305"/>
      <c r="IB32" s="305"/>
      <c r="IC32" s="305"/>
      <c r="ID32" s="305"/>
      <c r="IE32" s="305"/>
      <c r="IF32" s="305"/>
      <c r="IG32" s="305"/>
      <c r="IH32" s="305"/>
      <c r="II32" s="305"/>
      <c r="IJ32" s="305"/>
      <c r="IK32" s="305"/>
      <c r="IL32" s="305"/>
      <c r="IM32" s="305"/>
      <c r="IN32" s="305"/>
      <c r="IO32" s="305"/>
      <c r="IP32" s="305"/>
      <c r="IQ32" s="305"/>
      <c r="IR32" s="305"/>
      <c r="IS32" s="305"/>
      <c r="IT32" s="305"/>
      <c r="IU32" s="305"/>
      <c r="IV32" s="305"/>
      <c r="IW32" s="305"/>
      <c r="IX32" s="305"/>
      <c r="IY32" s="305"/>
      <c r="IZ32" s="305"/>
      <c r="JA32" s="305"/>
      <c r="JB32" s="305"/>
      <c r="JC32" s="305"/>
      <c r="JD32" s="305"/>
      <c r="JE32" s="305"/>
      <c r="JF32" s="305"/>
      <c r="JG32" s="305"/>
      <c r="JH32" s="305"/>
      <c r="JI32" s="305"/>
      <c r="JJ32" s="305"/>
      <c r="JK32" s="305"/>
      <c r="JL32" s="305"/>
      <c r="JM32" s="305"/>
      <c r="JN32" s="305"/>
      <c r="JO32" s="305"/>
      <c r="JP32" s="305"/>
      <c r="JQ32" s="305"/>
      <c r="JR32" s="305"/>
      <c r="JS32" s="305"/>
      <c r="JT32" s="305"/>
      <c r="JU32" s="305"/>
      <c r="JV32" s="305"/>
      <c r="JW32" s="305"/>
      <c r="JX32" s="305"/>
      <c r="JY32" s="305"/>
      <c r="JZ32" s="305"/>
      <c r="KA32" s="305"/>
      <c r="KB32" s="305"/>
      <c r="KC32" s="305"/>
      <c r="KD32" s="305"/>
      <c r="KE32" s="305"/>
      <c r="KF32" s="305"/>
      <c r="KG32" s="305"/>
      <c r="KH32" s="305"/>
      <c r="KI32" s="305"/>
      <c r="KJ32" s="305"/>
      <c r="KK32" s="305"/>
      <c r="KL32" s="305"/>
      <c r="KM32" s="305"/>
      <c r="KN32" s="305"/>
      <c r="KO32" s="305"/>
      <c r="KP32" s="305"/>
      <c r="KQ32" s="305"/>
      <c r="KR32" s="305"/>
      <c r="KS32" s="305"/>
      <c r="KT32" s="305"/>
      <c r="KU32" s="305"/>
      <c r="KV32" s="305"/>
      <c r="KW32" s="305"/>
      <c r="KX32" s="305"/>
      <c r="KY32" s="305"/>
      <c r="KZ32" s="305"/>
      <c r="LA32" s="305"/>
      <c r="LB32" s="305"/>
      <c r="LC32" s="305"/>
      <c r="LD32" s="305"/>
      <c r="LE32" s="305"/>
      <c r="LF32" s="305"/>
      <c r="LG32" s="305"/>
      <c r="LH32" s="305"/>
      <c r="LI32" s="305"/>
      <c r="LJ32" s="305"/>
      <c r="LK32" s="305"/>
      <c r="LL32" s="305"/>
      <c r="LM32" s="305"/>
      <c r="LN32" s="305"/>
      <c r="LO32" s="305"/>
      <c r="LP32" s="305"/>
      <c r="LQ32" s="305"/>
      <c r="LR32" s="305"/>
      <c r="LS32" s="305"/>
      <c r="LT32" s="305"/>
      <c r="LU32" s="305"/>
      <c r="LV32" s="305"/>
      <c r="LW32" s="305"/>
      <c r="LX32" s="305"/>
      <c r="LY32" s="305"/>
      <c r="LZ32" s="305"/>
      <c r="MA32" s="305"/>
      <c r="MB32" s="305"/>
      <c r="MC32" s="305"/>
      <c r="MD32" s="305"/>
      <c r="ME32" s="305"/>
      <c r="MF32" s="305"/>
      <c r="MG32" s="305"/>
      <c r="MH32" s="305"/>
      <c r="MI32" s="305"/>
      <c r="MJ32" s="305"/>
      <c r="MK32" s="305"/>
      <c r="ML32" s="305"/>
      <c r="MM32" s="305"/>
      <c r="MN32" s="305"/>
      <c r="MO32" s="305"/>
      <c r="MP32" s="305"/>
      <c r="MQ32" s="305"/>
      <c r="MR32" s="305"/>
      <c r="MS32" s="305"/>
      <c r="MT32" s="305"/>
      <c r="MU32" s="305"/>
      <c r="MV32" s="305"/>
      <c r="MW32" s="305"/>
      <c r="MX32" s="305"/>
      <c r="MY32" s="305"/>
      <c r="MZ32" s="305"/>
      <c r="NA32" s="305"/>
      <c r="NB32" s="305"/>
      <c r="NC32" s="305"/>
      <c r="ND32" s="305"/>
      <c r="NE32" s="305"/>
      <c r="NF32" s="305"/>
      <c r="NG32" s="305"/>
      <c r="NH32" s="305"/>
      <c r="NI32" s="305"/>
      <c r="NJ32" s="305"/>
      <c r="NK32" s="305"/>
      <c r="NL32" s="305"/>
      <c r="NM32" s="305"/>
      <c r="NN32" s="305"/>
      <c r="NO32" s="305"/>
      <c r="NP32" s="305"/>
      <c r="NQ32" s="305"/>
      <c r="NR32" s="305"/>
      <c r="NS32" s="305"/>
      <c r="NT32" s="305"/>
      <c r="NU32" s="305"/>
      <c r="NV32" s="305"/>
      <c r="NW32" s="305"/>
      <c r="NX32" s="305"/>
      <c r="NY32" s="305"/>
      <c r="NZ32" s="305"/>
      <c r="OA32" s="305"/>
      <c r="OB32" s="305"/>
      <c r="OC32" s="305"/>
      <c r="OD32" s="305"/>
      <c r="OE32" s="305"/>
      <c r="OF32" s="305"/>
      <c r="OG32" s="305"/>
      <c r="OH32" s="305"/>
      <c r="OI32" s="305"/>
      <c r="OJ32" s="305"/>
      <c r="OK32" s="305"/>
      <c r="OL32" s="305"/>
      <c r="OM32" s="305"/>
      <c r="ON32" s="305"/>
      <c r="OO32" s="305"/>
      <c r="OP32" s="305"/>
      <c r="OQ32" s="305"/>
      <c r="OR32" s="305"/>
      <c r="OS32" s="305"/>
      <c r="OT32" s="305"/>
      <c r="OU32" s="305"/>
      <c r="OV32" s="305"/>
      <c r="OW32" s="305"/>
      <c r="OX32" s="305"/>
      <c r="OY32" s="305"/>
      <c r="OZ32" s="305"/>
      <c r="PA32" s="305"/>
      <c r="PB32" s="305"/>
      <c r="PC32" s="305"/>
      <c r="PD32" s="305"/>
      <c r="PE32" s="305"/>
      <c r="PF32" s="305"/>
      <c r="PG32" s="305"/>
      <c r="PH32" s="305"/>
      <c r="PI32" s="305"/>
      <c r="PJ32" s="305"/>
      <c r="PK32" s="305"/>
      <c r="PL32" s="305"/>
      <c r="PM32" s="305"/>
      <c r="PN32" s="305"/>
      <c r="PO32" s="305"/>
      <c r="PP32" s="305"/>
      <c r="PQ32" s="305"/>
      <c r="PR32" s="305"/>
      <c r="PS32" s="305"/>
      <c r="PT32" s="305"/>
      <c r="PU32" s="305"/>
      <c r="PV32" s="305"/>
      <c r="PW32" s="305"/>
      <c r="PX32" s="305"/>
      <c r="PY32" s="305"/>
      <c r="PZ32" s="305"/>
      <c r="QA32" s="305"/>
      <c r="QB32" s="305"/>
      <c r="QC32" s="305"/>
      <c r="QD32" s="305"/>
      <c r="QE32" s="305"/>
      <c r="QF32" s="305"/>
      <c r="QG32" s="305"/>
      <c r="QH32" s="305"/>
      <c r="QI32" s="305"/>
      <c r="QJ32" s="305"/>
      <c r="QK32" s="305"/>
      <c r="QL32" s="305"/>
      <c r="QM32" s="305"/>
      <c r="QN32" s="305"/>
      <c r="QO32" s="305"/>
      <c r="QP32" s="305"/>
      <c r="QQ32" s="305"/>
      <c r="QR32" s="305"/>
      <c r="QS32" s="305"/>
      <c r="QT32" s="305"/>
      <c r="QU32" s="305"/>
      <c r="QV32" s="305"/>
      <c r="QW32" s="305"/>
      <c r="QX32" s="305"/>
      <c r="QY32" s="305"/>
      <c r="QZ32" s="305"/>
      <c r="RA32" s="305"/>
      <c r="RB32" s="305"/>
      <c r="RC32" s="305"/>
      <c r="RD32" s="305"/>
      <c r="RE32" s="305"/>
      <c r="RF32" s="305"/>
      <c r="RG32" s="305"/>
      <c r="RH32" s="305"/>
      <c r="RI32" s="305"/>
      <c r="RJ32" s="305"/>
      <c r="RK32" s="305"/>
      <c r="RL32" s="305"/>
      <c r="RM32" s="305"/>
      <c r="RN32" s="305"/>
      <c r="RO32" s="305"/>
      <c r="RP32" s="305"/>
      <c r="RQ32" s="305"/>
      <c r="RR32" s="305"/>
      <c r="RS32" s="305"/>
      <c r="RT32" s="305"/>
      <c r="RU32" s="305"/>
      <c r="RV32" s="305"/>
      <c r="RW32" s="305"/>
      <c r="RX32" s="305"/>
      <c r="RY32" s="305"/>
      <c r="RZ32" s="305"/>
      <c r="SA32" s="305"/>
      <c r="SB32" s="305"/>
      <c r="SC32" s="305"/>
      <c r="SD32" s="305"/>
      <c r="SE32" s="305"/>
      <c r="SF32" s="305"/>
      <c r="SG32" s="305"/>
      <c r="SH32" s="305"/>
      <c r="SI32" s="305"/>
      <c r="SJ32" s="305"/>
      <c r="SK32" s="305"/>
      <c r="SL32" s="305"/>
      <c r="SM32" s="305"/>
      <c r="SN32" s="305"/>
      <c r="SO32" s="305"/>
      <c r="SP32" s="305"/>
      <c r="SQ32" s="305"/>
      <c r="SR32" s="305"/>
      <c r="SS32" s="305"/>
      <c r="ST32" s="305"/>
      <c r="SU32" s="305"/>
      <c r="SV32" s="305"/>
      <c r="SW32" s="305"/>
      <c r="SX32" s="305"/>
      <c r="SY32" s="305"/>
      <c r="SZ32" s="305"/>
      <c r="TA32" s="305"/>
      <c r="TB32" s="305"/>
      <c r="TC32" s="305"/>
      <c r="TD32" s="305"/>
      <c r="TE32" s="305"/>
      <c r="TF32" s="305"/>
      <c r="TG32" s="305"/>
      <c r="TH32" s="305"/>
      <c r="TI32" s="305"/>
      <c r="TJ32" s="305"/>
      <c r="TK32" s="305"/>
      <c r="TL32" s="305"/>
      <c r="TM32" s="305"/>
      <c r="TN32" s="305"/>
      <c r="TO32" s="305"/>
      <c r="TP32" s="305"/>
      <c r="TQ32" s="305"/>
      <c r="TR32" s="305"/>
      <c r="TS32" s="305"/>
      <c r="TT32" s="305"/>
      <c r="TU32" s="305"/>
      <c r="TV32" s="305"/>
      <c r="TW32" s="305"/>
      <c r="TX32" s="305"/>
      <c r="TY32" s="305"/>
      <c r="TZ32" s="305"/>
      <c r="UA32" s="305"/>
      <c r="UB32" s="305"/>
      <c r="UC32" s="305"/>
      <c r="UD32" s="305"/>
      <c r="UE32" s="305"/>
      <c r="UF32" s="305"/>
      <c r="UG32" s="305"/>
      <c r="UH32" s="305"/>
      <c r="UI32" s="305"/>
      <c r="UJ32" s="305"/>
      <c r="UK32" s="305"/>
      <c r="UL32" s="305"/>
      <c r="UM32" s="305"/>
      <c r="UN32" s="305"/>
      <c r="UO32" s="305"/>
      <c r="UP32" s="305"/>
      <c r="UQ32" s="305"/>
      <c r="UR32" s="305"/>
      <c r="US32" s="305"/>
      <c r="UT32" s="305"/>
      <c r="UU32" s="305"/>
      <c r="UV32" s="305"/>
      <c r="UW32" s="305"/>
      <c r="UX32" s="305"/>
      <c r="UY32" s="305"/>
      <c r="UZ32" s="305"/>
      <c r="VA32" s="305"/>
      <c r="VB32" s="305"/>
      <c r="VC32" s="305"/>
      <c r="VD32" s="305"/>
      <c r="VE32" s="305"/>
      <c r="VF32" s="305"/>
      <c r="VG32" s="305"/>
      <c r="VH32" s="305"/>
      <c r="VI32" s="305"/>
      <c r="VJ32" s="305"/>
      <c r="VK32" s="305"/>
      <c r="VL32" s="305"/>
      <c r="VM32" s="305"/>
      <c r="VN32" s="305"/>
      <c r="VO32" s="305"/>
      <c r="VP32" s="305"/>
      <c r="VQ32" s="305"/>
      <c r="VR32" s="305"/>
      <c r="VS32" s="305"/>
      <c r="VT32" s="305"/>
      <c r="VU32" s="305"/>
      <c r="VV32" s="305"/>
      <c r="VW32" s="305"/>
      <c r="VX32" s="305"/>
      <c r="VY32" s="305"/>
      <c r="VZ32" s="305"/>
      <c r="WA32" s="305"/>
      <c r="WB32" s="305"/>
      <c r="WC32" s="305"/>
      <c r="WD32" s="305"/>
      <c r="WE32" s="305"/>
      <c r="WF32" s="305"/>
      <c r="WG32" s="305"/>
      <c r="WH32" s="305"/>
      <c r="WI32" s="305"/>
      <c r="WJ32" s="305"/>
      <c r="WK32" s="305"/>
      <c r="WL32" s="305"/>
      <c r="WM32" s="305"/>
      <c r="WN32" s="305"/>
      <c r="WO32" s="305"/>
      <c r="WP32" s="305"/>
      <c r="WQ32" s="305"/>
      <c r="WR32" s="305"/>
      <c r="WS32" s="305"/>
      <c r="WT32" s="305"/>
      <c r="WU32" s="305"/>
      <c r="WV32" s="305"/>
      <c r="WW32" s="305"/>
      <c r="WX32" s="305"/>
      <c r="WY32" s="305"/>
      <c r="WZ32" s="305"/>
      <c r="XA32" s="305"/>
      <c r="XB32" s="305"/>
      <c r="XC32" s="305"/>
      <c r="XD32" s="305"/>
      <c r="XE32" s="305"/>
      <c r="XF32" s="305"/>
      <c r="XG32" s="305"/>
      <c r="XH32" s="305"/>
      <c r="XI32" s="305"/>
      <c r="XJ32" s="305"/>
      <c r="XK32" s="305"/>
      <c r="XL32" s="305"/>
      <c r="XM32" s="305"/>
      <c r="XN32" s="305"/>
      <c r="XO32" s="305"/>
      <c r="XP32" s="305"/>
      <c r="XQ32" s="305"/>
      <c r="XR32" s="305"/>
      <c r="XS32" s="305"/>
      <c r="XT32" s="305"/>
      <c r="XU32" s="305"/>
      <c r="XV32" s="305"/>
      <c r="XW32" s="305"/>
      <c r="XX32" s="305"/>
      <c r="XY32" s="305"/>
      <c r="XZ32" s="305"/>
      <c r="YA32" s="305"/>
      <c r="YB32" s="305"/>
      <c r="YC32" s="305"/>
      <c r="YD32" s="305"/>
      <c r="YE32" s="305"/>
      <c r="YF32" s="305"/>
      <c r="YG32" s="305"/>
      <c r="YH32" s="305"/>
      <c r="YI32" s="305"/>
      <c r="YJ32" s="305"/>
      <c r="YK32" s="305"/>
      <c r="YL32" s="305"/>
      <c r="YM32" s="305"/>
      <c r="YN32" s="305"/>
      <c r="YO32" s="305"/>
      <c r="YP32" s="305"/>
      <c r="YQ32" s="305"/>
      <c r="YR32" s="305"/>
      <c r="YS32" s="305"/>
      <c r="YT32" s="305"/>
      <c r="YU32" s="305"/>
      <c r="YV32" s="305"/>
      <c r="YW32" s="305"/>
      <c r="YX32" s="305"/>
      <c r="YY32" s="305"/>
      <c r="YZ32" s="305"/>
      <c r="ZA32" s="305"/>
      <c r="ZB32" s="305"/>
      <c r="ZC32" s="305"/>
      <c r="ZD32" s="305"/>
      <c r="ZE32" s="305"/>
      <c r="ZF32" s="305"/>
      <c r="ZG32" s="305"/>
      <c r="ZH32" s="305"/>
      <c r="ZI32" s="305"/>
      <c r="ZJ32" s="305"/>
      <c r="ZK32" s="305"/>
      <c r="ZL32" s="305"/>
      <c r="ZM32" s="305"/>
      <c r="ZN32" s="305"/>
      <c r="ZO32" s="305"/>
      <c r="ZP32" s="305"/>
      <c r="ZQ32" s="305"/>
      <c r="ZR32" s="305"/>
      <c r="ZS32" s="305"/>
      <c r="ZT32" s="305"/>
      <c r="ZU32" s="305"/>
      <c r="ZV32" s="305"/>
      <c r="ZW32" s="305"/>
      <c r="ZX32" s="305"/>
      <c r="ZY32" s="305"/>
      <c r="ZZ32" s="305"/>
      <c r="AAA32" s="305"/>
      <c r="AAB32" s="305"/>
      <c r="AAC32" s="305"/>
      <c r="AAD32" s="305"/>
      <c r="AAE32" s="305"/>
      <c r="AAF32" s="305"/>
      <c r="AAG32" s="305"/>
      <c r="AAH32" s="305"/>
      <c r="AAI32" s="305"/>
      <c r="AAJ32" s="305"/>
      <c r="AAK32" s="305"/>
      <c r="AAL32" s="305"/>
      <c r="AAM32" s="305"/>
      <c r="AAN32" s="305"/>
      <c r="AAO32" s="305"/>
      <c r="AAP32" s="305"/>
      <c r="AAQ32" s="305"/>
      <c r="AAR32" s="305"/>
      <c r="AAS32" s="305"/>
      <c r="AAT32" s="305"/>
      <c r="AAU32" s="305"/>
      <c r="AAV32" s="305"/>
      <c r="AAW32" s="305"/>
      <c r="AAX32" s="305"/>
      <c r="AAY32" s="305"/>
      <c r="AAZ32" s="305"/>
      <c r="ABA32" s="305"/>
      <c r="ABB32" s="305"/>
      <c r="ABC32" s="305"/>
      <c r="ABD32" s="305"/>
      <c r="ABE32" s="305"/>
      <c r="ABF32" s="305"/>
      <c r="ABG32" s="305"/>
      <c r="ABH32" s="305"/>
      <c r="ABI32" s="305"/>
      <c r="ABJ32" s="305"/>
      <c r="ABK32" s="305"/>
      <c r="ABL32" s="305"/>
      <c r="ABM32" s="305"/>
      <c r="ABN32" s="305"/>
      <c r="ABO32" s="305"/>
      <c r="ABP32" s="305"/>
      <c r="ABQ32" s="305"/>
      <c r="ABR32" s="305"/>
      <c r="ABS32" s="305"/>
      <c r="ABT32" s="305"/>
      <c r="ABU32" s="305"/>
      <c r="ABV32" s="305"/>
      <c r="ABW32" s="305"/>
      <c r="ABX32" s="305"/>
      <c r="ABY32" s="305"/>
      <c r="ABZ32" s="305"/>
      <c r="ACA32" s="305"/>
      <c r="ACB32" s="305"/>
      <c r="ACC32" s="305"/>
      <c r="ACD32" s="305"/>
      <c r="ACE32" s="305"/>
      <c r="ACF32" s="305"/>
      <c r="ACG32" s="305"/>
      <c r="ACH32" s="305"/>
      <c r="ACI32" s="305"/>
      <c r="ACJ32" s="305"/>
      <c r="ACK32" s="305"/>
      <c r="ACL32" s="305"/>
      <c r="ACM32" s="305"/>
      <c r="ACN32" s="305"/>
      <c r="ACO32" s="305"/>
      <c r="ACP32" s="305"/>
      <c r="ACQ32" s="305"/>
      <c r="ACR32" s="305"/>
      <c r="ACS32" s="305"/>
      <c r="ACT32" s="305"/>
      <c r="ACU32" s="305"/>
      <c r="ACV32" s="305"/>
      <c r="ACW32" s="305"/>
      <c r="ACX32" s="305"/>
      <c r="ACY32" s="305"/>
      <c r="ACZ32" s="305"/>
      <c r="ADA32" s="305"/>
      <c r="ADB32" s="305"/>
      <c r="ADC32" s="305"/>
      <c r="ADD32" s="305"/>
      <c r="ADE32" s="305"/>
      <c r="ADF32" s="305"/>
      <c r="ADG32" s="305"/>
      <c r="ADH32" s="305"/>
      <c r="ADI32" s="305"/>
      <c r="ADJ32" s="305"/>
      <c r="ADK32" s="305"/>
      <c r="ADL32" s="305"/>
      <c r="ADM32" s="305"/>
      <c r="ADN32" s="305"/>
      <c r="ADO32" s="305"/>
      <c r="ADP32" s="305"/>
      <c r="ADQ32" s="305"/>
      <c r="ADR32" s="305"/>
      <c r="ADS32" s="305"/>
      <c r="ADT32" s="305"/>
      <c r="ADU32" s="305"/>
      <c r="ADV32" s="305"/>
      <c r="ADW32" s="305"/>
      <c r="ADX32" s="305"/>
      <c r="ADY32" s="305"/>
      <c r="ADZ32" s="305"/>
      <c r="AEA32" s="305"/>
      <c r="AEB32" s="305"/>
      <c r="AEC32" s="305"/>
      <c r="AED32" s="305"/>
      <c r="AEE32" s="305"/>
      <c r="AEF32" s="305"/>
      <c r="AEG32" s="305"/>
      <c r="AEH32" s="305"/>
      <c r="AEI32" s="305"/>
      <c r="AEJ32" s="305"/>
      <c r="AEK32" s="305"/>
      <c r="AEL32" s="305"/>
      <c r="AEM32" s="305"/>
      <c r="AEN32" s="305"/>
      <c r="AEO32" s="305"/>
      <c r="AEP32" s="305"/>
      <c r="AEQ32" s="305"/>
      <c r="AER32" s="305"/>
      <c r="AES32" s="305"/>
      <c r="AET32" s="305"/>
      <c r="AEU32" s="305"/>
      <c r="AEV32" s="305"/>
      <c r="AEW32" s="305"/>
      <c r="AEX32" s="305"/>
      <c r="AEY32" s="305"/>
      <c r="AEZ32" s="305"/>
      <c r="AFA32" s="305"/>
      <c r="AFB32" s="305"/>
      <c r="AFC32" s="305"/>
      <c r="AFD32" s="305"/>
      <c r="AFE32" s="305"/>
      <c r="AFF32" s="305"/>
      <c r="AFG32" s="305"/>
      <c r="AFH32" s="305"/>
      <c r="AFI32" s="305"/>
      <c r="AFJ32" s="305"/>
      <c r="AFK32" s="305"/>
      <c r="AFL32" s="305"/>
      <c r="AFM32" s="305"/>
      <c r="AFN32" s="305"/>
      <c r="AFO32" s="305"/>
      <c r="AFP32" s="305"/>
      <c r="AFQ32" s="305"/>
      <c r="AFR32" s="305"/>
      <c r="AFS32" s="305"/>
      <c r="AFT32" s="305"/>
      <c r="AFU32" s="305"/>
      <c r="AFV32" s="305"/>
      <c r="AFW32" s="305"/>
      <c r="AFX32" s="305"/>
      <c r="AFY32" s="305"/>
      <c r="AFZ32" s="305"/>
      <c r="AGA32" s="305"/>
      <c r="AGB32" s="305"/>
      <c r="AGC32" s="305"/>
      <c r="AGD32" s="305"/>
      <c r="AGE32" s="305"/>
      <c r="AGF32" s="305"/>
      <c r="AGG32" s="305"/>
      <c r="AGH32" s="305"/>
      <c r="AGI32" s="305"/>
      <c r="AGJ32" s="305"/>
      <c r="AGK32" s="305"/>
      <c r="AGL32" s="305"/>
      <c r="AGM32" s="305"/>
      <c r="AGN32" s="305"/>
      <c r="AGO32" s="305"/>
      <c r="AGP32" s="305"/>
      <c r="AGQ32" s="305"/>
      <c r="AGR32" s="305"/>
      <c r="AGS32" s="305"/>
      <c r="AGT32" s="305"/>
      <c r="AGU32" s="305"/>
      <c r="AGV32" s="305"/>
      <c r="AGW32" s="305"/>
      <c r="AGX32" s="305"/>
      <c r="AGY32" s="305"/>
      <c r="AGZ32" s="305"/>
      <c r="AHA32" s="305"/>
      <c r="AHB32" s="305"/>
      <c r="AHC32" s="305"/>
      <c r="AHD32" s="305"/>
      <c r="AHE32" s="305"/>
      <c r="AHF32" s="305"/>
      <c r="AHG32" s="305"/>
      <c r="AHH32" s="305"/>
      <c r="AHI32" s="305"/>
      <c r="AHJ32" s="305"/>
      <c r="AHK32" s="305"/>
      <c r="AHL32" s="305"/>
      <c r="AHM32" s="305"/>
      <c r="AHN32" s="305"/>
      <c r="AHO32" s="305"/>
      <c r="AHP32" s="305"/>
      <c r="AHQ32" s="305"/>
      <c r="AHR32" s="305"/>
      <c r="AHS32" s="305"/>
      <c r="AHT32" s="305"/>
      <c r="AHU32" s="305"/>
      <c r="AHV32" s="305"/>
      <c r="AHW32" s="305"/>
      <c r="AHX32" s="305"/>
      <c r="AHY32" s="305"/>
      <c r="AHZ32" s="305"/>
      <c r="AIA32" s="305"/>
      <c r="AIB32" s="305"/>
      <c r="AIC32" s="305"/>
      <c r="AID32" s="305"/>
      <c r="AIE32" s="305"/>
      <c r="AIF32" s="305"/>
      <c r="AIG32" s="305"/>
      <c r="AIH32" s="305"/>
      <c r="AII32" s="305"/>
      <c r="AIJ32" s="305"/>
      <c r="AIK32" s="305"/>
      <c r="AIL32" s="305"/>
      <c r="AIM32" s="305"/>
      <c r="AIN32" s="305"/>
      <c r="AIO32" s="305"/>
      <c r="AIP32" s="305"/>
      <c r="AIQ32" s="305"/>
      <c r="AIR32" s="305"/>
      <c r="AIS32" s="305"/>
      <c r="AIT32" s="305"/>
      <c r="AIU32" s="305"/>
      <c r="AIV32" s="305"/>
      <c r="AIW32" s="305"/>
      <c r="AIX32" s="305"/>
      <c r="AIY32" s="305"/>
      <c r="AIZ32" s="305"/>
      <c r="AJA32" s="305"/>
      <c r="AJB32" s="305"/>
      <c r="AJC32" s="305"/>
      <c r="AJD32" s="305"/>
      <c r="AJE32" s="305"/>
      <c r="AJF32" s="305"/>
      <c r="AJG32" s="305"/>
      <c r="AJH32" s="305"/>
      <c r="AJI32" s="305"/>
      <c r="AJJ32" s="305"/>
      <c r="AJK32" s="305"/>
      <c r="AJL32" s="305"/>
      <c r="AJM32" s="305"/>
      <c r="AJN32" s="305"/>
      <c r="AJO32" s="305"/>
      <c r="AJP32" s="305"/>
      <c r="AJQ32" s="305"/>
      <c r="AJR32" s="305"/>
      <c r="AJS32" s="305"/>
      <c r="AJT32" s="305"/>
      <c r="AJU32" s="305"/>
      <c r="AJV32" s="305"/>
      <c r="AJW32" s="305"/>
      <c r="AJX32" s="305"/>
      <c r="AJY32" s="305"/>
      <c r="AJZ32" s="305"/>
      <c r="AKA32" s="305"/>
      <c r="AKB32" s="305"/>
      <c r="AKC32" s="305"/>
      <c r="AKD32" s="305"/>
      <c r="AKE32" s="305"/>
      <c r="AKF32" s="305"/>
      <c r="AKG32" s="305"/>
      <c r="AKH32" s="305"/>
      <c r="AKI32" s="305"/>
      <c r="AKJ32" s="305"/>
      <c r="AKK32" s="305"/>
      <c r="AKL32" s="305"/>
      <c r="AKM32" s="305"/>
      <c r="AKN32" s="305"/>
      <c r="AKO32" s="305"/>
      <c r="AKP32" s="305"/>
      <c r="AKQ32" s="305"/>
      <c r="AKR32" s="305"/>
      <c r="AKS32" s="305"/>
      <c r="AKT32" s="305"/>
      <c r="AKU32" s="305"/>
      <c r="AKV32" s="305"/>
      <c r="AKW32" s="305"/>
      <c r="AKX32" s="305"/>
      <c r="AKY32" s="305"/>
      <c r="AKZ32" s="305"/>
      <c r="ALA32" s="305"/>
      <c r="ALB32" s="305"/>
      <c r="ALC32" s="305"/>
      <c r="ALD32" s="305"/>
      <c r="ALE32" s="305"/>
      <c r="ALF32" s="305"/>
      <c r="ALG32" s="305"/>
      <c r="ALH32" s="305"/>
      <c r="ALI32" s="305"/>
      <c r="ALJ32" s="305"/>
      <c r="ALK32" s="305"/>
      <c r="ALL32" s="305"/>
      <c r="ALM32" s="305"/>
      <c r="ALN32" s="305"/>
      <c r="ALO32" s="305"/>
      <c r="ALP32" s="305"/>
      <c r="ALQ32" s="305"/>
      <c r="ALR32" s="305"/>
      <c r="ALS32" s="305"/>
      <c r="ALT32" s="305"/>
      <c r="ALU32" s="305"/>
      <c r="ALV32" s="305"/>
      <c r="ALW32" s="305"/>
      <c r="ALX32" s="305"/>
      <c r="ALY32" s="305"/>
      <c r="ALZ32" s="305"/>
      <c r="AMA32" s="305"/>
      <c r="AMB32" s="305"/>
      <c r="AMC32" s="305"/>
      <c r="AMD32" s="305"/>
      <c r="AME32" s="305"/>
      <c r="AMF32" s="305"/>
      <c r="AMG32" s="305"/>
      <c r="AMH32" s="305"/>
      <c r="AMI32" s="305"/>
      <c r="AMJ32" s="305"/>
      <c r="AMK32" s="305"/>
      <c r="AML32" s="305"/>
      <c r="AMM32" s="305"/>
      <c r="AMN32" s="305"/>
      <c r="AMO32" s="305"/>
      <c r="AMP32" s="305"/>
      <c r="AMQ32" s="305"/>
      <c r="AMR32" s="305"/>
      <c r="AMS32" s="305"/>
      <c r="AMT32" s="305"/>
      <c r="AMU32" s="305"/>
      <c r="AMV32" s="305"/>
      <c r="AMW32" s="305"/>
      <c r="AMX32" s="305"/>
      <c r="AMY32" s="305"/>
      <c r="AMZ32" s="305"/>
      <c r="ANA32" s="305"/>
      <c r="ANB32" s="305"/>
      <c r="ANC32" s="305"/>
      <c r="AND32" s="305"/>
      <c r="ANE32" s="305"/>
      <c r="ANF32" s="305"/>
      <c r="ANG32" s="305"/>
      <c r="ANH32" s="305"/>
      <c r="ANI32" s="305"/>
      <c r="ANJ32" s="305"/>
      <c r="ANK32" s="305"/>
      <c r="ANL32" s="305"/>
      <c r="ANM32" s="305"/>
      <c r="ANN32" s="305"/>
      <c r="ANO32" s="305"/>
      <c r="ANP32" s="305"/>
      <c r="ANQ32" s="305"/>
      <c r="ANR32" s="305"/>
      <c r="ANS32" s="305"/>
      <c r="ANT32" s="305"/>
      <c r="ANU32" s="305"/>
      <c r="ANV32" s="305"/>
      <c r="ANW32" s="305"/>
      <c r="ANX32" s="305"/>
      <c r="ANY32" s="305"/>
      <c r="ANZ32" s="305"/>
      <c r="AOA32" s="305"/>
      <c r="AOB32" s="305"/>
      <c r="AOC32" s="305"/>
      <c r="AOD32" s="305"/>
      <c r="AOE32" s="305"/>
      <c r="AOF32" s="305"/>
      <c r="AOG32" s="305"/>
      <c r="AOH32" s="305"/>
      <c r="AOI32" s="305"/>
      <c r="AOJ32" s="305"/>
      <c r="AOK32" s="305"/>
      <c r="AOL32" s="305"/>
      <c r="AOM32" s="305"/>
      <c r="AON32" s="305"/>
      <c r="AOO32" s="305"/>
      <c r="AOP32" s="305"/>
      <c r="AOQ32" s="305"/>
      <c r="AOR32" s="305"/>
      <c r="AOS32" s="305"/>
      <c r="AOT32" s="305"/>
      <c r="AOU32" s="305"/>
      <c r="AOV32" s="305"/>
      <c r="AOW32" s="305"/>
      <c r="AOX32" s="305"/>
      <c r="AOY32" s="305"/>
      <c r="AOZ32" s="305"/>
      <c r="APA32" s="305"/>
      <c r="APB32" s="305"/>
      <c r="APC32" s="305"/>
      <c r="APD32" s="305"/>
      <c r="APE32" s="305"/>
      <c r="APF32" s="305"/>
      <c r="APG32" s="305"/>
      <c r="APH32" s="305"/>
      <c r="API32" s="305"/>
      <c r="APJ32" s="305"/>
      <c r="APK32" s="305"/>
      <c r="APL32" s="305"/>
      <c r="APM32" s="305"/>
      <c r="APN32" s="305"/>
      <c r="APO32" s="305"/>
      <c r="APP32" s="305"/>
      <c r="APQ32" s="305"/>
      <c r="APR32" s="305"/>
      <c r="APS32" s="305"/>
      <c r="APT32" s="305"/>
      <c r="APU32" s="305"/>
      <c r="APV32" s="305"/>
      <c r="APW32" s="305"/>
      <c r="APX32" s="305"/>
      <c r="APY32" s="305"/>
      <c r="APZ32" s="305"/>
      <c r="AQA32" s="305"/>
      <c r="AQB32" s="305"/>
      <c r="AQC32" s="305"/>
      <c r="AQD32" s="305"/>
      <c r="AQE32" s="305"/>
      <c r="AQF32" s="305"/>
      <c r="AQG32" s="305"/>
      <c r="AQH32" s="305"/>
      <c r="AQI32" s="305"/>
      <c r="AQJ32" s="305"/>
      <c r="AQK32" s="305"/>
      <c r="AQL32" s="305"/>
      <c r="AQM32" s="305"/>
      <c r="AQN32" s="305"/>
      <c r="AQO32" s="305"/>
      <c r="AQP32" s="305"/>
      <c r="AQQ32" s="305"/>
      <c r="AQR32" s="305"/>
      <c r="AQS32" s="305"/>
      <c r="AQT32" s="305"/>
      <c r="AQU32" s="305"/>
      <c r="AQV32" s="305"/>
      <c r="AQW32" s="305"/>
      <c r="AQX32" s="305"/>
      <c r="AQY32" s="305"/>
      <c r="AQZ32" s="305"/>
      <c r="ARA32" s="305"/>
      <c r="ARB32" s="305"/>
      <c r="ARC32" s="305"/>
      <c r="ARD32" s="305"/>
      <c r="ARE32" s="305"/>
      <c r="ARF32" s="305"/>
      <c r="ARG32" s="305"/>
      <c r="ARH32" s="305"/>
      <c r="ARI32" s="305"/>
      <c r="ARJ32" s="305"/>
      <c r="ARK32" s="305"/>
      <c r="ARL32" s="305"/>
      <c r="ARM32" s="305"/>
      <c r="ARN32" s="305"/>
      <c r="ARO32" s="305"/>
      <c r="ARP32" s="305"/>
      <c r="ARQ32" s="305"/>
      <c r="ARR32" s="305"/>
      <c r="ARS32" s="305"/>
      <c r="ART32" s="305"/>
      <c r="ARU32" s="305"/>
      <c r="ARV32" s="305"/>
      <c r="ARW32" s="305"/>
      <c r="ARX32" s="305"/>
      <c r="ARY32" s="305"/>
      <c r="ARZ32" s="305"/>
      <c r="ASA32" s="305"/>
      <c r="ASB32" s="305"/>
      <c r="ASC32" s="305"/>
      <c r="ASD32" s="305"/>
      <c r="ASE32" s="305"/>
      <c r="ASF32" s="305"/>
      <c r="ASG32" s="305"/>
      <c r="ASH32" s="305"/>
      <c r="ASI32" s="305"/>
      <c r="ASJ32" s="305"/>
      <c r="ASK32" s="305"/>
      <c r="ASL32" s="305"/>
      <c r="ASM32" s="305"/>
      <c r="ASN32" s="305"/>
      <c r="ASO32" s="305"/>
      <c r="ASP32" s="305"/>
      <c r="ASQ32" s="305"/>
      <c r="ASR32" s="305"/>
      <c r="ASS32" s="305"/>
      <c r="AST32" s="305"/>
      <c r="ASU32" s="305"/>
      <c r="ASV32" s="305"/>
      <c r="ASW32" s="305"/>
      <c r="ASX32" s="305"/>
      <c r="ASY32" s="305"/>
      <c r="ASZ32" s="305"/>
      <c r="ATA32" s="305"/>
      <c r="ATB32" s="305"/>
      <c r="ATC32" s="305"/>
      <c r="ATD32" s="305"/>
      <c r="ATE32" s="305"/>
      <c r="ATF32" s="305"/>
      <c r="ATG32" s="305"/>
      <c r="ATH32" s="305"/>
      <c r="ATI32" s="305"/>
      <c r="ATJ32" s="305"/>
      <c r="ATK32" s="305"/>
      <c r="ATL32" s="305"/>
      <c r="ATM32" s="305"/>
      <c r="ATN32" s="305"/>
      <c r="ATO32" s="305"/>
      <c r="ATP32" s="305"/>
      <c r="ATQ32" s="305"/>
      <c r="ATR32" s="305"/>
      <c r="ATS32" s="305"/>
      <c r="ATT32" s="305"/>
      <c r="ATU32" s="305"/>
      <c r="ATV32" s="305"/>
      <c r="ATW32" s="305"/>
      <c r="ATX32" s="305"/>
      <c r="ATY32" s="305"/>
      <c r="ATZ32" s="305"/>
      <c r="AUA32" s="305"/>
      <c r="AUB32" s="305"/>
      <c r="AUC32" s="305"/>
      <c r="AUD32" s="305"/>
      <c r="AUE32" s="305"/>
      <c r="AUF32" s="305"/>
      <c r="AUG32" s="305"/>
      <c r="AUH32" s="305"/>
      <c r="AUI32" s="305"/>
      <c r="AUJ32" s="305"/>
      <c r="AUK32" s="305"/>
      <c r="AUL32" s="305"/>
      <c r="AUM32" s="305"/>
      <c r="AUN32" s="305"/>
      <c r="AUO32" s="305"/>
      <c r="AUP32" s="305"/>
      <c r="AUQ32" s="305"/>
      <c r="AUR32" s="305"/>
      <c r="AUS32" s="305"/>
      <c r="AUT32" s="305"/>
      <c r="AUU32" s="305"/>
      <c r="AUV32" s="305"/>
      <c r="AUW32" s="305"/>
      <c r="AUX32" s="305"/>
      <c r="AUY32" s="305"/>
      <c r="AUZ32" s="305"/>
      <c r="AVA32" s="305"/>
      <c r="AVB32" s="305"/>
      <c r="AVC32" s="305"/>
      <c r="AVD32" s="305"/>
      <c r="AVE32" s="305"/>
      <c r="AVF32" s="305"/>
      <c r="AVG32" s="305"/>
      <c r="AVH32" s="305"/>
      <c r="AVI32" s="305"/>
      <c r="AVJ32" s="305"/>
      <c r="AVK32" s="305"/>
      <c r="AVL32" s="305"/>
      <c r="AVM32" s="305"/>
      <c r="AVN32" s="305"/>
      <c r="AVO32" s="305"/>
      <c r="AVP32" s="305"/>
      <c r="AVQ32" s="305"/>
      <c r="AVR32" s="305"/>
      <c r="AVS32" s="305"/>
      <c r="AVT32" s="305"/>
      <c r="AVU32" s="305"/>
      <c r="AVV32" s="305"/>
      <c r="AVW32" s="305"/>
      <c r="AVX32" s="305"/>
      <c r="AVY32" s="305"/>
      <c r="AVZ32" s="305"/>
      <c r="AWA32" s="305"/>
      <c r="AWB32" s="305"/>
      <c r="AWC32" s="305"/>
      <c r="AWD32" s="305"/>
      <c r="AWE32" s="305"/>
      <c r="AWF32" s="305"/>
      <c r="AWG32" s="305"/>
      <c r="AWH32" s="305"/>
      <c r="AWI32" s="305"/>
      <c r="AWJ32" s="305"/>
      <c r="AWK32" s="305"/>
      <c r="AWL32" s="305"/>
      <c r="AWM32" s="305"/>
      <c r="AWN32" s="305"/>
      <c r="AWO32" s="305"/>
      <c r="AWP32" s="305"/>
      <c r="AWQ32" s="305"/>
      <c r="AWR32" s="305"/>
      <c r="AWS32" s="305"/>
      <c r="AWT32" s="305"/>
      <c r="AWU32" s="305"/>
      <c r="AWV32" s="305"/>
      <c r="AWW32" s="305"/>
      <c r="AWX32" s="305"/>
      <c r="AWY32" s="305"/>
      <c r="AWZ32" s="305"/>
      <c r="AXA32" s="305"/>
      <c r="AXB32" s="305"/>
      <c r="AXC32" s="305"/>
      <c r="AXD32" s="305"/>
      <c r="AXE32" s="305"/>
      <c r="AXF32" s="305"/>
      <c r="AXG32" s="305"/>
      <c r="AXH32" s="305"/>
      <c r="AXI32" s="305"/>
      <c r="AXJ32" s="305"/>
      <c r="AXK32" s="305"/>
      <c r="AXL32" s="305"/>
      <c r="AXM32" s="305"/>
      <c r="AXN32" s="305"/>
      <c r="AXO32" s="305"/>
      <c r="AXP32" s="305"/>
      <c r="AXQ32" s="305"/>
      <c r="AXR32" s="305"/>
      <c r="AXS32" s="305"/>
      <c r="AXT32" s="305"/>
      <c r="AXU32" s="305"/>
      <c r="AXV32" s="305"/>
      <c r="AXW32" s="305"/>
      <c r="AXX32" s="305"/>
      <c r="AXY32" s="305"/>
      <c r="AXZ32" s="305"/>
      <c r="AYA32" s="305"/>
      <c r="AYB32" s="305"/>
      <c r="AYC32" s="305"/>
      <c r="AYD32" s="305"/>
      <c r="AYE32" s="305"/>
      <c r="AYF32" s="305"/>
      <c r="AYG32" s="305"/>
      <c r="AYH32" s="305"/>
      <c r="AYI32" s="305"/>
      <c r="AYJ32" s="305"/>
      <c r="AYK32" s="305"/>
      <c r="AYL32" s="305"/>
      <c r="AYM32" s="305"/>
      <c r="AYN32" s="305"/>
      <c r="AYO32" s="305"/>
      <c r="AYP32" s="305"/>
      <c r="AYQ32" s="305"/>
      <c r="AYR32" s="305"/>
      <c r="AYS32" s="305"/>
      <c r="AYT32" s="305"/>
      <c r="AYU32" s="305"/>
      <c r="AYV32" s="305"/>
      <c r="AYW32" s="305"/>
      <c r="AYX32" s="305"/>
      <c r="AYY32" s="305"/>
      <c r="AYZ32" s="305"/>
      <c r="AZA32" s="305"/>
      <c r="AZB32" s="305"/>
      <c r="AZC32" s="305"/>
      <c r="AZD32" s="305"/>
      <c r="AZE32" s="305"/>
      <c r="AZF32" s="305"/>
      <c r="AZG32" s="305"/>
      <c r="AZH32" s="305"/>
      <c r="AZI32" s="305"/>
      <c r="AZJ32" s="305"/>
      <c r="AZK32" s="305"/>
      <c r="AZL32" s="305"/>
      <c r="AZM32" s="305"/>
      <c r="AZN32" s="305"/>
      <c r="AZO32" s="305"/>
      <c r="AZP32" s="305"/>
      <c r="AZQ32" s="305"/>
      <c r="AZR32" s="305"/>
      <c r="AZS32" s="305"/>
      <c r="AZT32" s="305"/>
      <c r="AZU32" s="305"/>
      <c r="AZV32" s="305"/>
      <c r="AZW32" s="305"/>
      <c r="AZX32" s="305"/>
      <c r="AZY32" s="305"/>
      <c r="AZZ32" s="305"/>
      <c r="BAA32" s="305"/>
      <c r="BAB32" s="305"/>
      <c r="BAC32" s="305"/>
      <c r="BAD32" s="305"/>
      <c r="BAE32" s="305"/>
      <c r="BAF32" s="305"/>
      <c r="BAG32" s="305"/>
      <c r="BAH32" s="305"/>
      <c r="BAI32" s="305"/>
      <c r="BAJ32" s="305"/>
      <c r="BAK32" s="305"/>
      <c r="BAL32" s="305"/>
      <c r="BAM32" s="305"/>
      <c r="BAN32" s="305"/>
      <c r="BAO32" s="305"/>
      <c r="BAP32" s="305"/>
      <c r="BAQ32" s="305"/>
      <c r="BAR32" s="305"/>
      <c r="BAS32" s="305"/>
      <c r="BAT32" s="305"/>
      <c r="BAU32" s="305"/>
      <c r="BAV32" s="305"/>
      <c r="BAW32" s="305"/>
      <c r="BAX32" s="305"/>
      <c r="BAY32" s="305"/>
      <c r="BAZ32" s="305"/>
      <c r="BBA32" s="305"/>
      <c r="BBB32" s="305"/>
      <c r="BBC32" s="305"/>
      <c r="BBD32" s="305"/>
      <c r="BBE32" s="305"/>
      <c r="BBF32" s="305"/>
      <c r="BBG32" s="305"/>
      <c r="BBH32" s="305"/>
      <c r="BBI32" s="305"/>
      <c r="BBJ32" s="305"/>
      <c r="BBK32" s="305"/>
      <c r="BBL32" s="305"/>
      <c r="BBM32" s="305"/>
      <c r="BBN32" s="305"/>
      <c r="BBO32" s="305"/>
      <c r="BBP32" s="305"/>
      <c r="BBQ32" s="305"/>
      <c r="BBR32" s="305"/>
      <c r="BBS32" s="305"/>
      <c r="BBT32" s="305"/>
      <c r="BBU32" s="305"/>
      <c r="BBV32" s="305"/>
      <c r="BBW32" s="305"/>
      <c r="BBX32" s="305"/>
      <c r="BBY32" s="305"/>
      <c r="BBZ32" s="305"/>
      <c r="BCA32" s="305"/>
      <c r="BCB32" s="305"/>
      <c r="BCC32" s="305"/>
      <c r="BCD32" s="305"/>
      <c r="BCE32" s="305"/>
      <c r="BCF32" s="305"/>
      <c r="BCG32" s="305"/>
      <c r="BCH32" s="305"/>
      <c r="BCI32" s="305"/>
      <c r="BCJ32" s="305"/>
      <c r="BCK32" s="305"/>
      <c r="BCL32" s="305"/>
      <c r="BCM32" s="305"/>
      <c r="BCN32" s="305"/>
      <c r="BCO32" s="305"/>
      <c r="BCP32" s="305"/>
      <c r="BCQ32" s="305"/>
      <c r="BCR32" s="305"/>
      <c r="BCS32" s="305"/>
      <c r="BCT32" s="305"/>
      <c r="BCU32" s="305"/>
      <c r="BCV32" s="305"/>
      <c r="BCW32" s="305"/>
      <c r="BCX32" s="305"/>
      <c r="BCY32" s="305"/>
      <c r="BCZ32" s="305"/>
      <c r="BDA32" s="305"/>
      <c r="BDB32" s="305"/>
      <c r="BDC32" s="305"/>
      <c r="BDD32" s="305"/>
      <c r="BDE32" s="305"/>
      <c r="BDF32" s="305"/>
      <c r="BDG32" s="305"/>
      <c r="BDH32" s="305"/>
      <c r="BDI32" s="305"/>
      <c r="BDJ32" s="305"/>
      <c r="BDK32" s="305"/>
      <c r="BDL32" s="305"/>
      <c r="BDM32" s="305"/>
      <c r="BDN32" s="305"/>
      <c r="BDO32" s="305"/>
      <c r="BDP32" s="305"/>
      <c r="BDQ32" s="305"/>
      <c r="BDR32" s="305"/>
      <c r="BDS32" s="305"/>
      <c r="BDT32" s="305"/>
      <c r="BDU32" s="305"/>
      <c r="BDV32" s="305"/>
      <c r="BDW32" s="305"/>
      <c r="BDX32" s="305"/>
      <c r="BDY32" s="305"/>
      <c r="BDZ32" s="305"/>
      <c r="BEA32" s="305"/>
      <c r="BEB32" s="305"/>
      <c r="BEC32" s="305"/>
      <c r="BED32" s="305"/>
      <c r="BEE32" s="305"/>
      <c r="BEF32" s="305"/>
      <c r="BEG32" s="305"/>
      <c r="BEH32" s="305"/>
      <c r="BEI32" s="305"/>
      <c r="BEJ32" s="305"/>
      <c r="BEK32" s="305"/>
      <c r="BEL32" s="305"/>
      <c r="BEM32" s="305"/>
      <c r="BEN32" s="305"/>
      <c r="BEO32" s="305"/>
      <c r="BEP32" s="305"/>
      <c r="BEQ32" s="305"/>
      <c r="BER32" s="305"/>
      <c r="BES32" s="305"/>
      <c r="BET32" s="305"/>
      <c r="BEU32" s="305"/>
      <c r="BEV32" s="305"/>
      <c r="BEW32" s="305"/>
      <c r="BEX32" s="305"/>
      <c r="BEY32" s="305"/>
      <c r="BEZ32" s="305"/>
      <c r="BFA32" s="305"/>
      <c r="BFB32" s="305"/>
      <c r="BFC32" s="305"/>
      <c r="BFD32" s="305"/>
      <c r="BFE32" s="305"/>
      <c r="BFF32" s="305"/>
      <c r="BFG32" s="305"/>
      <c r="BFH32" s="305"/>
      <c r="BFI32" s="305"/>
      <c r="BFJ32" s="305"/>
      <c r="BFK32" s="305"/>
      <c r="BFL32" s="305"/>
      <c r="BFM32" s="305"/>
      <c r="BFN32" s="305"/>
      <c r="BFO32" s="305"/>
      <c r="BFP32" s="305"/>
      <c r="BFQ32" s="305"/>
      <c r="BFR32" s="305"/>
      <c r="BFS32" s="305"/>
      <c r="BFT32" s="305"/>
      <c r="BFU32" s="305"/>
      <c r="BFV32" s="305"/>
      <c r="BFW32" s="305"/>
      <c r="BFX32" s="305"/>
      <c r="BFY32" s="305"/>
      <c r="BFZ32" s="305"/>
      <c r="BGA32" s="305"/>
      <c r="BGB32" s="305"/>
      <c r="BGC32" s="305"/>
      <c r="BGD32" s="305"/>
      <c r="BGE32" s="305"/>
      <c r="BGF32" s="305"/>
      <c r="BGG32" s="305"/>
      <c r="BGH32" s="305"/>
      <c r="BGI32" s="305"/>
      <c r="BGJ32" s="305"/>
      <c r="BGK32" s="305"/>
      <c r="BGL32" s="305"/>
      <c r="BGM32" s="305"/>
      <c r="BGN32" s="305"/>
      <c r="BGO32" s="305"/>
      <c r="BGP32" s="305"/>
      <c r="BGQ32" s="305"/>
      <c r="BGR32" s="305"/>
      <c r="BGS32" s="305"/>
      <c r="BGT32" s="305"/>
      <c r="BGU32" s="305"/>
      <c r="BGV32" s="305"/>
      <c r="BGW32" s="305"/>
      <c r="BGX32" s="305"/>
      <c r="BGY32" s="305"/>
      <c r="BGZ32" s="305"/>
      <c r="BHA32" s="305"/>
      <c r="BHB32" s="305"/>
      <c r="BHC32" s="305"/>
      <c r="BHD32" s="305"/>
      <c r="BHE32" s="305"/>
      <c r="BHF32" s="305"/>
      <c r="BHG32" s="305"/>
      <c r="BHH32" s="305"/>
      <c r="BHI32" s="305"/>
      <c r="BHJ32" s="305"/>
      <c r="BHK32" s="305"/>
      <c r="BHL32" s="305"/>
      <c r="BHM32" s="305"/>
      <c r="BHN32" s="305"/>
      <c r="BHO32" s="305"/>
      <c r="BHP32" s="305"/>
      <c r="BHQ32" s="305"/>
      <c r="BHR32" s="305"/>
      <c r="BHS32" s="305"/>
      <c r="BHT32" s="305"/>
      <c r="BHU32" s="305"/>
      <c r="BHV32" s="305"/>
      <c r="BHW32" s="305"/>
      <c r="BHX32" s="305"/>
      <c r="BHY32" s="305"/>
      <c r="BHZ32" s="305"/>
      <c r="BIA32" s="305"/>
      <c r="BIB32" s="305"/>
      <c r="BIC32" s="305"/>
      <c r="BID32" s="305"/>
      <c r="BIE32" s="305"/>
      <c r="BIF32" s="305"/>
      <c r="BIG32" s="305"/>
      <c r="BIH32" s="305"/>
      <c r="BII32" s="305"/>
      <c r="BIJ32" s="305"/>
      <c r="BIK32" s="305"/>
      <c r="BIL32" s="305"/>
      <c r="BIM32" s="305"/>
      <c r="BIN32" s="305"/>
      <c r="BIO32" s="305"/>
      <c r="BIP32" s="305"/>
      <c r="BIQ32" s="305"/>
      <c r="BIR32" s="305"/>
      <c r="BIS32" s="305"/>
      <c r="BIT32" s="305"/>
      <c r="BIU32" s="305"/>
      <c r="BIV32" s="305"/>
      <c r="BIW32" s="305"/>
      <c r="BIX32" s="305"/>
      <c r="BIY32" s="305"/>
      <c r="BIZ32" s="305"/>
      <c r="BJA32" s="305"/>
      <c r="BJB32" s="305"/>
      <c r="BJC32" s="305"/>
      <c r="BJD32" s="305"/>
      <c r="BJE32" s="305"/>
      <c r="BJF32" s="305"/>
      <c r="BJG32" s="305"/>
      <c r="BJH32" s="305"/>
      <c r="BJI32" s="305"/>
      <c r="BJJ32" s="305"/>
      <c r="BJK32" s="305"/>
      <c r="BJL32" s="305"/>
      <c r="BJM32" s="305"/>
      <c r="BJN32" s="305"/>
      <c r="BJO32" s="305"/>
      <c r="BJP32" s="305"/>
      <c r="BJQ32" s="305"/>
      <c r="BJR32" s="305"/>
      <c r="BJS32" s="305"/>
      <c r="BJT32" s="305"/>
      <c r="BJU32" s="305"/>
      <c r="BJV32" s="305"/>
      <c r="BJW32" s="305"/>
      <c r="BJX32" s="305"/>
      <c r="BJY32" s="305"/>
      <c r="BJZ32" s="305"/>
      <c r="BKA32" s="305"/>
      <c r="BKB32" s="305"/>
      <c r="BKC32" s="305"/>
      <c r="BKD32" s="305"/>
      <c r="BKE32" s="305"/>
      <c r="BKF32" s="305"/>
      <c r="BKG32" s="305"/>
      <c r="BKH32" s="305"/>
      <c r="BKI32" s="305"/>
      <c r="BKJ32" s="305"/>
      <c r="BKK32" s="305"/>
      <c r="BKL32" s="305"/>
      <c r="BKM32" s="305"/>
      <c r="BKN32" s="305"/>
      <c r="BKO32" s="305"/>
      <c r="BKP32" s="305"/>
      <c r="BKQ32" s="305"/>
      <c r="BKR32" s="305"/>
      <c r="BKS32" s="305"/>
      <c r="BKT32" s="305"/>
      <c r="BKU32" s="305"/>
      <c r="BKV32" s="305"/>
      <c r="BKW32" s="305"/>
      <c r="BKX32" s="305"/>
      <c r="BKY32" s="305"/>
      <c r="BKZ32" s="305"/>
      <c r="BLA32" s="305"/>
      <c r="BLB32" s="305"/>
      <c r="BLC32" s="305"/>
      <c r="BLD32" s="305"/>
      <c r="BLE32" s="305"/>
      <c r="BLF32" s="305"/>
      <c r="BLG32" s="305"/>
      <c r="BLH32" s="305"/>
      <c r="BLI32" s="305"/>
      <c r="BLJ32" s="305"/>
      <c r="BLK32" s="305"/>
      <c r="BLL32" s="305"/>
      <c r="BLM32" s="305"/>
      <c r="BLN32" s="305"/>
      <c r="BLO32" s="305"/>
      <c r="BLP32" s="305"/>
      <c r="BLQ32" s="305"/>
      <c r="BLR32" s="305"/>
      <c r="BLS32" s="305"/>
      <c r="BLT32" s="305"/>
      <c r="BLU32" s="305"/>
      <c r="BLV32" s="305"/>
      <c r="BLW32" s="305"/>
      <c r="BLX32" s="305"/>
      <c r="BLY32" s="305"/>
      <c r="BLZ32" s="305"/>
      <c r="BMA32" s="305"/>
      <c r="BMB32" s="305"/>
      <c r="BMC32" s="305"/>
      <c r="BMD32" s="305"/>
      <c r="BME32" s="305"/>
      <c r="BMF32" s="305"/>
      <c r="BMG32" s="305"/>
      <c r="BMH32" s="305"/>
      <c r="BMI32" s="305"/>
      <c r="BMJ32" s="305"/>
      <c r="BMK32" s="305"/>
      <c r="BML32" s="305"/>
      <c r="BMM32" s="305"/>
      <c r="BMN32" s="305"/>
      <c r="BMO32" s="305"/>
      <c r="BMP32" s="305"/>
      <c r="BMQ32" s="305"/>
      <c r="BMR32" s="305"/>
      <c r="BMS32" s="305"/>
      <c r="BMT32" s="305"/>
      <c r="BMU32" s="305"/>
      <c r="BMV32" s="305"/>
      <c r="BMW32" s="305"/>
      <c r="BMX32" s="305"/>
      <c r="BMY32" s="305"/>
      <c r="BMZ32" s="305"/>
      <c r="BNA32" s="305"/>
      <c r="BNB32" s="305"/>
      <c r="BNC32" s="305"/>
      <c r="BND32" s="305"/>
      <c r="BNE32" s="305"/>
      <c r="BNF32" s="305"/>
      <c r="BNG32" s="305"/>
      <c r="BNH32" s="305"/>
      <c r="BNI32" s="305"/>
      <c r="BNJ32" s="305"/>
      <c r="BNK32" s="305"/>
      <c r="BNL32" s="305"/>
      <c r="BNM32" s="305"/>
      <c r="BNN32" s="305"/>
      <c r="BNO32" s="305"/>
      <c r="BNP32" s="305"/>
      <c r="BNQ32" s="305"/>
      <c r="BNR32" s="305"/>
      <c r="BNS32" s="305"/>
      <c r="BNT32" s="305"/>
      <c r="BNU32" s="305"/>
      <c r="BNV32" s="305"/>
      <c r="BNW32" s="305"/>
      <c r="BNX32" s="305"/>
      <c r="BNY32" s="305"/>
      <c r="BNZ32" s="305"/>
      <c r="BOA32" s="305"/>
      <c r="BOB32" s="305"/>
      <c r="BOC32" s="305"/>
      <c r="BOD32" s="305"/>
      <c r="BOE32" s="305"/>
      <c r="BOF32" s="305"/>
      <c r="BOG32" s="305"/>
      <c r="BOH32" s="305"/>
      <c r="BOI32" s="305"/>
      <c r="BOJ32" s="305"/>
      <c r="BOK32" s="305"/>
      <c r="BOL32" s="305"/>
      <c r="BOM32" s="305"/>
      <c r="BON32" s="305"/>
      <c r="BOO32" s="305"/>
      <c r="BOP32" s="305"/>
      <c r="BOQ32" s="305"/>
      <c r="BOR32" s="305"/>
      <c r="BOS32" s="305"/>
      <c r="BOT32" s="305"/>
      <c r="BOU32" s="305"/>
      <c r="BOV32" s="305"/>
      <c r="BOW32" s="305"/>
      <c r="BOX32" s="305"/>
      <c r="BOY32" s="305"/>
      <c r="BOZ32" s="305"/>
      <c r="BPA32" s="305"/>
      <c r="BPB32" s="305"/>
      <c r="BPC32" s="305"/>
      <c r="BPD32" s="305"/>
      <c r="BPE32" s="305"/>
      <c r="BPF32" s="305"/>
      <c r="BPG32" s="305"/>
      <c r="BPH32" s="305"/>
      <c r="BPI32" s="305"/>
      <c r="BPJ32" s="305"/>
      <c r="BPK32" s="305"/>
      <c r="BPL32" s="305"/>
      <c r="BPM32" s="305"/>
      <c r="BPN32" s="305"/>
      <c r="BPO32" s="305"/>
      <c r="BPP32" s="305"/>
      <c r="BPQ32" s="305"/>
      <c r="BPR32" s="305"/>
      <c r="BPS32" s="305"/>
      <c r="BPT32" s="305"/>
      <c r="BPU32" s="305"/>
      <c r="BPV32" s="305"/>
      <c r="BPW32" s="305"/>
      <c r="BPX32" s="305"/>
      <c r="BPY32" s="305"/>
      <c r="BPZ32" s="305"/>
      <c r="BQA32" s="305"/>
      <c r="BQB32" s="305"/>
      <c r="BQC32" s="305"/>
      <c r="BQD32" s="305"/>
      <c r="BQE32" s="305"/>
      <c r="BQF32" s="305"/>
      <c r="BQG32" s="305"/>
      <c r="BQH32" s="305"/>
      <c r="BQI32" s="305"/>
      <c r="BQJ32" s="305"/>
      <c r="BQK32" s="305"/>
      <c r="BQL32" s="305"/>
      <c r="BQM32" s="305"/>
      <c r="BQN32" s="305"/>
      <c r="BQO32" s="305"/>
      <c r="BQP32" s="305"/>
      <c r="BQQ32" s="305"/>
      <c r="BQR32" s="305"/>
      <c r="BQS32" s="305"/>
      <c r="BQT32" s="305"/>
      <c r="BQU32" s="305"/>
      <c r="BQV32" s="305"/>
      <c r="BQW32" s="305"/>
      <c r="BQX32" s="305"/>
      <c r="BQY32" s="305"/>
      <c r="BQZ32" s="305"/>
      <c r="BRA32" s="305"/>
      <c r="BRB32" s="305"/>
      <c r="BRC32" s="305"/>
      <c r="BRD32" s="305"/>
      <c r="BRE32" s="305"/>
      <c r="BRF32" s="305"/>
      <c r="BRG32" s="305"/>
      <c r="BRH32" s="305"/>
      <c r="BRI32" s="305"/>
      <c r="BRJ32" s="305"/>
      <c r="BRK32" s="305"/>
      <c r="BRL32" s="305"/>
      <c r="BRM32" s="305"/>
      <c r="BRN32" s="305"/>
      <c r="BRO32" s="305"/>
      <c r="BRP32" s="305"/>
      <c r="BRQ32" s="305"/>
      <c r="BRR32" s="305"/>
      <c r="BRS32" s="305"/>
      <c r="BRT32" s="305"/>
      <c r="BRU32" s="305"/>
      <c r="BRV32" s="305"/>
      <c r="BRW32" s="305"/>
      <c r="BRX32" s="305"/>
      <c r="BRY32" s="305"/>
      <c r="BRZ32" s="305"/>
      <c r="BSA32" s="305"/>
      <c r="BSB32" s="305"/>
      <c r="BSC32" s="305"/>
      <c r="BSD32" s="305"/>
      <c r="BSE32" s="305"/>
      <c r="BSF32" s="305"/>
      <c r="BSG32" s="305"/>
      <c r="BSH32" s="305"/>
      <c r="BSI32" s="305"/>
      <c r="BSJ32" s="305"/>
      <c r="BSK32" s="305"/>
      <c r="BSL32" s="305"/>
      <c r="BSM32" s="305"/>
      <c r="BSN32" s="305"/>
      <c r="BSO32" s="305"/>
      <c r="BSP32" s="305"/>
      <c r="BSQ32" s="305"/>
      <c r="BSR32" s="305"/>
      <c r="BSS32" s="305"/>
      <c r="BST32" s="305"/>
      <c r="BSU32" s="305"/>
      <c r="BSV32" s="305"/>
      <c r="BSW32" s="305"/>
      <c r="BSX32" s="305"/>
      <c r="BSY32" s="305"/>
      <c r="BSZ32" s="305"/>
      <c r="BTA32" s="305"/>
      <c r="BTB32" s="305"/>
      <c r="BTC32" s="305"/>
      <c r="BTD32" s="305"/>
      <c r="BTE32" s="305"/>
      <c r="BTF32" s="305"/>
      <c r="BTG32" s="305"/>
      <c r="BTH32" s="305"/>
      <c r="BTI32" s="305"/>
      <c r="BTJ32" s="305"/>
      <c r="BTK32" s="305"/>
      <c r="BTL32" s="305"/>
      <c r="BTM32" s="305"/>
      <c r="BTN32" s="305"/>
      <c r="BTO32" s="305"/>
      <c r="BTP32" s="305"/>
      <c r="BTQ32" s="305"/>
      <c r="BTR32" s="305"/>
      <c r="BTS32" s="305"/>
      <c r="BTT32" s="305"/>
      <c r="BTU32" s="305"/>
      <c r="BTV32" s="305"/>
      <c r="BTW32" s="305"/>
      <c r="BTX32" s="305"/>
      <c r="BTY32" s="305"/>
      <c r="BTZ32" s="305"/>
      <c r="BUA32" s="305"/>
      <c r="BUB32" s="305"/>
      <c r="BUC32" s="305"/>
      <c r="BUD32" s="305"/>
      <c r="BUE32" s="305"/>
      <c r="BUF32" s="305"/>
      <c r="BUG32" s="305"/>
      <c r="BUH32" s="305"/>
      <c r="BUI32" s="305"/>
      <c r="BUJ32" s="305"/>
      <c r="BUK32" s="305"/>
      <c r="BUL32" s="305"/>
      <c r="BUM32" s="305"/>
      <c r="BUN32" s="305"/>
      <c r="BUO32" s="305"/>
      <c r="BUP32" s="305"/>
      <c r="BUQ32" s="305"/>
      <c r="BUR32" s="305"/>
      <c r="BUS32" s="305"/>
      <c r="BUT32" s="305"/>
      <c r="BUU32" s="305"/>
      <c r="BUV32" s="305"/>
      <c r="BUW32" s="305"/>
      <c r="BUX32" s="305"/>
      <c r="BUY32" s="305"/>
      <c r="BUZ32" s="305"/>
      <c r="BVA32" s="305"/>
      <c r="BVB32" s="305"/>
      <c r="BVC32" s="305"/>
      <c r="BVD32" s="305"/>
      <c r="BVE32" s="305"/>
      <c r="BVF32" s="305"/>
      <c r="BVG32" s="305"/>
      <c r="BVH32" s="305"/>
      <c r="BVI32" s="305"/>
      <c r="BVJ32" s="305"/>
      <c r="BVK32" s="305"/>
      <c r="BVL32" s="305"/>
      <c r="BVM32" s="305"/>
      <c r="BVN32" s="305"/>
      <c r="BVO32" s="305"/>
      <c r="BVP32" s="305"/>
      <c r="BVQ32" s="305"/>
      <c r="BVR32" s="305"/>
      <c r="BVS32" s="305"/>
      <c r="BVT32" s="305"/>
      <c r="BVU32" s="305"/>
      <c r="BVV32" s="305"/>
      <c r="BVW32" s="305"/>
      <c r="BVX32" s="305"/>
      <c r="BVY32" s="305"/>
      <c r="BVZ32" s="305"/>
      <c r="BWA32" s="305"/>
      <c r="BWB32" s="305"/>
      <c r="BWC32" s="305"/>
      <c r="BWD32" s="305"/>
      <c r="BWE32" s="305"/>
      <c r="BWF32" s="305"/>
      <c r="BWG32" s="305"/>
      <c r="BWH32" s="305"/>
      <c r="BWI32" s="305"/>
      <c r="BWJ32" s="305"/>
      <c r="BWK32" s="305"/>
      <c r="BWL32" s="305"/>
      <c r="BWM32" s="305"/>
      <c r="BWN32" s="305"/>
      <c r="BWO32" s="305"/>
      <c r="BWP32" s="305"/>
      <c r="BWQ32" s="305"/>
      <c r="BWR32" s="305"/>
      <c r="BWS32" s="305"/>
      <c r="BWT32" s="305"/>
      <c r="BWU32" s="305"/>
      <c r="BWV32" s="305"/>
      <c r="BWW32" s="305"/>
      <c r="BWX32" s="305"/>
      <c r="BWY32" s="305"/>
      <c r="BWZ32" s="305"/>
      <c r="BXA32" s="305"/>
      <c r="BXB32" s="305"/>
      <c r="BXC32" s="305"/>
      <c r="BXD32" s="305"/>
      <c r="BXE32" s="305"/>
      <c r="BXF32" s="305"/>
      <c r="BXG32" s="305"/>
      <c r="BXH32" s="305"/>
      <c r="BXI32" s="305"/>
      <c r="BXJ32" s="305"/>
      <c r="BXK32" s="305"/>
      <c r="BXL32" s="305"/>
      <c r="BXM32" s="305"/>
      <c r="BXN32" s="305"/>
      <c r="BXO32" s="305"/>
      <c r="BXP32" s="305"/>
      <c r="BXQ32" s="305"/>
      <c r="BXR32" s="305"/>
      <c r="BXS32" s="305"/>
      <c r="BXT32" s="305"/>
      <c r="BXU32" s="305"/>
      <c r="BXV32" s="305"/>
      <c r="BXW32" s="305"/>
      <c r="BXX32" s="305"/>
      <c r="BXY32" s="305"/>
      <c r="BXZ32" s="305"/>
      <c r="BYA32" s="305"/>
      <c r="BYB32" s="305"/>
      <c r="BYC32" s="305"/>
      <c r="BYD32" s="305"/>
      <c r="BYE32" s="305"/>
      <c r="BYF32" s="305"/>
      <c r="BYG32" s="305"/>
      <c r="BYH32" s="305"/>
      <c r="BYI32" s="305"/>
      <c r="BYJ32" s="305"/>
      <c r="BYK32" s="305"/>
      <c r="BYL32" s="305"/>
      <c r="BYM32" s="305"/>
      <c r="BYN32" s="305"/>
      <c r="BYO32" s="305"/>
      <c r="BYP32" s="305"/>
      <c r="BYQ32" s="305"/>
      <c r="BYR32" s="305"/>
      <c r="BYS32" s="305"/>
      <c r="BYT32" s="305"/>
      <c r="BYU32" s="305"/>
      <c r="BYV32" s="305"/>
      <c r="BYW32" s="305"/>
      <c r="BYX32" s="305"/>
      <c r="BYY32" s="305"/>
      <c r="BYZ32" s="305"/>
      <c r="BZA32" s="305"/>
      <c r="BZB32" s="305"/>
      <c r="BZC32" s="305"/>
      <c r="BZD32" s="305"/>
      <c r="BZE32" s="305"/>
      <c r="BZF32" s="305"/>
      <c r="BZG32" s="305"/>
      <c r="BZH32" s="305"/>
      <c r="BZI32" s="305"/>
      <c r="BZJ32" s="305"/>
      <c r="BZK32" s="305"/>
      <c r="BZL32" s="305"/>
      <c r="BZM32" s="305"/>
      <c r="BZN32" s="305"/>
      <c r="BZO32" s="305"/>
      <c r="BZP32" s="305"/>
      <c r="BZQ32" s="305"/>
      <c r="BZR32" s="305"/>
      <c r="BZS32" s="305"/>
      <c r="BZT32" s="305"/>
      <c r="BZU32" s="305"/>
      <c r="BZV32" s="305"/>
      <c r="BZW32" s="305"/>
      <c r="BZX32" s="305"/>
      <c r="BZY32" s="305"/>
      <c r="BZZ32" s="305"/>
      <c r="CAA32" s="305"/>
      <c r="CAB32" s="305"/>
      <c r="CAC32" s="305"/>
      <c r="CAD32" s="305"/>
      <c r="CAE32" s="305"/>
      <c r="CAF32" s="305"/>
      <c r="CAG32" s="305"/>
      <c r="CAH32" s="305"/>
      <c r="CAI32" s="305"/>
      <c r="CAJ32" s="305"/>
      <c r="CAK32" s="305"/>
      <c r="CAL32" s="305"/>
      <c r="CAM32" s="305"/>
      <c r="CAN32" s="305"/>
      <c r="CAO32" s="305"/>
      <c r="CAP32" s="305"/>
      <c r="CAQ32" s="305"/>
      <c r="CAR32" s="305"/>
      <c r="CAS32" s="305"/>
      <c r="CAT32" s="305"/>
      <c r="CAU32" s="305"/>
      <c r="CAV32" s="305"/>
      <c r="CAW32" s="305"/>
      <c r="CAX32" s="305"/>
      <c r="CAY32" s="305"/>
      <c r="CAZ32" s="305"/>
      <c r="CBA32" s="305"/>
      <c r="CBB32" s="305"/>
      <c r="CBC32" s="305"/>
      <c r="CBD32" s="305"/>
      <c r="CBE32" s="305"/>
      <c r="CBF32" s="305"/>
      <c r="CBG32" s="305"/>
      <c r="CBH32" s="305"/>
      <c r="CBI32" s="305"/>
      <c r="CBJ32" s="305"/>
      <c r="CBK32" s="305"/>
      <c r="CBL32" s="305"/>
      <c r="CBM32" s="305"/>
      <c r="CBN32" s="305"/>
      <c r="CBO32" s="305"/>
      <c r="CBP32" s="305"/>
      <c r="CBQ32" s="305"/>
      <c r="CBR32" s="305"/>
      <c r="CBS32" s="305"/>
      <c r="CBT32" s="305"/>
      <c r="CBU32" s="305"/>
      <c r="CBV32" s="305"/>
      <c r="CBW32" s="305"/>
      <c r="CBX32" s="305"/>
      <c r="CBY32" s="305"/>
      <c r="CBZ32" s="305"/>
      <c r="CCA32" s="305"/>
      <c r="CCB32" s="305"/>
      <c r="CCC32" s="305"/>
      <c r="CCD32" s="305"/>
      <c r="CCE32" s="305"/>
      <c r="CCF32" s="305"/>
      <c r="CCG32" s="305"/>
      <c r="CCH32" s="305"/>
      <c r="CCI32" s="305"/>
      <c r="CCJ32" s="305"/>
      <c r="CCK32" s="305"/>
      <c r="CCL32" s="305"/>
      <c r="CCM32" s="305"/>
      <c r="CCN32" s="305"/>
      <c r="CCO32" s="305"/>
      <c r="CCP32" s="305"/>
      <c r="CCQ32" s="305"/>
      <c r="CCR32" s="305"/>
      <c r="CCS32" s="305"/>
      <c r="CCT32" s="305"/>
      <c r="CCU32" s="305"/>
      <c r="CCV32" s="305"/>
      <c r="CCW32" s="305"/>
      <c r="CCX32" s="305"/>
      <c r="CCY32" s="305"/>
      <c r="CCZ32" s="305"/>
      <c r="CDA32" s="305"/>
      <c r="CDB32" s="305"/>
      <c r="CDC32" s="305"/>
      <c r="CDD32" s="305"/>
      <c r="CDE32" s="305"/>
      <c r="CDF32" s="305"/>
      <c r="CDG32" s="305"/>
      <c r="CDH32" s="305"/>
      <c r="CDI32" s="305"/>
      <c r="CDJ32" s="305"/>
      <c r="CDK32" s="305"/>
      <c r="CDL32" s="305"/>
      <c r="CDM32" s="305"/>
      <c r="CDN32" s="305"/>
      <c r="CDO32" s="305"/>
      <c r="CDP32" s="305"/>
      <c r="CDQ32" s="305"/>
      <c r="CDR32" s="305"/>
      <c r="CDS32" s="305"/>
      <c r="CDT32" s="305"/>
      <c r="CDU32" s="305"/>
      <c r="CDV32" s="305"/>
      <c r="CDW32" s="305"/>
      <c r="CDX32" s="305"/>
      <c r="CDY32" s="305"/>
      <c r="CDZ32" s="305"/>
      <c r="CEA32" s="305"/>
      <c r="CEB32" s="305"/>
      <c r="CEC32" s="305"/>
      <c r="CED32" s="305"/>
      <c r="CEE32" s="305"/>
      <c r="CEF32" s="305"/>
      <c r="CEG32" s="305"/>
      <c r="CEH32" s="305"/>
      <c r="CEI32" s="305"/>
      <c r="CEJ32" s="305"/>
      <c r="CEK32" s="305"/>
      <c r="CEL32" s="305"/>
      <c r="CEM32" s="305"/>
      <c r="CEN32" s="305"/>
      <c r="CEO32" s="305"/>
      <c r="CEP32" s="305"/>
      <c r="CEQ32" s="305"/>
      <c r="CER32" s="305"/>
      <c r="CES32" s="305"/>
      <c r="CET32" s="305"/>
      <c r="CEU32" s="305"/>
      <c r="CEV32" s="305"/>
      <c r="CEW32" s="305"/>
      <c r="CEX32" s="305"/>
      <c r="CEY32" s="305"/>
      <c r="CEZ32" s="305"/>
      <c r="CFA32" s="305"/>
      <c r="CFB32" s="305"/>
      <c r="CFC32" s="305"/>
      <c r="CFD32" s="305"/>
      <c r="CFE32" s="305"/>
      <c r="CFF32" s="305"/>
      <c r="CFG32" s="305"/>
      <c r="CFH32" s="305"/>
      <c r="CFI32" s="305"/>
      <c r="CFJ32" s="305"/>
      <c r="CFK32" s="305"/>
      <c r="CFL32" s="305"/>
      <c r="CFM32" s="305"/>
      <c r="CFN32" s="305"/>
      <c r="CFO32" s="305"/>
      <c r="CFP32" s="305"/>
      <c r="CFQ32" s="305"/>
      <c r="CFR32" s="305"/>
      <c r="CFS32" s="305"/>
      <c r="CFT32" s="305"/>
      <c r="CFU32" s="305"/>
      <c r="CFV32" s="305"/>
      <c r="CFW32" s="305"/>
      <c r="CFX32" s="305"/>
      <c r="CFY32" s="305"/>
      <c r="CFZ32" s="305"/>
      <c r="CGA32" s="305"/>
      <c r="CGB32" s="305"/>
      <c r="CGC32" s="305"/>
      <c r="CGD32" s="305"/>
      <c r="CGE32" s="305"/>
      <c r="CGF32" s="305"/>
      <c r="CGG32" s="305"/>
      <c r="CGH32" s="305"/>
      <c r="CGI32" s="305"/>
      <c r="CGJ32" s="305"/>
      <c r="CGK32" s="305"/>
      <c r="CGL32" s="305"/>
      <c r="CGM32" s="305"/>
      <c r="CGN32" s="305"/>
      <c r="CGO32" s="305"/>
      <c r="CGP32" s="305"/>
      <c r="CGQ32" s="305"/>
      <c r="CGR32" s="305"/>
      <c r="CGS32" s="305"/>
      <c r="CGT32" s="305"/>
      <c r="CGU32" s="305"/>
      <c r="CGV32" s="305"/>
      <c r="CGW32" s="305"/>
      <c r="CGX32" s="305"/>
      <c r="CGY32" s="305"/>
      <c r="CGZ32" s="305"/>
      <c r="CHA32" s="305"/>
      <c r="CHB32" s="305"/>
      <c r="CHC32" s="305"/>
      <c r="CHD32" s="305"/>
      <c r="CHE32" s="305"/>
      <c r="CHF32" s="305"/>
      <c r="CHG32" s="305"/>
      <c r="CHH32" s="305"/>
      <c r="CHI32" s="305"/>
      <c r="CHJ32" s="305"/>
      <c r="CHK32" s="305"/>
      <c r="CHL32" s="305"/>
      <c r="CHM32" s="305"/>
      <c r="CHN32" s="305"/>
      <c r="CHO32" s="305"/>
      <c r="CHP32" s="305"/>
      <c r="CHQ32" s="305"/>
      <c r="CHR32" s="305"/>
      <c r="CHS32" s="305"/>
      <c r="CHT32" s="305"/>
      <c r="CHU32" s="305"/>
      <c r="CHV32" s="305"/>
      <c r="CHW32" s="305"/>
      <c r="CHX32" s="305"/>
      <c r="CHY32" s="305"/>
      <c r="CHZ32" s="305"/>
      <c r="CIA32" s="305"/>
      <c r="CIB32" s="305"/>
      <c r="CIC32" s="305"/>
      <c r="CID32" s="305"/>
      <c r="CIE32" s="305"/>
      <c r="CIF32" s="305"/>
      <c r="CIG32" s="305"/>
      <c r="CIH32" s="305"/>
      <c r="CII32" s="305"/>
      <c r="CIJ32" s="305"/>
      <c r="CIK32" s="305"/>
      <c r="CIL32" s="305"/>
      <c r="CIM32" s="305"/>
      <c r="CIN32" s="305"/>
      <c r="CIO32" s="305"/>
      <c r="CIP32" s="305"/>
      <c r="CIQ32" s="305"/>
      <c r="CIR32" s="305"/>
      <c r="CIS32" s="305"/>
      <c r="CIT32" s="305"/>
      <c r="CIU32" s="305"/>
      <c r="CIV32" s="305"/>
      <c r="CIW32" s="305"/>
      <c r="CIX32" s="305"/>
      <c r="CIY32" s="305"/>
      <c r="CIZ32" s="305"/>
      <c r="CJA32" s="305"/>
      <c r="CJB32" s="305"/>
      <c r="CJC32" s="305"/>
      <c r="CJD32" s="305"/>
      <c r="CJE32" s="305"/>
      <c r="CJF32" s="305"/>
      <c r="CJG32" s="305"/>
      <c r="CJH32" s="305"/>
      <c r="CJI32" s="305"/>
      <c r="CJJ32" s="305"/>
      <c r="CJK32" s="305"/>
      <c r="CJL32" s="305"/>
      <c r="CJM32" s="305"/>
      <c r="CJN32" s="305"/>
      <c r="CJO32" s="305"/>
      <c r="CJP32" s="305"/>
      <c r="CJQ32" s="305"/>
      <c r="CJR32" s="305"/>
      <c r="CJS32" s="305"/>
      <c r="CJT32" s="305"/>
      <c r="CJU32" s="305"/>
      <c r="CJV32" s="305"/>
      <c r="CJW32" s="305"/>
      <c r="CJX32" s="305"/>
      <c r="CJY32" s="305"/>
      <c r="CJZ32" s="305"/>
      <c r="CKA32" s="305"/>
      <c r="CKB32" s="305"/>
      <c r="CKC32" s="305"/>
      <c r="CKD32" s="305"/>
      <c r="CKE32" s="305"/>
      <c r="CKF32" s="305"/>
      <c r="CKG32" s="305"/>
      <c r="CKH32" s="305"/>
      <c r="CKI32" s="305"/>
      <c r="CKJ32" s="305"/>
      <c r="CKK32" s="305"/>
      <c r="CKL32" s="305"/>
      <c r="CKM32" s="305"/>
      <c r="CKN32" s="305"/>
      <c r="CKO32" s="305"/>
      <c r="CKP32" s="305"/>
      <c r="CKQ32" s="305"/>
      <c r="CKR32" s="305"/>
      <c r="CKS32" s="305"/>
      <c r="CKT32" s="305"/>
      <c r="CKU32" s="305"/>
      <c r="CKV32" s="305"/>
      <c r="CKW32" s="305"/>
      <c r="CKX32" s="305"/>
      <c r="CKY32" s="305"/>
      <c r="CKZ32" s="305"/>
      <c r="CLA32" s="305"/>
      <c r="CLB32" s="305"/>
      <c r="CLC32" s="305"/>
      <c r="CLD32" s="305"/>
      <c r="CLE32" s="305"/>
      <c r="CLF32" s="305"/>
      <c r="CLG32" s="305"/>
      <c r="CLH32" s="305"/>
      <c r="CLI32" s="305"/>
      <c r="CLJ32" s="305"/>
      <c r="CLK32" s="305"/>
      <c r="CLL32" s="305"/>
      <c r="CLM32" s="305"/>
      <c r="CLN32" s="305"/>
      <c r="CLO32" s="305"/>
      <c r="CLP32" s="305"/>
      <c r="CLQ32" s="305"/>
      <c r="CLR32" s="305"/>
      <c r="CLS32" s="305"/>
      <c r="CLT32" s="305"/>
      <c r="CLU32" s="305"/>
      <c r="CLV32" s="305"/>
      <c r="CLW32" s="305"/>
      <c r="CLX32" s="305"/>
      <c r="CLY32" s="305"/>
      <c r="CLZ32" s="305"/>
      <c r="CMA32" s="305"/>
      <c r="CMB32" s="305"/>
      <c r="CMC32" s="305"/>
      <c r="CMD32" s="305"/>
      <c r="CME32" s="305"/>
      <c r="CMF32" s="305"/>
      <c r="CMG32" s="305"/>
      <c r="CMH32" s="305"/>
      <c r="CMI32" s="305"/>
      <c r="CMJ32" s="305"/>
      <c r="CMK32" s="305"/>
      <c r="CML32" s="305"/>
      <c r="CMM32" s="305"/>
      <c r="CMN32" s="305"/>
      <c r="CMO32" s="305"/>
      <c r="CMP32" s="305"/>
      <c r="CMQ32" s="305"/>
      <c r="CMR32" s="305"/>
      <c r="CMS32" s="305"/>
      <c r="CMT32" s="305"/>
      <c r="CMU32" s="305"/>
      <c r="CMV32" s="305"/>
      <c r="CMW32" s="305"/>
      <c r="CMX32" s="305"/>
      <c r="CMY32" s="305"/>
      <c r="CMZ32" s="305"/>
      <c r="CNA32" s="305"/>
      <c r="CNB32" s="305"/>
      <c r="CNC32" s="305"/>
      <c r="CND32" s="305"/>
      <c r="CNE32" s="305"/>
      <c r="CNF32" s="305"/>
      <c r="CNG32" s="305"/>
      <c r="CNH32" s="305"/>
      <c r="CNI32" s="305"/>
      <c r="CNJ32" s="305"/>
      <c r="CNK32" s="305"/>
      <c r="CNL32" s="305"/>
      <c r="CNM32" s="305"/>
      <c r="CNN32" s="305"/>
      <c r="CNO32" s="305"/>
      <c r="CNP32" s="305"/>
      <c r="CNQ32" s="305"/>
      <c r="CNR32" s="305"/>
      <c r="CNS32" s="305"/>
      <c r="CNT32" s="305"/>
      <c r="CNU32" s="305"/>
      <c r="CNV32" s="305"/>
      <c r="CNW32" s="305"/>
      <c r="CNX32" s="305"/>
      <c r="CNY32" s="305"/>
      <c r="CNZ32" s="305"/>
      <c r="COA32" s="305"/>
      <c r="COB32" s="305"/>
      <c r="COC32" s="305"/>
      <c r="COD32" s="305"/>
      <c r="COE32" s="305"/>
      <c r="COF32" s="305"/>
      <c r="COG32" s="305"/>
      <c r="COH32" s="305"/>
      <c r="COI32" s="305"/>
      <c r="COJ32" s="305"/>
      <c r="COK32" s="305"/>
      <c r="COL32" s="305"/>
      <c r="COM32" s="305"/>
      <c r="CON32" s="305"/>
      <c r="COO32" s="305"/>
      <c r="COP32" s="305"/>
      <c r="COQ32" s="305"/>
      <c r="COR32" s="305"/>
      <c r="COS32" s="305"/>
      <c r="COT32" s="305"/>
      <c r="COU32" s="305"/>
      <c r="COV32" s="305"/>
      <c r="COW32" s="305"/>
      <c r="COX32" s="305"/>
      <c r="COY32" s="305"/>
      <c r="COZ32" s="305"/>
      <c r="CPA32" s="305"/>
      <c r="CPB32" s="305"/>
      <c r="CPC32" s="305"/>
      <c r="CPD32" s="305"/>
      <c r="CPE32" s="305"/>
      <c r="CPF32" s="305"/>
      <c r="CPG32" s="305"/>
      <c r="CPH32" s="305"/>
      <c r="CPI32" s="305"/>
      <c r="CPJ32" s="305"/>
      <c r="CPK32" s="305"/>
      <c r="CPL32" s="305"/>
      <c r="CPM32" s="305"/>
      <c r="CPN32" s="305"/>
      <c r="CPO32" s="305"/>
      <c r="CPP32" s="305"/>
      <c r="CPQ32" s="305"/>
      <c r="CPR32" s="305"/>
      <c r="CPS32" s="305"/>
      <c r="CPT32" s="305"/>
      <c r="CPU32" s="305"/>
      <c r="CPV32" s="305"/>
      <c r="CPW32" s="305"/>
      <c r="CPX32" s="305"/>
      <c r="CPY32" s="305"/>
      <c r="CPZ32" s="305"/>
      <c r="CQA32" s="305"/>
      <c r="CQB32" s="305"/>
      <c r="CQC32" s="305"/>
      <c r="CQD32" s="305"/>
      <c r="CQE32" s="305"/>
      <c r="CQF32" s="305"/>
      <c r="CQG32" s="305"/>
      <c r="CQH32" s="305"/>
      <c r="CQI32" s="305"/>
      <c r="CQJ32" s="305"/>
      <c r="CQK32" s="305"/>
      <c r="CQL32" s="305"/>
      <c r="CQM32" s="305"/>
      <c r="CQN32" s="305"/>
      <c r="CQO32" s="305"/>
      <c r="CQP32" s="305"/>
      <c r="CQQ32" s="305"/>
      <c r="CQR32" s="305"/>
      <c r="CQS32" s="305"/>
      <c r="CQT32" s="305"/>
      <c r="CQU32" s="305"/>
      <c r="CQV32" s="305"/>
      <c r="CQW32" s="305"/>
      <c r="CQX32" s="305"/>
      <c r="CQY32" s="305"/>
      <c r="CQZ32" s="305"/>
      <c r="CRA32" s="305"/>
      <c r="CRB32" s="305"/>
      <c r="CRC32" s="305"/>
      <c r="CRD32" s="305"/>
      <c r="CRE32" s="305"/>
      <c r="CRF32" s="305"/>
      <c r="CRG32" s="305"/>
      <c r="CRH32" s="305"/>
      <c r="CRI32" s="305"/>
      <c r="CRJ32" s="305"/>
      <c r="CRK32" s="305"/>
      <c r="CRL32" s="305"/>
      <c r="CRM32" s="305"/>
      <c r="CRN32" s="305"/>
      <c r="CRO32" s="305"/>
      <c r="CRP32" s="305"/>
      <c r="CRQ32" s="305"/>
      <c r="CRR32" s="305"/>
      <c r="CRS32" s="305"/>
      <c r="CRT32" s="305"/>
      <c r="CRU32" s="305"/>
      <c r="CRV32" s="305"/>
      <c r="CRW32" s="305"/>
      <c r="CRX32" s="305"/>
      <c r="CRY32" s="305"/>
      <c r="CRZ32" s="305"/>
      <c r="CSA32" s="305"/>
      <c r="CSB32" s="305"/>
      <c r="CSC32" s="305"/>
      <c r="CSD32" s="305"/>
      <c r="CSE32" s="305"/>
      <c r="CSF32" s="305"/>
      <c r="CSG32" s="305"/>
      <c r="CSH32" s="305"/>
      <c r="CSI32" s="305"/>
      <c r="CSJ32" s="305"/>
      <c r="CSK32" s="305"/>
      <c r="CSL32" s="305"/>
      <c r="CSM32" s="305"/>
      <c r="CSN32" s="305"/>
      <c r="CSO32" s="305"/>
      <c r="CSP32" s="305"/>
      <c r="CSQ32" s="305"/>
      <c r="CSR32" s="305"/>
      <c r="CSS32" s="305"/>
      <c r="CST32" s="305"/>
      <c r="CSU32" s="305"/>
      <c r="CSV32" s="305"/>
      <c r="CSW32" s="305"/>
      <c r="CSX32" s="305"/>
      <c r="CSY32" s="305"/>
      <c r="CSZ32" s="305"/>
      <c r="CTA32" s="305"/>
      <c r="CTB32" s="305"/>
      <c r="CTC32" s="305"/>
      <c r="CTD32" s="305"/>
      <c r="CTE32" s="305"/>
      <c r="CTF32" s="305"/>
      <c r="CTG32" s="305"/>
      <c r="CTH32" s="305"/>
      <c r="CTI32" s="305"/>
      <c r="CTJ32" s="305"/>
      <c r="CTK32" s="305"/>
      <c r="CTL32" s="305"/>
      <c r="CTM32" s="305"/>
      <c r="CTN32" s="305"/>
      <c r="CTO32" s="305"/>
      <c r="CTP32" s="305"/>
      <c r="CTQ32" s="305"/>
      <c r="CTR32" s="305"/>
      <c r="CTS32" s="305"/>
      <c r="CTT32" s="305"/>
      <c r="CTU32" s="305"/>
      <c r="CTV32" s="305"/>
      <c r="CTW32" s="305"/>
      <c r="CTX32" s="305"/>
      <c r="CTY32" s="305"/>
      <c r="CTZ32" s="305"/>
      <c r="CUA32" s="305"/>
      <c r="CUB32" s="305"/>
      <c r="CUC32" s="305"/>
      <c r="CUD32" s="305"/>
      <c r="CUE32" s="305"/>
      <c r="CUF32" s="305"/>
      <c r="CUG32" s="305"/>
      <c r="CUH32" s="305"/>
      <c r="CUI32" s="305"/>
      <c r="CUJ32" s="305"/>
      <c r="CUK32" s="305"/>
      <c r="CUL32" s="305"/>
      <c r="CUM32" s="305"/>
      <c r="CUN32" s="305"/>
      <c r="CUO32" s="305"/>
      <c r="CUP32" s="305"/>
      <c r="CUQ32" s="305"/>
      <c r="CUR32" s="305"/>
      <c r="CUS32" s="305"/>
      <c r="CUT32" s="305"/>
      <c r="CUU32" s="305"/>
      <c r="CUV32" s="305"/>
      <c r="CUW32" s="305"/>
      <c r="CUX32" s="305"/>
      <c r="CUY32" s="305"/>
      <c r="CUZ32" s="305"/>
      <c r="CVA32" s="305"/>
      <c r="CVB32" s="305"/>
      <c r="CVC32" s="305"/>
      <c r="CVD32" s="305"/>
      <c r="CVE32" s="305"/>
      <c r="CVF32" s="305"/>
      <c r="CVG32" s="305"/>
      <c r="CVH32" s="305"/>
      <c r="CVI32" s="305"/>
      <c r="CVJ32" s="305"/>
      <c r="CVK32" s="305"/>
      <c r="CVL32" s="305"/>
      <c r="CVM32" s="305"/>
      <c r="CVN32" s="305"/>
      <c r="CVO32" s="305"/>
      <c r="CVP32" s="305"/>
      <c r="CVQ32" s="305"/>
      <c r="CVR32" s="305"/>
      <c r="CVS32" s="305"/>
      <c r="CVT32" s="305"/>
      <c r="CVU32" s="305"/>
      <c r="CVV32" s="305"/>
      <c r="CVW32" s="305"/>
      <c r="CVX32" s="305"/>
      <c r="CVY32" s="305"/>
      <c r="CVZ32" s="305"/>
      <c r="CWA32" s="305"/>
      <c r="CWB32" s="305"/>
      <c r="CWC32" s="305"/>
      <c r="CWD32" s="305"/>
      <c r="CWE32" s="305"/>
      <c r="CWF32" s="305"/>
      <c r="CWG32" s="305"/>
      <c r="CWH32" s="305"/>
      <c r="CWI32" s="305"/>
      <c r="CWJ32" s="305"/>
      <c r="CWK32" s="305"/>
      <c r="CWL32" s="305"/>
      <c r="CWM32" s="305"/>
      <c r="CWN32" s="305"/>
      <c r="CWO32" s="305"/>
      <c r="CWP32" s="305"/>
      <c r="CWQ32" s="305"/>
      <c r="CWR32" s="305"/>
      <c r="CWS32" s="305"/>
      <c r="CWT32" s="305"/>
      <c r="CWU32" s="305"/>
      <c r="CWV32" s="305"/>
      <c r="CWW32" s="305"/>
      <c r="CWX32" s="305"/>
      <c r="CWY32" s="305"/>
      <c r="CWZ32" s="305"/>
      <c r="CXA32" s="305"/>
      <c r="CXB32" s="305"/>
      <c r="CXC32" s="305"/>
      <c r="CXD32" s="305"/>
      <c r="CXE32" s="305"/>
      <c r="CXF32" s="305"/>
      <c r="CXG32" s="305"/>
      <c r="CXH32" s="305"/>
      <c r="CXI32" s="305"/>
      <c r="CXJ32" s="305"/>
      <c r="CXK32" s="305"/>
      <c r="CXL32" s="305"/>
      <c r="CXM32" s="305"/>
      <c r="CXN32" s="305"/>
      <c r="CXO32" s="305"/>
      <c r="CXP32" s="305"/>
      <c r="CXQ32" s="305"/>
      <c r="CXR32" s="305"/>
      <c r="CXS32" s="305"/>
      <c r="CXT32" s="305"/>
      <c r="CXU32" s="305"/>
      <c r="CXV32" s="305"/>
      <c r="CXW32" s="305"/>
      <c r="CXX32" s="305"/>
      <c r="CXY32" s="305"/>
      <c r="CXZ32" s="305"/>
      <c r="CYA32" s="305"/>
      <c r="CYB32" s="305"/>
      <c r="CYC32" s="305"/>
      <c r="CYD32" s="305"/>
      <c r="CYE32" s="305"/>
      <c r="CYF32" s="305"/>
      <c r="CYG32" s="305"/>
      <c r="CYH32" s="305"/>
      <c r="CYI32" s="305"/>
      <c r="CYJ32" s="305"/>
      <c r="CYK32" s="305"/>
      <c r="CYL32" s="305"/>
      <c r="CYM32" s="305"/>
      <c r="CYN32" s="305"/>
      <c r="CYO32" s="305"/>
      <c r="CYP32" s="305"/>
      <c r="CYQ32" s="305"/>
      <c r="CYR32" s="305"/>
      <c r="CYS32" s="305"/>
      <c r="CYT32" s="305"/>
      <c r="CYU32" s="305"/>
      <c r="CYV32" s="305"/>
      <c r="CYW32" s="305"/>
      <c r="CYX32" s="305"/>
      <c r="CYY32" s="305"/>
      <c r="CYZ32" s="305"/>
      <c r="CZA32" s="305"/>
      <c r="CZB32" s="305"/>
      <c r="CZC32" s="305"/>
      <c r="CZD32" s="305"/>
      <c r="CZE32" s="305"/>
      <c r="CZF32" s="305"/>
      <c r="CZG32" s="305"/>
      <c r="CZH32" s="305"/>
      <c r="CZI32" s="305"/>
      <c r="CZJ32" s="305"/>
      <c r="CZK32" s="305"/>
      <c r="CZL32" s="305"/>
      <c r="CZM32" s="305"/>
      <c r="CZN32" s="305"/>
      <c r="CZO32" s="305"/>
      <c r="CZP32" s="305"/>
      <c r="CZQ32" s="305"/>
      <c r="CZR32" s="305"/>
      <c r="CZS32" s="305"/>
      <c r="CZT32" s="305"/>
      <c r="CZU32" s="305"/>
      <c r="CZV32" s="305"/>
      <c r="CZW32" s="305"/>
      <c r="CZX32" s="305"/>
      <c r="CZY32" s="305"/>
      <c r="CZZ32" s="305"/>
      <c r="DAA32" s="305"/>
      <c r="DAB32" s="305"/>
      <c r="DAC32" s="305"/>
      <c r="DAD32" s="305"/>
      <c r="DAE32" s="305"/>
      <c r="DAF32" s="305"/>
      <c r="DAG32" s="305"/>
      <c r="DAH32" s="305"/>
      <c r="DAI32" s="305"/>
      <c r="DAJ32" s="305"/>
      <c r="DAK32" s="305"/>
      <c r="DAL32" s="305"/>
      <c r="DAM32" s="305"/>
      <c r="DAN32" s="305"/>
      <c r="DAO32" s="305"/>
      <c r="DAP32" s="305"/>
      <c r="DAQ32" s="305"/>
      <c r="DAR32" s="305"/>
      <c r="DAS32" s="305"/>
      <c r="DAT32" s="305"/>
      <c r="DAU32" s="305"/>
      <c r="DAV32" s="305"/>
      <c r="DAW32" s="305"/>
      <c r="DAX32" s="305"/>
      <c r="DAY32" s="305"/>
      <c r="DAZ32" s="305"/>
      <c r="DBA32" s="305"/>
      <c r="DBB32" s="305"/>
      <c r="DBC32" s="305"/>
      <c r="DBD32" s="305"/>
      <c r="DBE32" s="305"/>
      <c r="DBF32" s="305"/>
      <c r="DBG32" s="305"/>
      <c r="DBH32" s="305"/>
      <c r="DBI32" s="305"/>
      <c r="DBJ32" s="305"/>
      <c r="DBK32" s="305"/>
      <c r="DBL32" s="305"/>
      <c r="DBM32" s="305"/>
      <c r="DBN32" s="305"/>
      <c r="DBO32" s="305"/>
      <c r="DBP32" s="305"/>
      <c r="DBQ32" s="305"/>
      <c r="DBR32" s="305"/>
      <c r="DBS32" s="305"/>
      <c r="DBT32" s="305"/>
      <c r="DBU32" s="305"/>
      <c r="DBV32" s="305"/>
      <c r="DBW32" s="305"/>
      <c r="DBX32" s="305"/>
      <c r="DBY32" s="305"/>
      <c r="DBZ32" s="305"/>
      <c r="DCA32" s="305"/>
      <c r="DCB32" s="305"/>
      <c r="DCC32" s="305"/>
      <c r="DCD32" s="305"/>
      <c r="DCE32" s="305"/>
      <c r="DCF32" s="305"/>
      <c r="DCG32" s="305"/>
      <c r="DCH32" s="305"/>
      <c r="DCI32" s="305"/>
      <c r="DCJ32" s="305"/>
      <c r="DCK32" s="305"/>
      <c r="DCL32" s="305"/>
      <c r="DCM32" s="305"/>
      <c r="DCN32" s="305"/>
      <c r="DCO32" s="305"/>
      <c r="DCP32" s="305"/>
      <c r="DCQ32" s="305"/>
      <c r="DCR32" s="305"/>
      <c r="DCS32" s="305"/>
      <c r="DCT32" s="305"/>
      <c r="DCU32" s="305"/>
      <c r="DCV32" s="305"/>
      <c r="DCW32" s="305"/>
      <c r="DCX32" s="305"/>
      <c r="DCY32" s="305"/>
      <c r="DCZ32" s="305"/>
      <c r="DDA32" s="305"/>
      <c r="DDB32" s="305"/>
      <c r="DDC32" s="305"/>
      <c r="DDD32" s="305"/>
      <c r="DDE32" s="305"/>
      <c r="DDF32" s="305"/>
      <c r="DDG32" s="305"/>
      <c r="DDH32" s="305"/>
      <c r="DDI32" s="305"/>
      <c r="DDJ32" s="305"/>
      <c r="DDK32" s="305"/>
      <c r="DDL32" s="305"/>
      <c r="DDM32" s="305"/>
      <c r="DDN32" s="305"/>
      <c r="DDO32" s="305"/>
      <c r="DDP32" s="305"/>
      <c r="DDQ32" s="305"/>
      <c r="DDR32" s="305"/>
      <c r="DDS32" s="305"/>
      <c r="DDT32" s="305"/>
      <c r="DDU32" s="305"/>
      <c r="DDV32" s="305"/>
      <c r="DDW32" s="305"/>
      <c r="DDX32" s="305"/>
      <c r="DDY32" s="305"/>
      <c r="DDZ32" s="305"/>
      <c r="DEA32" s="305"/>
      <c r="DEB32" s="305"/>
      <c r="DEC32" s="305"/>
      <c r="DED32" s="305"/>
      <c r="DEE32" s="305"/>
      <c r="DEF32" s="305"/>
      <c r="DEG32" s="305"/>
      <c r="DEH32" s="305"/>
      <c r="DEI32" s="305"/>
      <c r="DEJ32" s="305"/>
      <c r="DEK32" s="305"/>
      <c r="DEL32" s="305"/>
      <c r="DEM32" s="305"/>
      <c r="DEN32" s="305"/>
      <c r="DEO32" s="305"/>
      <c r="DEP32" s="305"/>
      <c r="DEQ32" s="305"/>
      <c r="DER32" s="305"/>
      <c r="DES32" s="305"/>
      <c r="DET32" s="305"/>
      <c r="DEU32" s="305"/>
      <c r="DEV32" s="305"/>
      <c r="DEW32" s="305"/>
      <c r="DEX32" s="305"/>
      <c r="DEY32" s="305"/>
      <c r="DEZ32" s="305"/>
      <c r="DFA32" s="305"/>
      <c r="DFB32" s="305"/>
      <c r="DFC32" s="305"/>
      <c r="DFD32" s="305"/>
      <c r="DFE32" s="305"/>
      <c r="DFF32" s="305"/>
      <c r="DFG32" s="305"/>
      <c r="DFH32" s="305"/>
      <c r="DFI32" s="305"/>
      <c r="DFJ32" s="305"/>
      <c r="DFK32" s="305"/>
      <c r="DFL32" s="305"/>
      <c r="DFM32" s="305"/>
      <c r="DFN32" s="305"/>
      <c r="DFO32" s="305"/>
      <c r="DFP32" s="305"/>
      <c r="DFQ32" s="305"/>
      <c r="DFR32" s="305"/>
      <c r="DFS32" s="305"/>
      <c r="DFT32" s="305"/>
      <c r="DFU32" s="305"/>
      <c r="DFV32" s="305"/>
      <c r="DFW32" s="305"/>
      <c r="DFX32" s="305"/>
      <c r="DFY32" s="305"/>
      <c r="DFZ32" s="305"/>
      <c r="DGA32" s="305"/>
      <c r="DGB32" s="305"/>
      <c r="DGC32" s="305"/>
      <c r="DGD32" s="305"/>
      <c r="DGE32" s="305"/>
      <c r="DGF32" s="305"/>
      <c r="DGG32" s="305"/>
      <c r="DGH32" s="305"/>
      <c r="DGI32" s="305"/>
      <c r="DGJ32" s="305"/>
      <c r="DGK32" s="305"/>
      <c r="DGL32" s="305"/>
      <c r="DGM32" s="305"/>
      <c r="DGN32" s="305"/>
      <c r="DGO32" s="305"/>
      <c r="DGP32" s="305"/>
      <c r="DGQ32" s="305"/>
      <c r="DGR32" s="305"/>
      <c r="DGS32" s="305"/>
      <c r="DGT32" s="305"/>
      <c r="DGU32" s="305"/>
      <c r="DGV32" s="305"/>
      <c r="DGW32" s="305"/>
      <c r="DGX32" s="305"/>
      <c r="DGY32" s="305"/>
      <c r="DGZ32" s="305"/>
      <c r="DHA32" s="305"/>
      <c r="DHB32" s="305"/>
      <c r="DHC32" s="305"/>
      <c r="DHD32" s="305"/>
      <c r="DHE32" s="305"/>
      <c r="DHF32" s="305"/>
      <c r="DHG32" s="305"/>
      <c r="DHH32" s="305"/>
      <c r="DHI32" s="305"/>
      <c r="DHJ32" s="305"/>
      <c r="DHK32" s="305"/>
      <c r="DHL32" s="305"/>
      <c r="DHM32" s="305"/>
      <c r="DHN32" s="305"/>
      <c r="DHO32" s="305"/>
      <c r="DHP32" s="305"/>
      <c r="DHQ32" s="305"/>
      <c r="DHR32" s="305"/>
      <c r="DHS32" s="305"/>
      <c r="DHT32" s="305"/>
      <c r="DHU32" s="305"/>
      <c r="DHV32" s="305"/>
      <c r="DHW32" s="305"/>
      <c r="DHX32" s="305"/>
      <c r="DHY32" s="305"/>
      <c r="DHZ32" s="305"/>
      <c r="DIA32" s="305"/>
      <c r="DIB32" s="305"/>
      <c r="DIC32" s="305"/>
      <c r="DID32" s="305"/>
      <c r="DIE32" s="305"/>
      <c r="DIF32" s="305"/>
      <c r="DIG32" s="305"/>
      <c r="DIH32" s="305"/>
      <c r="DII32" s="305"/>
      <c r="DIJ32" s="305"/>
      <c r="DIK32" s="305"/>
      <c r="DIL32" s="305"/>
      <c r="DIM32" s="305"/>
      <c r="DIN32" s="305"/>
      <c r="DIO32" s="305"/>
      <c r="DIP32" s="305"/>
      <c r="DIQ32" s="305"/>
      <c r="DIR32" s="305"/>
      <c r="DIS32" s="305"/>
      <c r="DIT32" s="305"/>
      <c r="DIU32" s="305"/>
      <c r="DIV32" s="305"/>
      <c r="DIW32" s="305"/>
      <c r="DIX32" s="305"/>
      <c r="DIY32" s="305"/>
      <c r="DIZ32" s="305"/>
      <c r="DJA32" s="305"/>
      <c r="DJB32" s="305"/>
      <c r="DJC32" s="305"/>
      <c r="DJD32" s="305"/>
      <c r="DJE32" s="305"/>
      <c r="DJF32" s="305"/>
      <c r="DJG32" s="305"/>
      <c r="DJH32" s="305"/>
      <c r="DJI32" s="305"/>
      <c r="DJJ32" s="305"/>
      <c r="DJK32" s="305"/>
      <c r="DJL32" s="305"/>
      <c r="DJM32" s="305"/>
      <c r="DJN32" s="305"/>
      <c r="DJO32" s="305"/>
      <c r="DJP32" s="305"/>
      <c r="DJQ32" s="305"/>
      <c r="DJR32" s="305"/>
      <c r="DJS32" s="305"/>
      <c r="DJT32" s="305"/>
      <c r="DJU32" s="305"/>
      <c r="DJV32" s="305"/>
      <c r="DJW32" s="305"/>
      <c r="DJX32" s="305"/>
      <c r="DJY32" s="305"/>
      <c r="DJZ32" s="305"/>
      <c r="DKA32" s="305"/>
      <c r="DKB32" s="305"/>
      <c r="DKC32" s="305"/>
      <c r="DKD32" s="305"/>
      <c r="DKE32" s="305"/>
      <c r="DKF32" s="305"/>
      <c r="DKG32" s="305"/>
      <c r="DKH32" s="305"/>
      <c r="DKI32" s="305"/>
      <c r="DKJ32" s="305"/>
      <c r="DKK32" s="305"/>
      <c r="DKL32" s="305"/>
      <c r="DKM32" s="305"/>
      <c r="DKN32" s="305"/>
      <c r="DKO32" s="305"/>
      <c r="DKP32" s="305"/>
      <c r="DKQ32" s="305"/>
      <c r="DKR32" s="305"/>
      <c r="DKS32" s="305"/>
      <c r="DKT32" s="305"/>
      <c r="DKU32" s="305"/>
      <c r="DKV32" s="305"/>
      <c r="DKW32" s="305"/>
      <c r="DKX32" s="305"/>
      <c r="DKY32" s="305"/>
      <c r="DKZ32" s="305"/>
      <c r="DLA32" s="305"/>
      <c r="DLB32" s="305"/>
      <c r="DLC32" s="305"/>
      <c r="DLD32" s="305"/>
      <c r="DLE32" s="305"/>
      <c r="DLF32" s="305"/>
      <c r="DLG32" s="305"/>
      <c r="DLH32" s="305"/>
      <c r="DLI32" s="305"/>
      <c r="DLJ32" s="305"/>
      <c r="DLK32" s="305"/>
      <c r="DLL32" s="305"/>
      <c r="DLM32" s="305"/>
      <c r="DLN32" s="305"/>
      <c r="DLO32" s="305"/>
      <c r="DLP32" s="305"/>
      <c r="DLQ32" s="305"/>
      <c r="DLR32" s="305"/>
      <c r="DLS32" s="305"/>
      <c r="DLT32" s="305"/>
      <c r="DLU32" s="305"/>
      <c r="DLV32" s="305"/>
      <c r="DLW32" s="305"/>
      <c r="DLX32" s="305"/>
      <c r="DLY32" s="305"/>
      <c r="DLZ32" s="305"/>
      <c r="DMA32" s="305"/>
      <c r="DMB32" s="305"/>
      <c r="DMC32" s="305"/>
      <c r="DMD32" s="305"/>
      <c r="DME32" s="305"/>
      <c r="DMF32" s="305"/>
      <c r="DMG32" s="305"/>
      <c r="DMH32" s="305"/>
      <c r="DMI32" s="305"/>
      <c r="DMJ32" s="305"/>
      <c r="DMK32" s="305"/>
      <c r="DML32" s="305"/>
      <c r="DMM32" s="305"/>
      <c r="DMN32" s="305"/>
      <c r="DMO32" s="305"/>
      <c r="DMP32" s="305"/>
      <c r="DMQ32" s="305"/>
      <c r="DMR32" s="305"/>
      <c r="DMS32" s="305"/>
      <c r="DMT32" s="305"/>
      <c r="DMU32" s="305"/>
      <c r="DMV32" s="305"/>
      <c r="DMW32" s="305"/>
      <c r="DMX32" s="305"/>
      <c r="DMY32" s="305"/>
      <c r="DMZ32" s="305"/>
      <c r="DNA32" s="305"/>
      <c r="DNB32" s="305"/>
      <c r="DNC32" s="305"/>
      <c r="DND32" s="305"/>
      <c r="DNE32" s="305"/>
      <c r="DNF32" s="305"/>
      <c r="DNG32" s="305"/>
      <c r="DNH32" s="305"/>
      <c r="DNI32" s="305"/>
      <c r="DNJ32" s="305"/>
      <c r="DNK32" s="305"/>
      <c r="DNL32" s="305"/>
      <c r="DNM32" s="305"/>
      <c r="DNN32" s="305"/>
      <c r="DNO32" s="305"/>
      <c r="DNP32" s="305"/>
      <c r="DNQ32" s="305"/>
      <c r="DNR32" s="305"/>
      <c r="DNS32" s="305"/>
      <c r="DNT32" s="305"/>
      <c r="DNU32" s="305"/>
      <c r="DNV32" s="305"/>
      <c r="DNW32" s="305"/>
      <c r="DNX32" s="305"/>
      <c r="DNY32" s="305"/>
      <c r="DNZ32" s="305"/>
      <c r="DOA32" s="305"/>
      <c r="DOB32" s="305"/>
      <c r="DOC32" s="305"/>
      <c r="DOD32" s="305"/>
      <c r="DOE32" s="305"/>
      <c r="DOF32" s="305"/>
      <c r="DOG32" s="305"/>
      <c r="DOH32" s="305"/>
      <c r="DOI32" s="305"/>
      <c r="DOJ32" s="305"/>
      <c r="DOK32" s="305"/>
      <c r="DOL32" s="305"/>
      <c r="DOM32" s="305"/>
      <c r="DON32" s="305"/>
      <c r="DOO32" s="305"/>
      <c r="DOP32" s="305"/>
      <c r="DOQ32" s="305"/>
      <c r="DOR32" s="305"/>
      <c r="DOS32" s="305"/>
      <c r="DOT32" s="305"/>
      <c r="DOU32" s="305"/>
      <c r="DOV32" s="305"/>
      <c r="DOW32" s="305"/>
      <c r="DOX32" s="305"/>
      <c r="DOY32" s="305"/>
      <c r="DOZ32" s="305"/>
      <c r="DPA32" s="305"/>
      <c r="DPB32" s="305"/>
      <c r="DPC32" s="305"/>
      <c r="DPD32" s="305"/>
      <c r="DPE32" s="305"/>
      <c r="DPF32" s="305"/>
      <c r="DPG32" s="305"/>
      <c r="DPH32" s="305"/>
      <c r="DPI32" s="305"/>
      <c r="DPJ32" s="305"/>
      <c r="DPK32" s="305"/>
      <c r="DPL32" s="305"/>
      <c r="DPM32" s="305"/>
      <c r="DPN32" s="305"/>
      <c r="DPO32" s="305"/>
      <c r="DPP32" s="305"/>
      <c r="DPQ32" s="305"/>
      <c r="DPR32" s="305"/>
      <c r="DPS32" s="305"/>
      <c r="DPT32" s="305"/>
      <c r="DPU32" s="305"/>
      <c r="DPV32" s="305"/>
      <c r="DPW32" s="305"/>
      <c r="DPX32" s="305"/>
      <c r="DPY32" s="305"/>
      <c r="DPZ32" s="305"/>
      <c r="DQA32" s="305"/>
      <c r="DQB32" s="305"/>
      <c r="DQC32" s="305"/>
      <c r="DQD32" s="305"/>
      <c r="DQE32" s="305"/>
      <c r="DQF32" s="305"/>
      <c r="DQG32" s="305"/>
      <c r="DQH32" s="305"/>
      <c r="DQI32" s="305"/>
      <c r="DQJ32" s="305"/>
      <c r="DQK32" s="305"/>
      <c r="DQL32" s="305"/>
      <c r="DQM32" s="305"/>
      <c r="DQN32" s="305"/>
      <c r="DQO32" s="305"/>
      <c r="DQP32" s="305"/>
      <c r="DQQ32" s="305"/>
      <c r="DQR32" s="305"/>
      <c r="DQS32" s="305"/>
      <c r="DQT32" s="305"/>
      <c r="DQU32" s="305"/>
      <c r="DQV32" s="305"/>
      <c r="DQW32" s="305"/>
      <c r="DQX32" s="305"/>
      <c r="DQY32" s="305"/>
      <c r="DQZ32" s="305"/>
      <c r="DRA32" s="305"/>
      <c r="DRB32" s="305"/>
      <c r="DRC32" s="305"/>
      <c r="DRD32" s="305"/>
      <c r="DRE32" s="305"/>
      <c r="DRF32" s="305"/>
      <c r="DRG32" s="305"/>
      <c r="DRH32" s="305"/>
      <c r="DRI32" s="305"/>
      <c r="DRJ32" s="305"/>
      <c r="DRK32" s="305"/>
      <c r="DRL32" s="305"/>
      <c r="DRM32" s="305"/>
      <c r="DRN32" s="305"/>
      <c r="DRO32" s="305"/>
      <c r="DRP32" s="305"/>
      <c r="DRQ32" s="305"/>
      <c r="DRR32" s="305"/>
      <c r="DRS32" s="305"/>
      <c r="DRT32" s="305"/>
      <c r="DRU32" s="305"/>
      <c r="DRV32" s="305"/>
      <c r="DRW32" s="305"/>
      <c r="DRX32" s="305"/>
      <c r="DRY32" s="305"/>
      <c r="DRZ32" s="305"/>
      <c r="DSA32" s="305"/>
      <c r="DSB32" s="305"/>
      <c r="DSC32" s="305"/>
      <c r="DSD32" s="305"/>
      <c r="DSE32" s="305"/>
      <c r="DSF32" s="305"/>
      <c r="DSG32" s="305"/>
      <c r="DSH32" s="305"/>
      <c r="DSI32" s="305"/>
      <c r="DSJ32" s="305"/>
      <c r="DSK32" s="305"/>
      <c r="DSL32" s="305"/>
      <c r="DSM32" s="305"/>
      <c r="DSN32" s="305"/>
      <c r="DSO32" s="305"/>
      <c r="DSP32" s="305"/>
      <c r="DSQ32" s="305"/>
      <c r="DSR32" s="305"/>
      <c r="DSS32" s="305"/>
      <c r="DST32" s="305"/>
      <c r="DSU32" s="305"/>
      <c r="DSV32" s="305"/>
      <c r="DSW32" s="305"/>
      <c r="DSX32" s="305"/>
      <c r="DSY32" s="305"/>
      <c r="DSZ32" s="305"/>
      <c r="DTA32" s="305"/>
      <c r="DTB32" s="305"/>
      <c r="DTC32" s="305"/>
      <c r="DTD32" s="305"/>
      <c r="DTE32" s="305"/>
      <c r="DTF32" s="305"/>
      <c r="DTG32" s="305"/>
      <c r="DTH32" s="305"/>
      <c r="DTI32" s="305"/>
      <c r="DTJ32" s="305"/>
      <c r="DTK32" s="305"/>
      <c r="DTL32" s="305"/>
      <c r="DTM32" s="305"/>
      <c r="DTN32" s="305"/>
      <c r="DTO32" s="305"/>
      <c r="DTP32" s="305"/>
      <c r="DTQ32" s="305"/>
      <c r="DTR32" s="305"/>
      <c r="DTS32" s="305"/>
      <c r="DTT32" s="305"/>
      <c r="DTU32" s="305"/>
      <c r="DTV32" s="305"/>
      <c r="DTW32" s="305"/>
      <c r="DTX32" s="305"/>
      <c r="DTY32" s="305"/>
      <c r="DTZ32" s="305"/>
      <c r="DUA32" s="305"/>
      <c r="DUB32" s="305"/>
      <c r="DUC32" s="305"/>
      <c r="DUD32" s="305"/>
      <c r="DUE32" s="305"/>
      <c r="DUF32" s="305"/>
      <c r="DUG32" s="305"/>
      <c r="DUH32" s="305"/>
      <c r="DUI32" s="305"/>
      <c r="DUJ32" s="305"/>
      <c r="DUK32" s="305"/>
      <c r="DUL32" s="305"/>
      <c r="DUM32" s="305"/>
      <c r="DUN32" s="305"/>
      <c r="DUO32" s="305"/>
      <c r="DUP32" s="305"/>
      <c r="DUQ32" s="305"/>
      <c r="DUR32" s="305"/>
      <c r="DUS32" s="305"/>
      <c r="DUT32" s="305"/>
      <c r="DUU32" s="305"/>
      <c r="DUV32" s="305"/>
      <c r="DUW32" s="305"/>
      <c r="DUX32" s="305"/>
      <c r="DUY32" s="305"/>
      <c r="DUZ32" s="305"/>
      <c r="DVA32" s="305"/>
      <c r="DVB32" s="305"/>
      <c r="DVC32" s="305"/>
      <c r="DVD32" s="305"/>
      <c r="DVE32" s="305"/>
      <c r="DVF32" s="305"/>
      <c r="DVG32" s="305"/>
      <c r="DVH32" s="305"/>
      <c r="DVI32" s="305"/>
      <c r="DVJ32" s="305"/>
      <c r="DVK32" s="305"/>
      <c r="DVL32" s="305"/>
      <c r="DVM32" s="305"/>
      <c r="DVN32" s="305"/>
      <c r="DVO32" s="305"/>
      <c r="DVP32" s="305"/>
      <c r="DVQ32" s="305"/>
      <c r="DVR32" s="305"/>
      <c r="DVS32" s="305"/>
      <c r="DVT32" s="305"/>
      <c r="DVU32" s="305"/>
      <c r="DVV32" s="305"/>
      <c r="DVW32" s="305"/>
      <c r="DVX32" s="305"/>
      <c r="DVY32" s="305"/>
      <c r="DVZ32" s="305"/>
      <c r="DWA32" s="305"/>
      <c r="DWB32" s="305"/>
      <c r="DWC32" s="305"/>
      <c r="DWD32" s="305"/>
      <c r="DWE32" s="305"/>
      <c r="DWF32" s="305"/>
      <c r="DWG32" s="305"/>
      <c r="DWH32" s="305"/>
      <c r="DWI32" s="305"/>
      <c r="DWJ32" s="305"/>
      <c r="DWK32" s="305"/>
      <c r="DWL32" s="305"/>
      <c r="DWM32" s="305"/>
      <c r="DWN32" s="305"/>
      <c r="DWO32" s="305"/>
      <c r="DWP32" s="305"/>
      <c r="DWQ32" s="305"/>
      <c r="DWR32" s="305"/>
      <c r="DWS32" s="305"/>
      <c r="DWT32" s="305"/>
      <c r="DWU32" s="305"/>
      <c r="DWV32" s="305"/>
      <c r="DWW32" s="305"/>
      <c r="DWX32" s="305"/>
      <c r="DWY32" s="305"/>
      <c r="DWZ32" s="305"/>
      <c r="DXA32" s="305"/>
      <c r="DXB32" s="305"/>
      <c r="DXC32" s="305"/>
      <c r="DXD32" s="305"/>
      <c r="DXE32" s="305"/>
      <c r="DXF32" s="305"/>
      <c r="DXG32" s="305"/>
      <c r="DXH32" s="305"/>
      <c r="DXI32" s="305"/>
      <c r="DXJ32" s="305"/>
      <c r="DXK32" s="305"/>
      <c r="DXL32" s="305"/>
      <c r="DXM32" s="305"/>
      <c r="DXN32" s="305"/>
      <c r="DXO32" s="305"/>
      <c r="DXP32" s="305"/>
      <c r="DXQ32" s="305"/>
      <c r="DXR32" s="305"/>
      <c r="DXS32" s="305"/>
      <c r="DXT32" s="305"/>
      <c r="DXU32" s="305"/>
      <c r="DXV32" s="305"/>
      <c r="DXW32" s="305"/>
      <c r="DXX32" s="305"/>
      <c r="DXY32" s="305"/>
      <c r="DXZ32" s="305"/>
      <c r="DYA32" s="305"/>
      <c r="DYB32" s="305"/>
      <c r="DYC32" s="305"/>
      <c r="DYD32" s="305"/>
      <c r="DYE32" s="305"/>
      <c r="DYF32" s="305"/>
      <c r="DYG32" s="305"/>
      <c r="DYH32" s="305"/>
      <c r="DYI32" s="305"/>
      <c r="DYJ32" s="305"/>
      <c r="DYK32" s="305"/>
      <c r="DYL32" s="305"/>
      <c r="DYM32" s="305"/>
      <c r="DYN32" s="305"/>
      <c r="DYO32" s="305"/>
      <c r="DYP32" s="305"/>
      <c r="DYQ32" s="305"/>
      <c r="DYR32" s="305"/>
      <c r="DYS32" s="305"/>
      <c r="DYT32" s="305"/>
      <c r="DYU32" s="305"/>
      <c r="DYV32" s="305"/>
      <c r="DYW32" s="305"/>
      <c r="DYX32" s="305"/>
      <c r="DYY32" s="305"/>
      <c r="DYZ32" s="305"/>
      <c r="DZA32" s="305"/>
      <c r="DZB32" s="305"/>
      <c r="DZC32" s="305"/>
      <c r="DZD32" s="305"/>
      <c r="DZE32" s="305"/>
      <c r="DZF32" s="305"/>
      <c r="DZG32" s="305"/>
      <c r="DZH32" s="305"/>
      <c r="DZI32" s="305"/>
      <c r="DZJ32" s="305"/>
      <c r="DZK32" s="305"/>
      <c r="DZL32" s="305"/>
      <c r="DZM32" s="305"/>
      <c r="DZN32" s="305"/>
      <c r="DZO32" s="305"/>
      <c r="DZP32" s="305"/>
      <c r="DZQ32" s="305"/>
      <c r="DZR32" s="305"/>
      <c r="DZS32" s="305"/>
      <c r="DZT32" s="305"/>
      <c r="DZU32" s="305"/>
      <c r="DZV32" s="305"/>
      <c r="DZW32" s="305"/>
      <c r="DZX32" s="305"/>
      <c r="DZY32" s="305"/>
      <c r="DZZ32" s="305"/>
      <c r="EAA32" s="305"/>
      <c r="EAB32" s="305"/>
      <c r="EAC32" s="305"/>
      <c r="EAD32" s="305"/>
      <c r="EAE32" s="305"/>
      <c r="EAF32" s="305"/>
      <c r="EAG32" s="305"/>
      <c r="EAH32" s="305"/>
      <c r="EAI32" s="305"/>
      <c r="EAJ32" s="305"/>
      <c r="EAK32" s="305"/>
      <c r="EAL32" s="305"/>
      <c r="EAM32" s="305"/>
      <c r="EAN32" s="305"/>
      <c r="EAO32" s="305"/>
      <c r="EAP32" s="305"/>
      <c r="EAQ32" s="305"/>
      <c r="EAR32" s="305"/>
      <c r="EAS32" s="305"/>
      <c r="EAT32" s="305"/>
      <c r="EAU32" s="305"/>
      <c r="EAV32" s="305"/>
      <c r="EAW32" s="305"/>
      <c r="EAX32" s="305"/>
      <c r="EAY32" s="305"/>
      <c r="EAZ32" s="305"/>
      <c r="EBA32" s="305"/>
      <c r="EBB32" s="305"/>
      <c r="EBC32" s="305"/>
      <c r="EBD32" s="305"/>
      <c r="EBE32" s="305"/>
      <c r="EBF32" s="305"/>
      <c r="EBG32" s="305"/>
      <c r="EBH32" s="305"/>
      <c r="EBI32" s="305"/>
      <c r="EBJ32" s="305"/>
      <c r="EBK32" s="305"/>
      <c r="EBL32" s="305"/>
      <c r="EBM32" s="305"/>
      <c r="EBN32" s="305"/>
      <c r="EBO32" s="305"/>
      <c r="EBP32" s="305"/>
      <c r="EBQ32" s="305"/>
      <c r="EBR32" s="305"/>
      <c r="EBS32" s="305"/>
      <c r="EBT32" s="305"/>
      <c r="EBU32" s="305"/>
      <c r="EBV32" s="305"/>
      <c r="EBW32" s="305"/>
      <c r="EBX32" s="305"/>
      <c r="EBY32" s="305"/>
      <c r="EBZ32" s="305"/>
      <c r="ECA32" s="305"/>
      <c r="ECB32" s="305"/>
      <c r="ECC32" s="305"/>
      <c r="ECD32" s="305"/>
      <c r="ECE32" s="305"/>
      <c r="ECF32" s="305"/>
      <c r="ECG32" s="305"/>
      <c r="ECH32" s="305"/>
      <c r="ECI32" s="305"/>
      <c r="ECJ32" s="305"/>
      <c r="ECK32" s="305"/>
      <c r="ECL32" s="305"/>
      <c r="ECM32" s="305"/>
      <c r="ECN32" s="305"/>
      <c r="ECO32" s="305"/>
      <c r="ECP32" s="305"/>
      <c r="ECQ32" s="305"/>
      <c r="ECR32" s="305"/>
      <c r="ECS32" s="305"/>
      <c r="ECT32" s="305"/>
      <c r="ECU32" s="305"/>
      <c r="ECV32" s="305"/>
      <c r="ECW32" s="305"/>
      <c r="ECX32" s="305"/>
      <c r="ECY32" s="305"/>
      <c r="ECZ32" s="305"/>
      <c r="EDA32" s="305"/>
      <c r="EDB32" s="305"/>
      <c r="EDC32" s="305"/>
      <c r="EDD32" s="305"/>
      <c r="EDE32" s="305"/>
      <c r="EDF32" s="305"/>
      <c r="EDG32" s="305"/>
      <c r="EDH32" s="305"/>
      <c r="EDI32" s="305"/>
      <c r="EDJ32" s="305"/>
      <c r="EDK32" s="305"/>
      <c r="EDL32" s="305"/>
      <c r="EDM32" s="305"/>
      <c r="EDN32" s="305"/>
      <c r="EDO32" s="305"/>
      <c r="EDP32" s="305"/>
      <c r="EDQ32" s="305"/>
      <c r="EDR32" s="305"/>
      <c r="EDS32" s="305"/>
      <c r="EDT32" s="305"/>
      <c r="EDU32" s="305"/>
      <c r="EDV32" s="305"/>
      <c r="EDW32" s="305"/>
      <c r="EDX32" s="305"/>
      <c r="EDY32" s="305"/>
      <c r="EDZ32" s="305"/>
      <c r="EEA32" s="305"/>
      <c r="EEB32" s="305"/>
      <c r="EEC32" s="305"/>
      <c r="EED32" s="305"/>
      <c r="EEE32" s="305"/>
      <c r="EEF32" s="305"/>
      <c r="EEG32" s="305"/>
      <c r="EEH32" s="305"/>
      <c r="EEI32" s="305"/>
      <c r="EEJ32" s="305"/>
      <c r="EEK32" s="305"/>
      <c r="EEL32" s="305"/>
      <c r="EEM32" s="305"/>
      <c r="EEN32" s="305"/>
      <c r="EEO32" s="305"/>
      <c r="EEP32" s="305"/>
      <c r="EEQ32" s="305"/>
      <c r="EER32" s="305"/>
      <c r="EES32" s="305"/>
      <c r="EET32" s="305"/>
      <c r="EEU32" s="305"/>
      <c r="EEV32" s="305"/>
      <c r="EEW32" s="305"/>
      <c r="EEX32" s="305"/>
      <c r="EEY32" s="305"/>
      <c r="EEZ32" s="305"/>
      <c r="EFA32" s="305"/>
      <c r="EFB32" s="305"/>
      <c r="EFC32" s="305"/>
      <c r="EFD32" s="305"/>
      <c r="EFE32" s="305"/>
      <c r="EFF32" s="305"/>
      <c r="EFG32" s="305"/>
      <c r="EFH32" s="305"/>
      <c r="EFI32" s="305"/>
      <c r="EFJ32" s="305"/>
      <c r="EFK32" s="305"/>
      <c r="EFL32" s="305"/>
      <c r="EFM32" s="305"/>
      <c r="EFN32" s="305"/>
      <c r="EFO32" s="305"/>
      <c r="EFP32" s="305"/>
      <c r="EFQ32" s="305"/>
      <c r="EFR32" s="305"/>
      <c r="EFS32" s="305"/>
      <c r="EFT32" s="305"/>
      <c r="EFU32" s="305"/>
      <c r="EFV32" s="305"/>
      <c r="EFW32" s="305"/>
      <c r="EFX32" s="305"/>
      <c r="EFY32" s="305"/>
      <c r="EFZ32" s="305"/>
      <c r="EGA32" s="305"/>
      <c r="EGB32" s="305"/>
      <c r="EGC32" s="305"/>
      <c r="EGD32" s="305"/>
      <c r="EGE32" s="305"/>
      <c r="EGF32" s="305"/>
      <c r="EGG32" s="305"/>
      <c r="EGH32" s="305"/>
      <c r="EGI32" s="305"/>
      <c r="EGJ32" s="305"/>
      <c r="EGK32" s="305"/>
      <c r="EGL32" s="305"/>
      <c r="EGM32" s="305"/>
      <c r="EGN32" s="305"/>
      <c r="EGO32" s="305"/>
      <c r="EGP32" s="305"/>
      <c r="EGQ32" s="305"/>
      <c r="EGR32" s="305"/>
      <c r="EGS32" s="305"/>
      <c r="EGT32" s="305"/>
      <c r="EGU32" s="305"/>
      <c r="EGV32" s="305"/>
      <c r="EGW32" s="305"/>
      <c r="EGX32" s="305"/>
      <c r="EGY32" s="305"/>
      <c r="EGZ32" s="305"/>
      <c r="EHA32" s="305"/>
      <c r="EHB32" s="305"/>
      <c r="EHC32" s="305"/>
      <c r="EHD32" s="305"/>
      <c r="EHE32" s="305"/>
      <c r="EHF32" s="305"/>
      <c r="EHG32" s="305"/>
      <c r="EHH32" s="305"/>
      <c r="EHI32" s="305"/>
      <c r="EHJ32" s="305"/>
      <c r="EHK32" s="305"/>
      <c r="EHL32" s="305"/>
      <c r="EHM32" s="305"/>
      <c r="EHN32" s="305"/>
      <c r="EHO32" s="305"/>
      <c r="EHP32" s="305"/>
      <c r="EHQ32" s="305"/>
      <c r="EHR32" s="305"/>
      <c r="EHS32" s="305"/>
      <c r="EHT32" s="305"/>
      <c r="EHU32" s="305"/>
      <c r="EHV32" s="305"/>
      <c r="EHW32" s="305"/>
      <c r="EHX32" s="305"/>
      <c r="EHY32" s="305"/>
      <c r="EHZ32" s="305"/>
      <c r="EIA32" s="305"/>
      <c r="EIB32" s="305"/>
      <c r="EIC32" s="305"/>
      <c r="EID32" s="305"/>
      <c r="EIE32" s="305"/>
      <c r="EIF32" s="305"/>
      <c r="EIG32" s="305"/>
      <c r="EIH32" s="305"/>
      <c r="EII32" s="305"/>
      <c r="EIJ32" s="305"/>
      <c r="EIK32" s="305"/>
      <c r="EIL32" s="305"/>
      <c r="EIM32" s="305"/>
      <c r="EIN32" s="305"/>
      <c r="EIO32" s="305"/>
      <c r="EIP32" s="305"/>
      <c r="EIQ32" s="305"/>
      <c r="EIR32" s="305"/>
      <c r="EIS32" s="305"/>
      <c r="EIT32" s="305"/>
      <c r="EIU32" s="305"/>
      <c r="EIV32" s="305"/>
      <c r="EIW32" s="305"/>
      <c r="EIX32" s="305"/>
      <c r="EIY32" s="305"/>
      <c r="EIZ32" s="305"/>
      <c r="EJA32" s="305"/>
      <c r="EJB32" s="305"/>
      <c r="EJC32" s="305"/>
      <c r="EJD32" s="305"/>
      <c r="EJE32" s="305"/>
      <c r="EJF32" s="305"/>
      <c r="EJG32" s="305"/>
      <c r="EJH32" s="305"/>
      <c r="EJI32" s="305"/>
      <c r="EJJ32" s="305"/>
      <c r="EJK32" s="305"/>
      <c r="EJL32" s="305"/>
      <c r="EJM32" s="305"/>
      <c r="EJN32" s="305"/>
      <c r="EJO32" s="305"/>
      <c r="EJP32" s="305"/>
      <c r="EJQ32" s="305"/>
      <c r="EJR32" s="305"/>
      <c r="EJS32" s="305"/>
      <c r="EJT32" s="305"/>
      <c r="EJU32" s="305"/>
      <c r="EJV32" s="305"/>
      <c r="EJW32" s="305"/>
      <c r="EJX32" s="305"/>
      <c r="EJY32" s="305"/>
      <c r="EJZ32" s="305"/>
      <c r="EKA32" s="305"/>
      <c r="EKB32" s="305"/>
      <c r="EKC32" s="305"/>
      <c r="EKD32" s="305"/>
      <c r="EKE32" s="305"/>
      <c r="EKF32" s="305"/>
      <c r="EKG32" s="305"/>
      <c r="EKH32" s="305"/>
      <c r="EKI32" s="305"/>
      <c r="EKJ32" s="305"/>
      <c r="EKK32" s="305"/>
      <c r="EKL32" s="305"/>
      <c r="EKM32" s="305"/>
      <c r="EKN32" s="305"/>
      <c r="EKO32" s="305"/>
      <c r="EKP32" s="305"/>
      <c r="EKQ32" s="305"/>
      <c r="EKR32" s="305"/>
      <c r="EKS32" s="305"/>
      <c r="EKT32" s="305"/>
      <c r="EKU32" s="305"/>
      <c r="EKV32" s="305"/>
      <c r="EKW32" s="305"/>
      <c r="EKX32" s="305"/>
      <c r="EKY32" s="305"/>
      <c r="EKZ32" s="305"/>
      <c r="ELA32" s="305"/>
      <c r="ELB32" s="305"/>
      <c r="ELC32" s="305"/>
      <c r="ELD32" s="305"/>
      <c r="ELE32" s="305"/>
      <c r="ELF32" s="305"/>
      <c r="ELG32" s="305"/>
      <c r="ELH32" s="305"/>
      <c r="ELI32" s="305"/>
      <c r="ELJ32" s="305"/>
      <c r="ELK32" s="305"/>
      <c r="ELL32" s="305"/>
      <c r="ELM32" s="305"/>
      <c r="ELN32" s="305"/>
      <c r="ELO32" s="305"/>
      <c r="ELP32" s="305"/>
      <c r="ELQ32" s="305"/>
      <c r="ELR32" s="305"/>
      <c r="ELS32" s="305"/>
      <c r="ELT32" s="305"/>
      <c r="ELU32" s="305"/>
      <c r="ELV32" s="305"/>
      <c r="ELW32" s="305"/>
      <c r="ELX32" s="305"/>
      <c r="ELY32" s="305"/>
      <c r="ELZ32" s="305"/>
      <c r="EMA32" s="305"/>
      <c r="EMB32" s="305"/>
      <c r="EMC32" s="305"/>
      <c r="EMD32" s="305"/>
      <c r="EME32" s="305"/>
      <c r="EMF32" s="305"/>
      <c r="EMG32" s="305"/>
      <c r="EMH32" s="305"/>
      <c r="EMI32" s="305"/>
      <c r="EMJ32" s="305"/>
      <c r="EMK32" s="305"/>
      <c r="EML32" s="305"/>
      <c r="EMM32" s="305"/>
      <c r="EMN32" s="305"/>
      <c r="EMO32" s="305"/>
      <c r="EMP32" s="305"/>
      <c r="EMQ32" s="305"/>
      <c r="EMR32" s="305"/>
      <c r="EMS32" s="305"/>
      <c r="EMT32" s="305"/>
      <c r="EMU32" s="305"/>
      <c r="EMV32" s="305"/>
      <c r="EMW32" s="305"/>
      <c r="EMX32" s="305"/>
      <c r="EMY32" s="305"/>
      <c r="EMZ32" s="305"/>
      <c r="ENA32" s="305"/>
      <c r="ENB32" s="305"/>
      <c r="ENC32" s="305"/>
      <c r="END32" s="305"/>
      <c r="ENE32" s="305"/>
      <c r="ENF32" s="305"/>
      <c r="ENG32" s="305"/>
      <c r="ENH32" s="305"/>
      <c r="ENI32" s="305"/>
      <c r="ENJ32" s="305"/>
      <c r="ENK32" s="305"/>
      <c r="ENL32" s="305"/>
      <c r="ENM32" s="305"/>
      <c r="ENN32" s="305"/>
      <c r="ENO32" s="305"/>
      <c r="ENP32" s="305"/>
      <c r="ENQ32" s="305"/>
      <c r="ENR32" s="305"/>
      <c r="ENS32" s="305"/>
      <c r="ENT32" s="305"/>
      <c r="ENU32" s="305"/>
      <c r="ENV32" s="305"/>
      <c r="ENW32" s="305"/>
      <c r="ENX32" s="305"/>
      <c r="ENY32" s="305"/>
      <c r="ENZ32" s="305"/>
      <c r="EOA32" s="305"/>
      <c r="EOB32" s="305"/>
      <c r="EOC32" s="305"/>
      <c r="EOD32" s="305"/>
      <c r="EOE32" s="305"/>
      <c r="EOF32" s="305"/>
      <c r="EOG32" s="305"/>
      <c r="EOH32" s="305"/>
      <c r="EOI32" s="305"/>
      <c r="EOJ32" s="305"/>
      <c r="EOK32" s="305"/>
      <c r="EOL32" s="305"/>
      <c r="EOM32" s="305"/>
      <c r="EON32" s="305"/>
      <c r="EOO32" s="305"/>
      <c r="EOP32" s="305"/>
      <c r="EOQ32" s="305"/>
      <c r="EOR32" s="305"/>
      <c r="EOS32" s="305"/>
      <c r="EOT32" s="305"/>
      <c r="EOU32" s="305"/>
      <c r="EOV32" s="305"/>
      <c r="EOW32" s="305"/>
      <c r="EOX32" s="305"/>
      <c r="EOY32" s="305"/>
      <c r="EOZ32" s="305"/>
      <c r="EPA32" s="305"/>
      <c r="EPB32" s="305"/>
      <c r="EPC32" s="305"/>
      <c r="EPD32" s="305"/>
      <c r="EPE32" s="305"/>
      <c r="EPF32" s="305"/>
      <c r="EPG32" s="305"/>
      <c r="EPH32" s="305"/>
      <c r="EPI32" s="305"/>
      <c r="EPJ32" s="305"/>
      <c r="EPK32" s="305"/>
      <c r="EPL32" s="305"/>
      <c r="EPM32" s="305"/>
      <c r="EPN32" s="305"/>
      <c r="EPO32" s="305"/>
      <c r="EPP32" s="305"/>
      <c r="EPQ32" s="305"/>
      <c r="EPR32" s="305"/>
      <c r="EPS32" s="305"/>
      <c r="EPT32" s="305"/>
      <c r="EPU32" s="305"/>
      <c r="EPV32" s="305"/>
      <c r="EPW32" s="305"/>
      <c r="EPX32" s="305"/>
      <c r="EPY32" s="305"/>
      <c r="EPZ32" s="305"/>
      <c r="EQA32" s="305"/>
      <c r="EQB32" s="305"/>
      <c r="EQC32" s="305"/>
      <c r="EQD32" s="305"/>
      <c r="EQE32" s="305"/>
      <c r="EQF32" s="305"/>
      <c r="EQG32" s="305"/>
      <c r="EQH32" s="305"/>
      <c r="EQI32" s="305"/>
      <c r="EQJ32" s="305"/>
      <c r="EQK32" s="305"/>
      <c r="EQL32" s="305"/>
      <c r="EQM32" s="305"/>
      <c r="EQN32" s="305"/>
      <c r="EQO32" s="305"/>
      <c r="EQP32" s="305"/>
      <c r="EQQ32" s="305"/>
      <c r="EQR32" s="305"/>
      <c r="EQS32" s="305"/>
      <c r="EQT32" s="305"/>
      <c r="EQU32" s="305"/>
      <c r="EQV32" s="305"/>
      <c r="EQW32" s="305"/>
      <c r="EQX32" s="305"/>
      <c r="EQY32" s="305"/>
      <c r="EQZ32" s="305"/>
      <c r="ERA32" s="305"/>
      <c r="ERB32" s="305"/>
      <c r="ERC32" s="305"/>
      <c r="ERD32" s="305"/>
      <c r="ERE32" s="305"/>
      <c r="ERF32" s="305"/>
      <c r="ERG32" s="305"/>
      <c r="ERH32" s="305"/>
      <c r="ERI32" s="305"/>
      <c r="ERJ32" s="305"/>
      <c r="ERK32" s="305"/>
      <c r="ERL32" s="305"/>
      <c r="ERM32" s="305"/>
      <c r="ERN32" s="305"/>
      <c r="ERO32" s="305"/>
      <c r="ERP32" s="305"/>
      <c r="ERQ32" s="305"/>
      <c r="ERR32" s="305"/>
      <c r="ERS32" s="305"/>
      <c r="ERT32" s="305"/>
      <c r="ERU32" s="305"/>
      <c r="ERV32" s="305"/>
      <c r="ERW32" s="305"/>
      <c r="ERX32" s="305"/>
      <c r="ERY32" s="305"/>
      <c r="ERZ32" s="305"/>
      <c r="ESA32" s="305"/>
      <c r="ESB32" s="305"/>
      <c r="ESC32" s="305"/>
      <c r="ESD32" s="305"/>
      <c r="ESE32" s="305"/>
      <c r="ESF32" s="305"/>
      <c r="ESG32" s="305"/>
      <c r="ESH32" s="305"/>
      <c r="ESI32" s="305"/>
      <c r="ESJ32" s="305"/>
      <c r="ESK32" s="305"/>
      <c r="ESL32" s="305"/>
      <c r="ESM32" s="305"/>
      <c r="ESN32" s="305"/>
      <c r="ESO32" s="305"/>
      <c r="ESP32" s="305"/>
      <c r="ESQ32" s="305"/>
      <c r="ESR32" s="305"/>
      <c r="ESS32" s="305"/>
      <c r="EST32" s="305"/>
      <c r="ESU32" s="305"/>
      <c r="ESV32" s="305"/>
      <c r="ESW32" s="305"/>
      <c r="ESX32" s="305"/>
      <c r="ESY32" s="305"/>
      <c r="ESZ32" s="305"/>
      <c r="ETA32" s="305"/>
      <c r="ETB32" s="305"/>
      <c r="ETC32" s="305"/>
      <c r="ETD32" s="305"/>
      <c r="ETE32" s="305"/>
      <c r="ETF32" s="305"/>
      <c r="ETG32" s="305"/>
      <c r="ETH32" s="305"/>
      <c r="ETI32" s="305"/>
      <c r="ETJ32" s="305"/>
      <c r="ETK32" s="305"/>
      <c r="ETL32" s="305"/>
      <c r="ETM32" s="305"/>
      <c r="ETN32" s="305"/>
      <c r="ETO32" s="305"/>
      <c r="ETP32" s="305"/>
      <c r="ETQ32" s="305"/>
      <c r="ETR32" s="305"/>
      <c r="ETS32" s="305"/>
      <c r="ETT32" s="305"/>
      <c r="ETU32" s="305"/>
      <c r="ETV32" s="305"/>
      <c r="ETW32" s="305"/>
      <c r="ETX32" s="305"/>
      <c r="ETY32" s="305"/>
      <c r="ETZ32" s="305"/>
      <c r="EUA32" s="305"/>
      <c r="EUB32" s="305"/>
      <c r="EUC32" s="305"/>
      <c r="EUD32" s="305"/>
      <c r="EUE32" s="305"/>
      <c r="EUF32" s="305"/>
      <c r="EUG32" s="305"/>
      <c r="EUH32" s="305"/>
      <c r="EUI32" s="305"/>
      <c r="EUJ32" s="305"/>
      <c r="EUK32" s="305"/>
      <c r="EUL32" s="305"/>
      <c r="EUM32" s="305"/>
      <c r="EUN32" s="305"/>
      <c r="EUO32" s="305"/>
      <c r="EUP32" s="305"/>
      <c r="EUQ32" s="305"/>
      <c r="EUR32" s="305"/>
      <c r="EUS32" s="305"/>
      <c r="EUT32" s="305"/>
      <c r="EUU32" s="305"/>
      <c r="EUV32" s="305"/>
      <c r="EUW32" s="305"/>
      <c r="EUX32" s="305"/>
      <c r="EUY32" s="305"/>
      <c r="EUZ32" s="305"/>
      <c r="EVA32" s="305"/>
      <c r="EVB32" s="305"/>
      <c r="EVC32" s="305"/>
      <c r="EVD32" s="305"/>
      <c r="EVE32" s="305"/>
      <c r="EVF32" s="305"/>
      <c r="EVG32" s="305"/>
      <c r="EVH32" s="305"/>
      <c r="EVI32" s="305"/>
      <c r="EVJ32" s="305"/>
      <c r="EVK32" s="305"/>
      <c r="EVL32" s="305"/>
      <c r="EVM32" s="305"/>
      <c r="EVN32" s="305"/>
      <c r="EVO32" s="305"/>
      <c r="EVP32" s="305"/>
      <c r="EVQ32" s="305"/>
      <c r="EVR32" s="305"/>
      <c r="EVS32" s="305"/>
      <c r="EVT32" s="305"/>
      <c r="EVU32" s="305"/>
      <c r="EVV32" s="305"/>
      <c r="EVW32" s="305"/>
      <c r="EVX32" s="305"/>
      <c r="EVY32" s="305"/>
      <c r="EVZ32" s="305"/>
      <c r="EWA32" s="305"/>
      <c r="EWB32" s="305"/>
      <c r="EWC32" s="305"/>
      <c r="EWD32" s="305"/>
      <c r="EWE32" s="305"/>
      <c r="EWF32" s="305"/>
      <c r="EWG32" s="305"/>
      <c r="EWH32" s="305"/>
      <c r="EWI32" s="305"/>
      <c r="EWJ32" s="305"/>
      <c r="EWK32" s="305"/>
      <c r="EWL32" s="305"/>
      <c r="EWM32" s="305"/>
      <c r="EWN32" s="305"/>
      <c r="EWO32" s="305"/>
      <c r="EWP32" s="305"/>
      <c r="EWQ32" s="305"/>
      <c r="EWR32" s="305"/>
      <c r="EWS32" s="305"/>
      <c r="EWT32" s="305"/>
      <c r="EWU32" s="305"/>
      <c r="EWV32" s="305"/>
      <c r="EWW32" s="305"/>
      <c r="EWX32" s="305"/>
      <c r="EWY32" s="305"/>
      <c r="EWZ32" s="305"/>
      <c r="EXA32" s="305"/>
      <c r="EXB32" s="305"/>
      <c r="EXC32" s="305"/>
      <c r="EXD32" s="305"/>
      <c r="EXE32" s="305"/>
      <c r="EXF32" s="305"/>
      <c r="EXG32" s="305"/>
      <c r="EXH32" s="305"/>
      <c r="EXI32" s="305"/>
      <c r="EXJ32" s="305"/>
      <c r="EXK32" s="305"/>
      <c r="EXL32" s="305"/>
      <c r="EXM32" s="305"/>
      <c r="EXN32" s="305"/>
      <c r="EXO32" s="305"/>
      <c r="EXP32" s="305"/>
      <c r="EXQ32" s="305"/>
      <c r="EXR32" s="305"/>
      <c r="EXS32" s="305"/>
      <c r="EXT32" s="305"/>
      <c r="EXU32" s="305"/>
      <c r="EXV32" s="305"/>
      <c r="EXW32" s="305"/>
      <c r="EXX32" s="305"/>
      <c r="EXY32" s="305"/>
      <c r="EXZ32" s="305"/>
      <c r="EYA32" s="305"/>
      <c r="EYB32" s="305"/>
      <c r="EYC32" s="305"/>
      <c r="EYD32" s="305"/>
      <c r="EYE32" s="305"/>
      <c r="EYF32" s="305"/>
      <c r="EYG32" s="305"/>
      <c r="EYH32" s="305"/>
      <c r="EYI32" s="305"/>
      <c r="EYJ32" s="305"/>
      <c r="EYK32" s="305"/>
      <c r="EYL32" s="305"/>
      <c r="EYM32" s="305"/>
      <c r="EYN32" s="305"/>
      <c r="EYO32" s="305"/>
      <c r="EYP32" s="305"/>
      <c r="EYQ32" s="305"/>
      <c r="EYR32" s="305"/>
      <c r="EYS32" s="305"/>
      <c r="EYT32" s="305"/>
      <c r="EYU32" s="305"/>
      <c r="EYV32" s="305"/>
      <c r="EYW32" s="305"/>
      <c r="EYX32" s="305"/>
      <c r="EYY32" s="305"/>
      <c r="EYZ32" s="305"/>
      <c r="EZA32" s="305"/>
      <c r="EZB32" s="305"/>
      <c r="EZC32" s="305"/>
      <c r="EZD32" s="305"/>
      <c r="EZE32" s="305"/>
      <c r="EZF32" s="305"/>
      <c r="EZG32" s="305"/>
      <c r="EZH32" s="305"/>
      <c r="EZI32" s="305"/>
      <c r="EZJ32" s="305"/>
      <c r="EZK32" s="305"/>
      <c r="EZL32" s="305"/>
      <c r="EZM32" s="305"/>
      <c r="EZN32" s="305"/>
      <c r="EZO32" s="305"/>
      <c r="EZP32" s="305"/>
      <c r="EZQ32" s="305"/>
      <c r="EZR32" s="305"/>
      <c r="EZS32" s="305"/>
      <c r="EZT32" s="305"/>
      <c r="EZU32" s="305"/>
      <c r="EZV32" s="305"/>
      <c r="EZW32" s="305"/>
      <c r="EZX32" s="305"/>
      <c r="EZY32" s="305"/>
      <c r="EZZ32" s="305"/>
      <c r="FAA32" s="305"/>
      <c r="FAB32" s="305"/>
      <c r="FAC32" s="305"/>
      <c r="FAD32" s="305"/>
      <c r="FAE32" s="305"/>
      <c r="FAF32" s="305"/>
      <c r="FAG32" s="305"/>
      <c r="FAH32" s="305"/>
      <c r="FAI32" s="305"/>
      <c r="FAJ32" s="305"/>
      <c r="FAK32" s="305"/>
      <c r="FAL32" s="305"/>
      <c r="FAM32" s="305"/>
      <c r="FAN32" s="305"/>
      <c r="FAO32" s="305"/>
      <c r="FAP32" s="305"/>
      <c r="FAQ32" s="305"/>
      <c r="FAR32" s="305"/>
      <c r="FAS32" s="305"/>
      <c r="FAT32" s="305"/>
      <c r="FAU32" s="305"/>
      <c r="FAV32" s="305"/>
      <c r="FAW32" s="305"/>
      <c r="FAX32" s="305"/>
      <c r="FAY32" s="305"/>
      <c r="FAZ32" s="305"/>
      <c r="FBA32" s="305"/>
      <c r="FBB32" s="305"/>
      <c r="FBC32" s="305"/>
      <c r="FBD32" s="305"/>
      <c r="FBE32" s="305"/>
      <c r="FBF32" s="305"/>
      <c r="FBG32" s="305"/>
      <c r="FBH32" s="305"/>
      <c r="FBI32" s="305"/>
      <c r="FBJ32" s="305"/>
      <c r="FBK32" s="305"/>
      <c r="FBL32" s="305"/>
      <c r="FBM32" s="305"/>
      <c r="FBN32" s="305"/>
      <c r="FBO32" s="305"/>
      <c r="FBP32" s="305"/>
      <c r="FBQ32" s="305"/>
      <c r="FBR32" s="305"/>
      <c r="FBS32" s="305"/>
      <c r="FBT32" s="305"/>
      <c r="FBU32" s="305"/>
      <c r="FBV32" s="305"/>
      <c r="FBW32" s="305"/>
      <c r="FBX32" s="305"/>
      <c r="FBY32" s="305"/>
      <c r="FBZ32" s="305"/>
      <c r="FCA32" s="305"/>
      <c r="FCB32" s="305"/>
      <c r="FCC32" s="305"/>
      <c r="FCD32" s="305"/>
      <c r="FCE32" s="305"/>
      <c r="FCF32" s="305"/>
      <c r="FCG32" s="305"/>
      <c r="FCH32" s="305"/>
      <c r="FCI32" s="305"/>
      <c r="FCJ32" s="305"/>
      <c r="FCK32" s="305"/>
      <c r="FCL32" s="305"/>
      <c r="FCM32" s="305"/>
      <c r="FCN32" s="305"/>
      <c r="FCO32" s="305"/>
      <c r="FCP32" s="305"/>
      <c r="FCQ32" s="305"/>
      <c r="FCR32" s="305"/>
      <c r="FCS32" s="305"/>
      <c r="FCT32" s="305"/>
      <c r="FCU32" s="305"/>
      <c r="FCV32" s="305"/>
      <c r="FCW32" s="305"/>
      <c r="FCX32" s="305"/>
      <c r="FCY32" s="305"/>
      <c r="FCZ32" s="305"/>
      <c r="FDA32" s="305"/>
      <c r="FDB32" s="305"/>
      <c r="FDC32" s="305"/>
      <c r="FDD32" s="305"/>
      <c r="FDE32" s="305"/>
      <c r="FDF32" s="305"/>
      <c r="FDG32" s="305"/>
      <c r="FDH32" s="305"/>
      <c r="FDI32" s="305"/>
      <c r="FDJ32" s="305"/>
      <c r="FDK32" s="305"/>
      <c r="FDL32" s="305"/>
      <c r="FDM32" s="305"/>
      <c r="FDN32" s="305"/>
      <c r="FDO32" s="305"/>
      <c r="FDP32" s="305"/>
      <c r="FDQ32" s="305"/>
      <c r="FDR32" s="305"/>
      <c r="FDS32" s="305"/>
      <c r="FDT32" s="305"/>
      <c r="FDU32" s="305"/>
      <c r="FDV32" s="305"/>
      <c r="FDW32" s="305"/>
      <c r="FDX32" s="305"/>
      <c r="FDY32" s="305"/>
      <c r="FDZ32" s="305"/>
      <c r="FEA32" s="305"/>
      <c r="FEB32" s="305"/>
      <c r="FEC32" s="305"/>
      <c r="FED32" s="305"/>
      <c r="FEE32" s="305"/>
      <c r="FEF32" s="305"/>
      <c r="FEG32" s="305"/>
      <c r="FEH32" s="305"/>
      <c r="FEI32" s="305"/>
      <c r="FEJ32" s="305"/>
      <c r="FEK32" s="305"/>
      <c r="FEL32" s="305"/>
      <c r="FEM32" s="305"/>
      <c r="FEN32" s="305"/>
      <c r="FEO32" s="305"/>
      <c r="FEP32" s="305"/>
      <c r="FEQ32" s="305"/>
      <c r="FER32" s="305"/>
      <c r="FES32" s="305"/>
      <c r="FET32" s="305"/>
      <c r="FEU32" s="305"/>
      <c r="FEV32" s="305"/>
      <c r="FEW32" s="305"/>
      <c r="FEX32" s="305"/>
      <c r="FEY32" s="305"/>
      <c r="FEZ32" s="305"/>
      <c r="FFA32" s="305"/>
      <c r="FFB32" s="305"/>
      <c r="FFC32" s="305"/>
      <c r="FFD32" s="305"/>
      <c r="FFE32" s="305"/>
      <c r="FFF32" s="305"/>
      <c r="FFG32" s="305"/>
      <c r="FFH32" s="305"/>
      <c r="FFI32" s="305"/>
      <c r="FFJ32" s="305"/>
      <c r="FFK32" s="305"/>
      <c r="FFL32" s="305"/>
      <c r="FFM32" s="305"/>
      <c r="FFN32" s="305"/>
      <c r="FFO32" s="305"/>
      <c r="FFP32" s="305"/>
      <c r="FFQ32" s="305"/>
      <c r="FFR32" s="305"/>
      <c r="FFS32" s="305"/>
      <c r="FFT32" s="305"/>
      <c r="FFU32" s="305"/>
      <c r="FFV32" s="305"/>
      <c r="FFW32" s="305"/>
      <c r="FFX32" s="305"/>
      <c r="FFY32" s="305"/>
      <c r="FFZ32" s="305"/>
      <c r="FGA32" s="305"/>
      <c r="FGB32" s="305"/>
      <c r="FGC32" s="305"/>
      <c r="FGD32" s="305"/>
      <c r="FGE32" s="305"/>
      <c r="FGF32" s="305"/>
      <c r="FGG32" s="305"/>
      <c r="FGH32" s="305"/>
      <c r="FGI32" s="305"/>
      <c r="FGJ32" s="305"/>
      <c r="FGK32" s="305"/>
      <c r="FGL32" s="305"/>
      <c r="FGM32" s="305"/>
      <c r="FGN32" s="305"/>
      <c r="FGO32" s="305"/>
      <c r="FGP32" s="305"/>
      <c r="FGQ32" s="305"/>
      <c r="FGR32" s="305"/>
      <c r="FGS32" s="305"/>
      <c r="FGT32" s="305"/>
      <c r="FGU32" s="305"/>
      <c r="FGV32" s="305"/>
      <c r="FGW32" s="305"/>
      <c r="FGX32" s="305"/>
      <c r="FGY32" s="305"/>
      <c r="FGZ32" s="305"/>
      <c r="FHA32" s="305"/>
      <c r="FHB32" s="305"/>
      <c r="FHC32" s="305"/>
      <c r="FHD32" s="305"/>
      <c r="FHE32" s="305"/>
      <c r="FHF32" s="305"/>
      <c r="FHG32" s="305"/>
      <c r="FHH32" s="305"/>
      <c r="FHI32" s="305"/>
      <c r="FHJ32" s="305"/>
      <c r="FHK32" s="305"/>
      <c r="FHL32" s="305"/>
      <c r="FHM32" s="305"/>
      <c r="FHN32" s="305"/>
      <c r="FHO32" s="305"/>
      <c r="FHP32" s="305"/>
      <c r="FHQ32" s="305"/>
      <c r="FHR32" s="305"/>
      <c r="FHS32" s="305"/>
      <c r="FHT32" s="305"/>
      <c r="FHU32" s="305"/>
      <c r="FHV32" s="305"/>
      <c r="FHW32" s="305"/>
      <c r="FHX32" s="305"/>
      <c r="FHY32" s="305"/>
      <c r="FHZ32" s="305"/>
      <c r="FIA32" s="305"/>
      <c r="FIB32" s="305"/>
      <c r="FIC32" s="305"/>
      <c r="FID32" s="305"/>
      <c r="FIE32" s="305"/>
      <c r="FIF32" s="305"/>
      <c r="FIG32" s="305"/>
      <c r="FIH32" s="305"/>
      <c r="FII32" s="305"/>
      <c r="FIJ32" s="305"/>
      <c r="FIK32" s="305"/>
      <c r="FIL32" s="305"/>
      <c r="FIM32" s="305"/>
      <c r="FIN32" s="305"/>
      <c r="FIO32" s="305"/>
      <c r="FIP32" s="305"/>
      <c r="FIQ32" s="305"/>
      <c r="FIR32" s="305"/>
      <c r="FIS32" s="305"/>
      <c r="FIT32" s="305"/>
      <c r="FIU32" s="305"/>
      <c r="FIV32" s="305"/>
      <c r="FIW32" s="305"/>
      <c r="FIX32" s="305"/>
      <c r="FIY32" s="305"/>
      <c r="FIZ32" s="305"/>
      <c r="FJA32" s="305"/>
      <c r="FJB32" s="305"/>
      <c r="FJC32" s="305"/>
      <c r="FJD32" s="305"/>
      <c r="FJE32" s="305"/>
      <c r="FJF32" s="305"/>
      <c r="FJG32" s="305"/>
      <c r="FJH32" s="305"/>
      <c r="FJI32" s="305"/>
      <c r="FJJ32" s="305"/>
      <c r="FJK32" s="305"/>
      <c r="FJL32" s="305"/>
      <c r="FJM32" s="305"/>
      <c r="FJN32" s="305"/>
      <c r="FJO32" s="305"/>
      <c r="FJP32" s="305"/>
      <c r="FJQ32" s="305"/>
      <c r="FJR32" s="305"/>
      <c r="FJS32" s="305"/>
      <c r="FJT32" s="305"/>
      <c r="FJU32" s="305"/>
      <c r="FJV32" s="305"/>
      <c r="FJW32" s="305"/>
      <c r="FJX32" s="305"/>
      <c r="FJY32" s="305"/>
      <c r="FJZ32" s="305"/>
      <c r="FKA32" s="305"/>
      <c r="FKB32" s="305"/>
      <c r="FKC32" s="305"/>
      <c r="FKD32" s="305"/>
      <c r="FKE32" s="305"/>
      <c r="FKF32" s="305"/>
      <c r="FKG32" s="305"/>
      <c r="FKH32" s="305"/>
      <c r="FKI32" s="305"/>
      <c r="FKJ32" s="305"/>
      <c r="FKK32" s="305"/>
      <c r="FKL32" s="305"/>
      <c r="FKM32" s="305"/>
      <c r="FKN32" s="305"/>
      <c r="FKO32" s="305"/>
      <c r="FKP32" s="305"/>
      <c r="FKQ32" s="305"/>
      <c r="FKR32" s="305"/>
      <c r="FKS32" s="305"/>
      <c r="FKT32" s="305"/>
      <c r="FKU32" s="305"/>
      <c r="FKV32" s="305"/>
      <c r="FKW32" s="305"/>
      <c r="FKX32" s="305"/>
      <c r="FKY32" s="305"/>
      <c r="FKZ32" s="305"/>
      <c r="FLA32" s="305"/>
      <c r="FLB32" s="305"/>
      <c r="FLC32" s="305"/>
      <c r="FLD32" s="305"/>
      <c r="FLE32" s="305"/>
      <c r="FLF32" s="305"/>
      <c r="FLG32" s="305"/>
      <c r="FLH32" s="305"/>
      <c r="FLI32" s="305"/>
      <c r="FLJ32" s="305"/>
      <c r="FLK32" s="305"/>
      <c r="FLL32" s="305"/>
      <c r="FLM32" s="305"/>
      <c r="FLN32" s="305"/>
      <c r="FLO32" s="305"/>
      <c r="FLP32" s="305"/>
      <c r="FLQ32" s="305"/>
      <c r="FLR32" s="305"/>
      <c r="FLS32" s="305"/>
      <c r="FLT32" s="305"/>
      <c r="FLU32" s="305"/>
      <c r="FLV32" s="305"/>
      <c r="FLW32" s="305"/>
      <c r="FLX32" s="305"/>
      <c r="FLY32" s="305"/>
      <c r="FLZ32" s="305"/>
      <c r="FMA32" s="305"/>
      <c r="FMB32" s="305"/>
      <c r="FMC32" s="305"/>
      <c r="FMD32" s="305"/>
      <c r="FME32" s="305"/>
      <c r="FMF32" s="305"/>
      <c r="FMG32" s="305"/>
      <c r="FMH32" s="305"/>
      <c r="FMI32" s="305"/>
      <c r="FMJ32" s="305"/>
      <c r="FMK32" s="305"/>
      <c r="FML32" s="305"/>
      <c r="FMM32" s="305"/>
      <c r="FMN32" s="305"/>
      <c r="FMO32" s="305"/>
      <c r="FMP32" s="305"/>
      <c r="FMQ32" s="305"/>
      <c r="FMR32" s="305"/>
      <c r="FMS32" s="305"/>
      <c r="FMT32" s="305"/>
      <c r="FMU32" s="305"/>
      <c r="FMV32" s="305"/>
      <c r="FMW32" s="305"/>
      <c r="FMX32" s="305"/>
      <c r="FMY32" s="305"/>
      <c r="FMZ32" s="305"/>
      <c r="FNA32" s="305"/>
      <c r="FNB32" s="305"/>
      <c r="FNC32" s="305"/>
      <c r="FND32" s="305"/>
      <c r="FNE32" s="305"/>
      <c r="FNF32" s="305"/>
      <c r="FNG32" s="305"/>
      <c r="FNH32" s="305"/>
      <c r="FNI32" s="305"/>
      <c r="FNJ32" s="305"/>
      <c r="FNK32" s="305"/>
      <c r="FNL32" s="305"/>
      <c r="FNM32" s="305"/>
      <c r="FNN32" s="305"/>
      <c r="FNO32" s="305"/>
      <c r="FNP32" s="305"/>
      <c r="FNQ32" s="305"/>
      <c r="FNR32" s="305"/>
      <c r="FNS32" s="305"/>
      <c r="FNT32" s="305"/>
      <c r="FNU32" s="305"/>
      <c r="FNV32" s="305"/>
      <c r="FNW32" s="305"/>
      <c r="FNX32" s="305"/>
      <c r="FNY32" s="305"/>
      <c r="FNZ32" s="305"/>
      <c r="FOA32" s="305"/>
      <c r="FOB32" s="305"/>
      <c r="FOC32" s="305"/>
      <c r="FOD32" s="305"/>
      <c r="FOE32" s="305"/>
      <c r="FOF32" s="305"/>
      <c r="FOG32" s="305"/>
      <c r="FOH32" s="305"/>
      <c r="FOI32" s="305"/>
      <c r="FOJ32" s="305"/>
      <c r="FOK32" s="305"/>
      <c r="FOL32" s="305"/>
      <c r="FOM32" s="305"/>
      <c r="FON32" s="305"/>
      <c r="FOO32" s="305"/>
      <c r="FOP32" s="305"/>
      <c r="FOQ32" s="305"/>
      <c r="FOR32" s="305"/>
      <c r="FOS32" s="305"/>
      <c r="FOT32" s="305"/>
      <c r="FOU32" s="305"/>
      <c r="FOV32" s="305"/>
      <c r="FOW32" s="305"/>
      <c r="FOX32" s="305"/>
      <c r="FOY32" s="305"/>
      <c r="FOZ32" s="305"/>
      <c r="FPA32" s="305"/>
      <c r="FPB32" s="305"/>
      <c r="FPC32" s="305"/>
      <c r="FPD32" s="305"/>
      <c r="FPE32" s="305"/>
      <c r="FPF32" s="305"/>
      <c r="FPG32" s="305"/>
      <c r="FPH32" s="305"/>
      <c r="FPI32" s="305"/>
      <c r="FPJ32" s="305"/>
      <c r="FPK32" s="305"/>
      <c r="FPL32" s="305"/>
      <c r="FPM32" s="305"/>
      <c r="FPN32" s="305"/>
      <c r="FPO32" s="305"/>
      <c r="FPP32" s="305"/>
      <c r="FPQ32" s="305"/>
      <c r="FPR32" s="305"/>
      <c r="FPS32" s="305"/>
      <c r="FPT32" s="305"/>
      <c r="FPU32" s="305"/>
      <c r="FPV32" s="305"/>
      <c r="FPW32" s="305"/>
      <c r="FPX32" s="305"/>
      <c r="FPY32" s="305"/>
      <c r="FPZ32" s="305"/>
      <c r="FQA32" s="305"/>
      <c r="FQB32" s="305"/>
      <c r="FQC32" s="305"/>
      <c r="FQD32" s="305"/>
      <c r="FQE32" s="305"/>
      <c r="FQF32" s="305"/>
      <c r="FQG32" s="305"/>
      <c r="FQH32" s="305"/>
      <c r="FQI32" s="305"/>
      <c r="FQJ32" s="305"/>
      <c r="FQK32" s="305"/>
      <c r="FQL32" s="305"/>
      <c r="FQM32" s="305"/>
      <c r="FQN32" s="305"/>
      <c r="FQO32" s="305"/>
      <c r="FQP32" s="305"/>
      <c r="FQQ32" s="305"/>
      <c r="FQR32" s="305"/>
      <c r="FQS32" s="305"/>
      <c r="FQT32" s="305"/>
      <c r="FQU32" s="305"/>
      <c r="FQV32" s="305"/>
      <c r="FQW32" s="305"/>
      <c r="FQX32" s="305"/>
      <c r="FQY32" s="305"/>
      <c r="FQZ32" s="305"/>
      <c r="FRA32" s="305"/>
      <c r="FRB32" s="305"/>
      <c r="FRC32" s="305"/>
      <c r="FRD32" s="305"/>
      <c r="FRE32" s="305"/>
      <c r="FRF32" s="305"/>
      <c r="FRG32" s="305"/>
      <c r="FRH32" s="305"/>
      <c r="FRI32" s="305"/>
      <c r="FRJ32" s="305"/>
      <c r="FRK32" s="305"/>
      <c r="FRL32" s="305"/>
      <c r="FRM32" s="305"/>
      <c r="FRN32" s="305"/>
      <c r="FRO32" s="305"/>
      <c r="FRP32" s="305"/>
      <c r="FRQ32" s="305"/>
      <c r="FRR32" s="305"/>
      <c r="FRS32" s="305"/>
      <c r="FRT32" s="305"/>
      <c r="FRU32" s="305"/>
      <c r="FRV32" s="305"/>
      <c r="FRW32" s="305"/>
      <c r="FRX32" s="305"/>
      <c r="FRY32" s="305"/>
      <c r="FRZ32" s="305"/>
      <c r="FSA32" s="305"/>
      <c r="FSB32" s="305"/>
      <c r="FSC32" s="305"/>
      <c r="FSD32" s="305"/>
      <c r="FSE32" s="305"/>
      <c r="FSF32" s="305"/>
      <c r="FSG32" s="305"/>
      <c r="FSH32" s="305"/>
      <c r="FSI32" s="305"/>
      <c r="FSJ32" s="305"/>
      <c r="FSK32" s="305"/>
      <c r="FSL32" s="305"/>
      <c r="FSM32" s="305"/>
      <c r="FSN32" s="305"/>
      <c r="FSO32" s="305"/>
      <c r="FSP32" s="305"/>
      <c r="FSQ32" s="305"/>
      <c r="FSR32" s="305"/>
      <c r="FSS32" s="305"/>
      <c r="FST32" s="305"/>
      <c r="FSU32" s="305"/>
      <c r="FSV32" s="305"/>
      <c r="FSW32" s="305"/>
      <c r="FSX32" s="305"/>
      <c r="FSY32" s="305"/>
      <c r="FSZ32" s="305"/>
      <c r="FTA32" s="305"/>
      <c r="FTB32" s="305"/>
      <c r="FTC32" s="305"/>
      <c r="FTD32" s="305"/>
      <c r="FTE32" s="305"/>
      <c r="FTF32" s="305"/>
      <c r="FTG32" s="305"/>
      <c r="FTH32" s="305"/>
      <c r="FTI32" s="305"/>
      <c r="FTJ32" s="305"/>
      <c r="FTK32" s="305"/>
      <c r="FTL32" s="305"/>
      <c r="FTM32" s="305"/>
      <c r="FTN32" s="305"/>
      <c r="FTO32" s="305"/>
      <c r="FTP32" s="305"/>
      <c r="FTQ32" s="305"/>
      <c r="FTR32" s="305"/>
      <c r="FTS32" s="305"/>
      <c r="FTT32" s="305"/>
      <c r="FTU32" s="305"/>
      <c r="FTV32" s="305"/>
      <c r="FTW32" s="305"/>
      <c r="FTX32" s="305"/>
      <c r="FTY32" s="305"/>
      <c r="FTZ32" s="305"/>
      <c r="FUA32" s="305"/>
      <c r="FUB32" s="305"/>
      <c r="FUC32" s="305"/>
      <c r="FUD32" s="305"/>
      <c r="FUE32" s="305"/>
      <c r="FUF32" s="305"/>
      <c r="FUG32" s="305"/>
      <c r="FUH32" s="305"/>
      <c r="FUI32" s="305"/>
      <c r="FUJ32" s="305"/>
      <c r="FUK32" s="305"/>
      <c r="FUL32" s="305"/>
      <c r="FUM32" s="305"/>
      <c r="FUN32" s="305"/>
      <c r="FUO32" s="305"/>
      <c r="FUP32" s="305"/>
      <c r="FUQ32" s="305"/>
      <c r="FUR32" s="305"/>
      <c r="FUS32" s="305"/>
      <c r="FUT32" s="305"/>
      <c r="FUU32" s="305"/>
      <c r="FUV32" s="305"/>
      <c r="FUW32" s="305"/>
      <c r="FUX32" s="305"/>
      <c r="FUY32" s="305"/>
      <c r="FUZ32" s="305"/>
      <c r="FVA32" s="305"/>
      <c r="FVB32" s="305"/>
      <c r="FVC32" s="305"/>
      <c r="FVD32" s="305"/>
      <c r="FVE32" s="305"/>
      <c r="FVF32" s="305"/>
      <c r="FVG32" s="305"/>
      <c r="FVH32" s="305"/>
      <c r="FVI32" s="305"/>
      <c r="FVJ32" s="305"/>
      <c r="FVK32" s="305"/>
      <c r="FVL32" s="305"/>
      <c r="FVM32" s="305"/>
      <c r="FVN32" s="305"/>
      <c r="FVO32" s="305"/>
      <c r="FVP32" s="305"/>
      <c r="FVQ32" s="305"/>
      <c r="FVR32" s="305"/>
      <c r="FVS32" s="305"/>
      <c r="FVT32" s="305"/>
      <c r="FVU32" s="305"/>
      <c r="FVV32" s="305"/>
      <c r="FVW32" s="305"/>
      <c r="FVX32" s="305"/>
      <c r="FVY32" s="305"/>
      <c r="FVZ32" s="305"/>
      <c r="FWA32" s="305"/>
      <c r="FWB32" s="305"/>
      <c r="FWC32" s="305"/>
      <c r="FWD32" s="305"/>
      <c r="FWE32" s="305"/>
      <c r="FWF32" s="305"/>
      <c r="FWG32" s="305"/>
      <c r="FWH32" s="305"/>
      <c r="FWI32" s="305"/>
      <c r="FWJ32" s="305"/>
      <c r="FWK32" s="305"/>
      <c r="FWL32" s="305"/>
      <c r="FWM32" s="305"/>
      <c r="FWN32" s="305"/>
      <c r="FWO32" s="305"/>
      <c r="FWP32" s="305"/>
      <c r="FWQ32" s="305"/>
      <c r="FWR32" s="305"/>
      <c r="FWS32" s="305"/>
      <c r="FWT32" s="305"/>
      <c r="FWU32" s="305"/>
      <c r="FWV32" s="305"/>
      <c r="FWW32" s="305"/>
      <c r="FWX32" s="305"/>
      <c r="FWY32" s="305"/>
      <c r="FWZ32" s="305"/>
      <c r="FXA32" s="305"/>
      <c r="FXB32" s="305"/>
      <c r="FXC32" s="305"/>
      <c r="FXD32" s="305"/>
      <c r="FXE32" s="305"/>
      <c r="FXF32" s="305"/>
      <c r="FXG32" s="305"/>
      <c r="FXH32" s="305"/>
      <c r="FXI32" s="305"/>
      <c r="FXJ32" s="305"/>
      <c r="FXK32" s="305"/>
      <c r="FXL32" s="305"/>
      <c r="FXM32" s="305"/>
      <c r="FXN32" s="305"/>
      <c r="FXO32" s="305"/>
      <c r="FXP32" s="305"/>
      <c r="FXQ32" s="305"/>
      <c r="FXR32" s="305"/>
      <c r="FXS32" s="305"/>
      <c r="FXT32" s="305"/>
      <c r="FXU32" s="305"/>
      <c r="FXV32" s="305"/>
      <c r="FXW32" s="305"/>
      <c r="FXX32" s="305"/>
      <c r="FXY32" s="305"/>
      <c r="FXZ32" s="305"/>
      <c r="FYA32" s="305"/>
      <c r="FYB32" s="305"/>
      <c r="FYC32" s="305"/>
      <c r="FYD32" s="305"/>
      <c r="FYE32" s="305"/>
      <c r="FYF32" s="305"/>
      <c r="FYG32" s="305"/>
      <c r="FYH32" s="305"/>
      <c r="FYI32" s="305"/>
      <c r="FYJ32" s="305"/>
      <c r="FYK32" s="305"/>
      <c r="FYL32" s="305"/>
      <c r="FYM32" s="305"/>
      <c r="FYN32" s="305"/>
      <c r="FYO32" s="305"/>
      <c r="FYP32" s="305"/>
      <c r="FYQ32" s="305"/>
      <c r="FYR32" s="305"/>
      <c r="FYS32" s="305"/>
      <c r="FYT32" s="305"/>
      <c r="FYU32" s="305"/>
      <c r="FYV32" s="305"/>
      <c r="FYW32" s="305"/>
      <c r="FYX32" s="305"/>
      <c r="FYY32" s="305"/>
      <c r="FYZ32" s="305"/>
      <c r="FZA32" s="305"/>
      <c r="FZB32" s="305"/>
      <c r="FZC32" s="305"/>
      <c r="FZD32" s="305"/>
      <c r="FZE32" s="305"/>
      <c r="FZF32" s="305"/>
      <c r="FZG32" s="305"/>
      <c r="FZH32" s="305"/>
      <c r="FZI32" s="305"/>
      <c r="FZJ32" s="305"/>
      <c r="FZK32" s="305"/>
      <c r="FZL32" s="305"/>
      <c r="FZM32" s="305"/>
      <c r="FZN32" s="305"/>
      <c r="FZO32" s="305"/>
      <c r="FZP32" s="305"/>
      <c r="FZQ32" s="305"/>
      <c r="FZR32" s="305"/>
      <c r="FZS32" s="305"/>
      <c r="FZT32" s="305"/>
      <c r="FZU32" s="305"/>
      <c r="FZV32" s="305"/>
      <c r="FZW32" s="305"/>
      <c r="FZX32" s="305"/>
      <c r="FZY32" s="305"/>
      <c r="FZZ32" s="305"/>
      <c r="GAA32" s="305"/>
      <c r="GAB32" s="305"/>
      <c r="GAC32" s="305"/>
      <c r="GAD32" s="305"/>
      <c r="GAE32" s="305"/>
      <c r="GAF32" s="305"/>
      <c r="GAG32" s="305"/>
      <c r="GAH32" s="305"/>
      <c r="GAI32" s="305"/>
      <c r="GAJ32" s="305"/>
      <c r="GAK32" s="305"/>
      <c r="GAL32" s="305"/>
      <c r="GAM32" s="305"/>
      <c r="GAN32" s="305"/>
      <c r="GAO32" s="305"/>
      <c r="GAP32" s="305"/>
      <c r="GAQ32" s="305"/>
      <c r="GAR32" s="305"/>
      <c r="GAS32" s="305"/>
      <c r="GAT32" s="305"/>
      <c r="GAU32" s="305"/>
      <c r="GAV32" s="305"/>
      <c r="GAW32" s="305"/>
      <c r="GAX32" s="305"/>
      <c r="GAY32" s="305"/>
      <c r="GAZ32" s="305"/>
      <c r="GBA32" s="305"/>
      <c r="GBB32" s="305"/>
      <c r="GBC32" s="305"/>
      <c r="GBD32" s="305"/>
      <c r="GBE32" s="305"/>
      <c r="GBF32" s="305"/>
      <c r="GBG32" s="305"/>
      <c r="GBH32" s="305"/>
      <c r="GBI32" s="305"/>
      <c r="GBJ32" s="305"/>
      <c r="GBK32" s="305"/>
      <c r="GBL32" s="305"/>
      <c r="GBM32" s="305"/>
      <c r="GBN32" s="305"/>
      <c r="GBO32" s="305"/>
      <c r="GBP32" s="305"/>
      <c r="GBQ32" s="305"/>
      <c r="GBR32" s="305"/>
      <c r="GBS32" s="305"/>
      <c r="GBT32" s="305"/>
      <c r="GBU32" s="305"/>
      <c r="GBV32" s="305"/>
      <c r="GBW32" s="305"/>
      <c r="GBX32" s="305"/>
      <c r="GBY32" s="305"/>
      <c r="GBZ32" s="305"/>
      <c r="GCA32" s="305"/>
      <c r="GCB32" s="305"/>
      <c r="GCC32" s="305"/>
      <c r="GCD32" s="305"/>
      <c r="GCE32" s="305"/>
      <c r="GCF32" s="305"/>
      <c r="GCG32" s="305"/>
      <c r="GCH32" s="305"/>
      <c r="GCI32" s="305"/>
      <c r="GCJ32" s="305"/>
      <c r="GCK32" s="305"/>
      <c r="GCL32" s="305"/>
      <c r="GCM32" s="305"/>
      <c r="GCN32" s="305"/>
      <c r="GCO32" s="305"/>
      <c r="GCP32" s="305"/>
      <c r="GCQ32" s="305"/>
      <c r="GCR32" s="305"/>
      <c r="GCS32" s="305"/>
      <c r="GCT32" s="305"/>
      <c r="GCU32" s="305"/>
      <c r="GCV32" s="305"/>
      <c r="GCW32" s="305"/>
      <c r="GCX32" s="305"/>
      <c r="GCY32" s="305"/>
      <c r="GCZ32" s="305"/>
      <c r="GDA32" s="305"/>
      <c r="GDB32" s="305"/>
      <c r="GDC32" s="305"/>
      <c r="GDD32" s="305"/>
      <c r="GDE32" s="305"/>
      <c r="GDF32" s="305"/>
      <c r="GDG32" s="305"/>
      <c r="GDH32" s="305"/>
      <c r="GDI32" s="305"/>
      <c r="GDJ32" s="305"/>
      <c r="GDK32" s="305"/>
      <c r="GDL32" s="305"/>
      <c r="GDM32" s="305"/>
      <c r="GDN32" s="305"/>
      <c r="GDO32" s="305"/>
      <c r="GDP32" s="305"/>
      <c r="GDQ32" s="305"/>
      <c r="GDR32" s="305"/>
      <c r="GDS32" s="305"/>
      <c r="GDT32" s="305"/>
      <c r="GDU32" s="305"/>
      <c r="GDV32" s="305"/>
      <c r="GDW32" s="305"/>
      <c r="GDX32" s="305"/>
      <c r="GDY32" s="305"/>
      <c r="GDZ32" s="305"/>
      <c r="GEA32" s="305"/>
      <c r="GEB32" s="305"/>
      <c r="GEC32" s="305"/>
      <c r="GED32" s="305"/>
      <c r="GEE32" s="305"/>
      <c r="GEF32" s="305"/>
      <c r="GEG32" s="305"/>
      <c r="GEH32" s="305"/>
      <c r="GEI32" s="305"/>
      <c r="GEJ32" s="305"/>
      <c r="GEK32" s="305"/>
      <c r="GEL32" s="305"/>
      <c r="GEM32" s="305"/>
      <c r="GEN32" s="305"/>
      <c r="GEO32" s="305"/>
      <c r="GEP32" s="305"/>
      <c r="GEQ32" s="305"/>
      <c r="GER32" s="305"/>
      <c r="GES32" s="305"/>
      <c r="GET32" s="305"/>
      <c r="GEU32" s="305"/>
      <c r="GEV32" s="305"/>
      <c r="GEW32" s="305"/>
      <c r="GEX32" s="305"/>
      <c r="GEY32" s="305"/>
      <c r="GEZ32" s="305"/>
      <c r="GFA32" s="305"/>
      <c r="GFB32" s="305"/>
      <c r="GFC32" s="305"/>
      <c r="GFD32" s="305"/>
      <c r="GFE32" s="305"/>
      <c r="GFF32" s="305"/>
      <c r="GFG32" s="305"/>
      <c r="GFH32" s="305"/>
      <c r="GFI32" s="305"/>
      <c r="GFJ32" s="305"/>
      <c r="GFK32" s="305"/>
      <c r="GFL32" s="305"/>
      <c r="GFM32" s="305"/>
      <c r="GFN32" s="305"/>
      <c r="GFO32" s="305"/>
      <c r="GFP32" s="305"/>
      <c r="GFQ32" s="305"/>
      <c r="GFR32" s="305"/>
      <c r="GFS32" s="305"/>
      <c r="GFT32" s="305"/>
      <c r="GFU32" s="305"/>
      <c r="GFV32" s="305"/>
      <c r="GFW32" s="305"/>
      <c r="GFX32" s="305"/>
      <c r="GFY32" s="305"/>
      <c r="GFZ32" s="305"/>
      <c r="GGA32" s="305"/>
      <c r="GGB32" s="305"/>
      <c r="GGC32" s="305"/>
      <c r="GGD32" s="305"/>
      <c r="GGE32" s="305"/>
      <c r="GGF32" s="305"/>
      <c r="GGG32" s="305"/>
      <c r="GGH32" s="305"/>
      <c r="GGI32" s="305"/>
      <c r="GGJ32" s="305"/>
      <c r="GGK32" s="305"/>
      <c r="GGL32" s="305"/>
      <c r="GGM32" s="305"/>
      <c r="GGN32" s="305"/>
      <c r="GGO32" s="305"/>
      <c r="GGP32" s="305"/>
      <c r="GGQ32" s="305"/>
      <c r="GGR32" s="305"/>
      <c r="GGS32" s="305"/>
      <c r="GGT32" s="305"/>
      <c r="GGU32" s="305"/>
      <c r="GGV32" s="305"/>
      <c r="GGW32" s="305"/>
      <c r="GGX32" s="305"/>
      <c r="GGY32" s="305"/>
      <c r="GGZ32" s="305"/>
      <c r="GHA32" s="305"/>
      <c r="GHB32" s="305"/>
      <c r="GHC32" s="305"/>
      <c r="GHD32" s="305"/>
      <c r="GHE32" s="305"/>
      <c r="GHF32" s="305"/>
      <c r="GHG32" s="305"/>
      <c r="GHH32" s="305"/>
      <c r="GHI32" s="305"/>
      <c r="GHJ32" s="305"/>
      <c r="GHK32" s="305"/>
      <c r="GHL32" s="305"/>
      <c r="GHM32" s="305"/>
      <c r="GHN32" s="305"/>
      <c r="GHO32" s="305"/>
      <c r="GHP32" s="305"/>
      <c r="GHQ32" s="305"/>
      <c r="GHR32" s="305"/>
      <c r="GHS32" s="305"/>
      <c r="GHT32" s="305"/>
      <c r="GHU32" s="305"/>
      <c r="GHV32" s="305"/>
      <c r="GHW32" s="305"/>
      <c r="GHX32" s="305"/>
      <c r="GHY32" s="305"/>
      <c r="GHZ32" s="305"/>
      <c r="GIA32" s="305"/>
      <c r="GIB32" s="305"/>
      <c r="GIC32" s="305"/>
      <c r="GID32" s="305"/>
      <c r="GIE32" s="305"/>
      <c r="GIF32" s="305"/>
      <c r="GIG32" s="305"/>
      <c r="GIH32" s="305"/>
      <c r="GII32" s="305"/>
      <c r="GIJ32" s="305"/>
      <c r="GIK32" s="305"/>
      <c r="GIL32" s="305"/>
      <c r="GIM32" s="305"/>
      <c r="GIN32" s="305"/>
      <c r="GIO32" s="305"/>
      <c r="GIP32" s="305"/>
      <c r="GIQ32" s="305"/>
      <c r="GIR32" s="305"/>
      <c r="GIS32" s="305"/>
      <c r="GIT32" s="305"/>
      <c r="GIU32" s="305"/>
      <c r="GIV32" s="305"/>
      <c r="GIW32" s="305"/>
      <c r="GIX32" s="305"/>
      <c r="GIY32" s="305"/>
      <c r="GIZ32" s="305"/>
      <c r="GJA32" s="305"/>
      <c r="GJB32" s="305"/>
      <c r="GJC32" s="305"/>
      <c r="GJD32" s="305"/>
      <c r="GJE32" s="305"/>
      <c r="GJF32" s="305"/>
      <c r="GJG32" s="305"/>
      <c r="GJH32" s="305"/>
      <c r="GJI32" s="305"/>
      <c r="GJJ32" s="305"/>
      <c r="GJK32" s="305"/>
      <c r="GJL32" s="305"/>
      <c r="GJM32" s="305"/>
      <c r="GJN32" s="305"/>
      <c r="GJO32" s="305"/>
      <c r="GJP32" s="305"/>
      <c r="GJQ32" s="305"/>
      <c r="GJR32" s="305"/>
      <c r="GJS32" s="305"/>
      <c r="GJT32" s="305"/>
      <c r="GJU32" s="305"/>
      <c r="GJV32" s="305"/>
      <c r="GJW32" s="305"/>
      <c r="GJX32" s="305"/>
      <c r="GJY32" s="305"/>
      <c r="GJZ32" s="305"/>
      <c r="GKA32" s="305"/>
      <c r="GKB32" s="305"/>
      <c r="GKC32" s="305"/>
      <c r="GKD32" s="305"/>
      <c r="GKE32" s="305"/>
      <c r="GKF32" s="305"/>
      <c r="GKG32" s="305"/>
      <c r="GKH32" s="305"/>
      <c r="GKI32" s="305"/>
      <c r="GKJ32" s="305"/>
      <c r="GKK32" s="305"/>
      <c r="GKL32" s="305"/>
      <c r="GKM32" s="305"/>
      <c r="GKN32" s="305"/>
      <c r="GKO32" s="305"/>
      <c r="GKP32" s="305"/>
      <c r="GKQ32" s="305"/>
      <c r="GKR32" s="305"/>
      <c r="GKS32" s="305"/>
      <c r="GKT32" s="305"/>
      <c r="GKU32" s="305"/>
      <c r="GKV32" s="305"/>
      <c r="GKW32" s="305"/>
      <c r="GKX32" s="305"/>
      <c r="GKY32" s="305"/>
      <c r="GKZ32" s="305"/>
      <c r="GLA32" s="305"/>
      <c r="GLB32" s="305"/>
      <c r="GLC32" s="305"/>
      <c r="GLD32" s="305"/>
      <c r="GLE32" s="305"/>
      <c r="GLF32" s="305"/>
      <c r="GLG32" s="305"/>
      <c r="GLH32" s="305"/>
      <c r="GLI32" s="305"/>
      <c r="GLJ32" s="305"/>
      <c r="GLK32" s="305"/>
      <c r="GLL32" s="305"/>
      <c r="GLM32" s="305"/>
      <c r="GLN32" s="305"/>
      <c r="GLO32" s="305"/>
      <c r="GLP32" s="305"/>
      <c r="GLQ32" s="305"/>
      <c r="GLR32" s="305"/>
      <c r="GLS32" s="305"/>
      <c r="GLT32" s="305"/>
      <c r="GLU32" s="305"/>
      <c r="GLV32" s="305"/>
      <c r="GLW32" s="305"/>
      <c r="GLX32" s="305"/>
      <c r="GLY32" s="305"/>
      <c r="GLZ32" s="305"/>
      <c r="GMA32" s="305"/>
      <c r="GMB32" s="305"/>
      <c r="GMC32" s="305"/>
      <c r="GMD32" s="305"/>
      <c r="GME32" s="305"/>
      <c r="GMF32" s="305"/>
      <c r="GMG32" s="305"/>
      <c r="GMH32" s="305"/>
      <c r="GMI32" s="305"/>
      <c r="GMJ32" s="305"/>
      <c r="GMK32" s="305"/>
      <c r="GML32" s="305"/>
      <c r="GMM32" s="305"/>
      <c r="GMN32" s="305"/>
      <c r="GMO32" s="305"/>
      <c r="GMP32" s="305"/>
      <c r="GMQ32" s="305"/>
      <c r="GMR32" s="305"/>
      <c r="GMS32" s="305"/>
      <c r="GMT32" s="305"/>
      <c r="GMU32" s="305"/>
      <c r="GMV32" s="305"/>
      <c r="GMW32" s="305"/>
      <c r="GMX32" s="305"/>
      <c r="GMY32" s="305"/>
      <c r="GMZ32" s="305"/>
      <c r="GNA32" s="305"/>
      <c r="GNB32" s="305"/>
      <c r="GNC32" s="305"/>
      <c r="GND32" s="305"/>
      <c r="GNE32" s="305"/>
      <c r="GNF32" s="305"/>
      <c r="GNG32" s="305"/>
      <c r="GNH32" s="305"/>
      <c r="GNI32" s="305"/>
      <c r="GNJ32" s="305"/>
      <c r="GNK32" s="305"/>
      <c r="GNL32" s="305"/>
      <c r="GNM32" s="305"/>
      <c r="GNN32" s="305"/>
      <c r="GNO32" s="305"/>
      <c r="GNP32" s="305"/>
      <c r="GNQ32" s="305"/>
      <c r="GNR32" s="305"/>
      <c r="GNS32" s="305"/>
      <c r="GNT32" s="305"/>
      <c r="GNU32" s="305"/>
      <c r="GNV32" s="305"/>
      <c r="GNW32" s="305"/>
      <c r="GNX32" s="305"/>
      <c r="GNY32" s="305"/>
      <c r="GNZ32" s="305"/>
      <c r="GOA32" s="305"/>
      <c r="GOB32" s="305"/>
      <c r="GOC32" s="305"/>
      <c r="GOD32" s="305"/>
      <c r="GOE32" s="305"/>
      <c r="GOF32" s="305"/>
      <c r="GOG32" s="305"/>
      <c r="GOH32" s="305"/>
      <c r="GOI32" s="305"/>
      <c r="GOJ32" s="305"/>
      <c r="GOK32" s="305"/>
      <c r="GOL32" s="305"/>
      <c r="GOM32" s="305"/>
      <c r="GON32" s="305"/>
      <c r="GOO32" s="305"/>
      <c r="GOP32" s="305"/>
      <c r="GOQ32" s="305"/>
      <c r="GOR32" s="305"/>
      <c r="GOS32" s="305"/>
      <c r="GOT32" s="305"/>
      <c r="GOU32" s="305"/>
      <c r="GOV32" s="305"/>
      <c r="GOW32" s="305"/>
      <c r="GOX32" s="305"/>
      <c r="GOY32" s="305"/>
      <c r="GOZ32" s="305"/>
      <c r="GPA32" s="305"/>
      <c r="GPB32" s="305"/>
      <c r="GPC32" s="305"/>
      <c r="GPD32" s="305"/>
      <c r="GPE32" s="305"/>
      <c r="GPF32" s="305"/>
      <c r="GPG32" s="305"/>
      <c r="GPH32" s="305"/>
      <c r="GPI32" s="305"/>
      <c r="GPJ32" s="305"/>
      <c r="GPK32" s="305"/>
      <c r="GPL32" s="305"/>
      <c r="GPM32" s="305"/>
      <c r="GPN32" s="305"/>
      <c r="GPO32" s="305"/>
      <c r="GPP32" s="305"/>
      <c r="GPQ32" s="305"/>
      <c r="GPR32" s="305"/>
      <c r="GPS32" s="305"/>
      <c r="GPT32" s="305"/>
      <c r="GPU32" s="305"/>
      <c r="GPV32" s="305"/>
      <c r="GPW32" s="305"/>
      <c r="GPX32" s="305"/>
      <c r="GPY32" s="305"/>
      <c r="GPZ32" s="305"/>
      <c r="GQA32" s="305"/>
      <c r="GQB32" s="305"/>
      <c r="GQC32" s="305"/>
      <c r="GQD32" s="305"/>
      <c r="GQE32" s="305"/>
      <c r="GQF32" s="305"/>
      <c r="GQG32" s="305"/>
      <c r="GQH32" s="305"/>
      <c r="GQI32" s="305"/>
      <c r="GQJ32" s="305"/>
      <c r="GQK32" s="305"/>
      <c r="GQL32" s="305"/>
      <c r="GQM32" s="305"/>
      <c r="GQN32" s="305"/>
      <c r="GQO32" s="305"/>
      <c r="GQP32" s="305"/>
      <c r="GQQ32" s="305"/>
      <c r="GQR32" s="305"/>
      <c r="GQS32" s="305"/>
      <c r="GQT32" s="305"/>
      <c r="GQU32" s="305"/>
      <c r="GQV32" s="305"/>
      <c r="GQW32" s="305"/>
      <c r="GQX32" s="305"/>
      <c r="GQY32" s="305"/>
      <c r="GQZ32" s="305"/>
      <c r="GRA32" s="305"/>
      <c r="GRB32" s="305"/>
      <c r="GRC32" s="305"/>
      <c r="GRD32" s="305"/>
      <c r="GRE32" s="305"/>
      <c r="GRF32" s="305"/>
      <c r="GRG32" s="305"/>
      <c r="GRH32" s="305"/>
      <c r="GRI32" s="305"/>
      <c r="GRJ32" s="305"/>
      <c r="GRK32" s="305"/>
      <c r="GRL32" s="305"/>
      <c r="GRM32" s="305"/>
      <c r="GRN32" s="305"/>
      <c r="GRO32" s="305"/>
      <c r="GRP32" s="305"/>
      <c r="GRQ32" s="305"/>
      <c r="GRR32" s="305"/>
      <c r="GRS32" s="305"/>
      <c r="GRT32" s="305"/>
      <c r="GRU32" s="305"/>
      <c r="GRV32" s="305"/>
      <c r="GRW32" s="305"/>
      <c r="GRX32" s="305"/>
      <c r="GRY32" s="305"/>
      <c r="GRZ32" s="305"/>
      <c r="GSA32" s="305"/>
      <c r="GSB32" s="305"/>
      <c r="GSC32" s="305"/>
      <c r="GSD32" s="305"/>
      <c r="GSE32" s="305"/>
      <c r="GSF32" s="305"/>
      <c r="GSG32" s="305"/>
      <c r="GSH32" s="305"/>
      <c r="GSI32" s="305"/>
      <c r="GSJ32" s="305"/>
      <c r="GSK32" s="305"/>
      <c r="GSL32" s="305"/>
      <c r="GSM32" s="305"/>
      <c r="GSN32" s="305"/>
      <c r="GSO32" s="305"/>
      <c r="GSP32" s="305"/>
      <c r="GSQ32" s="305"/>
      <c r="GSR32" s="305"/>
      <c r="GSS32" s="305"/>
      <c r="GST32" s="305"/>
      <c r="GSU32" s="305"/>
      <c r="GSV32" s="305"/>
      <c r="GSW32" s="305"/>
      <c r="GSX32" s="305"/>
      <c r="GSY32" s="305"/>
      <c r="GSZ32" s="305"/>
      <c r="GTA32" s="305"/>
      <c r="GTB32" s="305"/>
      <c r="GTC32" s="305"/>
      <c r="GTD32" s="305"/>
      <c r="GTE32" s="305"/>
      <c r="GTF32" s="305"/>
      <c r="GTG32" s="305"/>
      <c r="GTH32" s="305"/>
      <c r="GTI32" s="305"/>
      <c r="GTJ32" s="305"/>
      <c r="GTK32" s="305"/>
      <c r="GTL32" s="305"/>
      <c r="GTM32" s="305"/>
      <c r="GTN32" s="305"/>
      <c r="GTO32" s="305"/>
      <c r="GTP32" s="305"/>
      <c r="GTQ32" s="305"/>
      <c r="GTR32" s="305"/>
      <c r="GTS32" s="305"/>
      <c r="GTT32" s="305"/>
      <c r="GTU32" s="305"/>
      <c r="GTV32" s="305"/>
      <c r="GTW32" s="305"/>
      <c r="GTX32" s="305"/>
      <c r="GTY32" s="305"/>
      <c r="GTZ32" s="305"/>
      <c r="GUA32" s="305"/>
      <c r="GUB32" s="305"/>
      <c r="GUC32" s="305"/>
      <c r="GUD32" s="305"/>
      <c r="GUE32" s="305"/>
      <c r="GUF32" s="305"/>
      <c r="GUG32" s="305"/>
      <c r="GUH32" s="305"/>
      <c r="GUI32" s="305"/>
      <c r="GUJ32" s="305"/>
      <c r="GUK32" s="305"/>
      <c r="GUL32" s="305"/>
      <c r="GUM32" s="305"/>
      <c r="GUN32" s="305"/>
      <c r="GUO32" s="305"/>
      <c r="GUP32" s="305"/>
      <c r="GUQ32" s="305"/>
      <c r="GUR32" s="305"/>
      <c r="GUS32" s="305"/>
      <c r="GUT32" s="305"/>
      <c r="GUU32" s="305"/>
      <c r="GUV32" s="305"/>
      <c r="GUW32" s="305"/>
      <c r="GUX32" s="305"/>
      <c r="GUY32" s="305"/>
      <c r="GUZ32" s="305"/>
      <c r="GVA32" s="305"/>
      <c r="GVB32" s="305"/>
      <c r="GVC32" s="305"/>
      <c r="GVD32" s="305"/>
      <c r="GVE32" s="305"/>
      <c r="GVF32" s="305"/>
      <c r="GVG32" s="305"/>
      <c r="GVH32" s="305"/>
      <c r="GVI32" s="305"/>
      <c r="GVJ32" s="305"/>
      <c r="GVK32" s="305"/>
      <c r="GVL32" s="305"/>
      <c r="GVM32" s="305"/>
      <c r="GVN32" s="305"/>
      <c r="GVO32" s="305"/>
      <c r="GVP32" s="305"/>
      <c r="GVQ32" s="305"/>
      <c r="GVR32" s="305"/>
      <c r="GVS32" s="305"/>
      <c r="GVT32" s="305"/>
      <c r="GVU32" s="305"/>
      <c r="GVV32" s="305"/>
      <c r="GVW32" s="305"/>
      <c r="GVX32" s="305"/>
      <c r="GVY32" s="305"/>
      <c r="GVZ32" s="305"/>
      <c r="GWA32" s="305"/>
      <c r="GWB32" s="305"/>
      <c r="GWC32" s="305"/>
      <c r="GWD32" s="305"/>
      <c r="GWE32" s="305"/>
      <c r="GWF32" s="305"/>
      <c r="GWG32" s="305"/>
      <c r="GWH32" s="305"/>
      <c r="GWI32" s="305"/>
      <c r="GWJ32" s="305"/>
      <c r="GWK32" s="305"/>
      <c r="GWL32" s="305"/>
      <c r="GWM32" s="305"/>
      <c r="GWN32" s="305"/>
      <c r="GWO32" s="305"/>
      <c r="GWP32" s="305"/>
      <c r="GWQ32" s="305"/>
      <c r="GWR32" s="305"/>
      <c r="GWS32" s="305"/>
      <c r="GWT32" s="305"/>
      <c r="GWU32" s="305"/>
      <c r="GWV32" s="305"/>
      <c r="GWW32" s="305"/>
      <c r="GWX32" s="305"/>
      <c r="GWY32" s="305"/>
      <c r="GWZ32" s="305"/>
      <c r="GXA32" s="305"/>
      <c r="GXB32" s="305"/>
      <c r="GXC32" s="305"/>
      <c r="GXD32" s="305"/>
      <c r="GXE32" s="305"/>
      <c r="GXF32" s="305"/>
      <c r="GXG32" s="305"/>
      <c r="GXH32" s="305"/>
      <c r="GXI32" s="305"/>
      <c r="GXJ32" s="305"/>
      <c r="GXK32" s="305"/>
      <c r="GXL32" s="305"/>
      <c r="GXM32" s="305"/>
      <c r="GXN32" s="305"/>
      <c r="GXO32" s="305"/>
      <c r="GXP32" s="305"/>
      <c r="GXQ32" s="305"/>
      <c r="GXR32" s="305"/>
      <c r="GXS32" s="305"/>
      <c r="GXT32" s="305"/>
      <c r="GXU32" s="305"/>
      <c r="GXV32" s="305"/>
      <c r="GXW32" s="305"/>
      <c r="GXX32" s="305"/>
      <c r="GXY32" s="305"/>
      <c r="GXZ32" s="305"/>
      <c r="GYA32" s="305"/>
      <c r="GYB32" s="305"/>
      <c r="GYC32" s="305"/>
      <c r="GYD32" s="305"/>
      <c r="GYE32" s="305"/>
      <c r="GYF32" s="305"/>
      <c r="GYG32" s="305"/>
      <c r="GYH32" s="305"/>
      <c r="GYI32" s="305"/>
      <c r="GYJ32" s="305"/>
      <c r="GYK32" s="305"/>
      <c r="GYL32" s="305"/>
      <c r="GYM32" s="305"/>
      <c r="GYN32" s="305"/>
      <c r="GYO32" s="305"/>
      <c r="GYP32" s="305"/>
      <c r="GYQ32" s="305"/>
      <c r="GYR32" s="305"/>
      <c r="GYS32" s="305"/>
      <c r="GYT32" s="305"/>
      <c r="GYU32" s="305"/>
      <c r="GYV32" s="305"/>
      <c r="GYW32" s="305"/>
      <c r="GYX32" s="305"/>
      <c r="GYY32" s="305"/>
      <c r="GYZ32" s="305"/>
      <c r="GZA32" s="305"/>
      <c r="GZB32" s="305"/>
      <c r="GZC32" s="305"/>
      <c r="GZD32" s="305"/>
      <c r="GZE32" s="305"/>
      <c r="GZF32" s="305"/>
      <c r="GZG32" s="305"/>
      <c r="GZH32" s="305"/>
      <c r="GZI32" s="305"/>
      <c r="GZJ32" s="305"/>
      <c r="GZK32" s="305"/>
      <c r="GZL32" s="305"/>
      <c r="GZM32" s="305"/>
      <c r="GZN32" s="305"/>
      <c r="GZO32" s="305"/>
      <c r="GZP32" s="305"/>
      <c r="GZQ32" s="305"/>
      <c r="GZR32" s="305"/>
      <c r="GZS32" s="305"/>
      <c r="GZT32" s="305"/>
      <c r="GZU32" s="305"/>
      <c r="GZV32" s="305"/>
      <c r="GZW32" s="305"/>
      <c r="GZX32" s="305"/>
      <c r="GZY32" s="305"/>
      <c r="GZZ32" s="305"/>
      <c r="HAA32" s="305"/>
      <c r="HAB32" s="305"/>
      <c r="HAC32" s="305"/>
      <c r="HAD32" s="305"/>
      <c r="HAE32" s="305"/>
      <c r="HAF32" s="305"/>
      <c r="HAG32" s="305"/>
      <c r="HAH32" s="305"/>
      <c r="HAI32" s="305"/>
      <c r="HAJ32" s="305"/>
      <c r="HAK32" s="305"/>
      <c r="HAL32" s="305"/>
      <c r="HAM32" s="305"/>
      <c r="HAN32" s="305"/>
      <c r="HAO32" s="305"/>
      <c r="HAP32" s="305"/>
      <c r="HAQ32" s="305"/>
      <c r="HAR32" s="305"/>
      <c r="HAS32" s="305"/>
      <c r="HAT32" s="305"/>
      <c r="HAU32" s="305"/>
      <c r="HAV32" s="305"/>
      <c r="HAW32" s="305"/>
      <c r="HAX32" s="305"/>
      <c r="HAY32" s="305"/>
      <c r="HAZ32" s="305"/>
      <c r="HBA32" s="305"/>
      <c r="HBB32" s="305"/>
      <c r="HBC32" s="305"/>
      <c r="HBD32" s="305"/>
      <c r="HBE32" s="305"/>
      <c r="HBF32" s="305"/>
      <c r="HBG32" s="305"/>
      <c r="HBH32" s="305"/>
      <c r="HBI32" s="305"/>
      <c r="HBJ32" s="305"/>
      <c r="HBK32" s="305"/>
      <c r="HBL32" s="305"/>
      <c r="HBM32" s="305"/>
      <c r="HBN32" s="305"/>
      <c r="HBO32" s="305"/>
      <c r="HBP32" s="305"/>
      <c r="HBQ32" s="305"/>
      <c r="HBR32" s="305"/>
      <c r="HBS32" s="305"/>
      <c r="HBT32" s="305"/>
      <c r="HBU32" s="305"/>
      <c r="HBV32" s="305"/>
      <c r="HBW32" s="305"/>
      <c r="HBX32" s="305"/>
      <c r="HBY32" s="305"/>
      <c r="HBZ32" s="305"/>
      <c r="HCA32" s="305"/>
      <c r="HCB32" s="305"/>
      <c r="HCC32" s="305"/>
      <c r="HCD32" s="305"/>
      <c r="HCE32" s="305"/>
      <c r="HCF32" s="305"/>
      <c r="HCG32" s="305"/>
      <c r="HCH32" s="305"/>
      <c r="HCI32" s="305"/>
      <c r="HCJ32" s="305"/>
      <c r="HCK32" s="305"/>
      <c r="HCL32" s="305"/>
      <c r="HCM32" s="305"/>
      <c r="HCN32" s="305"/>
      <c r="HCO32" s="305"/>
      <c r="HCP32" s="305"/>
      <c r="HCQ32" s="305"/>
      <c r="HCR32" s="305"/>
      <c r="HCS32" s="305"/>
      <c r="HCT32" s="305"/>
      <c r="HCU32" s="305"/>
      <c r="HCV32" s="305"/>
      <c r="HCW32" s="305"/>
      <c r="HCX32" s="305"/>
      <c r="HCY32" s="305"/>
      <c r="HCZ32" s="305"/>
      <c r="HDA32" s="305"/>
      <c r="HDB32" s="305"/>
      <c r="HDC32" s="305"/>
      <c r="HDD32" s="305"/>
      <c r="HDE32" s="305"/>
      <c r="HDF32" s="305"/>
      <c r="HDG32" s="305"/>
      <c r="HDH32" s="305"/>
      <c r="HDI32" s="305"/>
      <c r="HDJ32" s="305"/>
      <c r="HDK32" s="305"/>
      <c r="HDL32" s="305"/>
      <c r="HDM32" s="305"/>
      <c r="HDN32" s="305"/>
      <c r="HDO32" s="305"/>
      <c r="HDP32" s="305"/>
      <c r="HDQ32" s="305"/>
      <c r="HDR32" s="305"/>
      <c r="HDS32" s="305"/>
      <c r="HDT32" s="305"/>
      <c r="HDU32" s="305"/>
      <c r="HDV32" s="305"/>
      <c r="HDW32" s="305"/>
      <c r="HDX32" s="305"/>
      <c r="HDY32" s="305"/>
      <c r="HDZ32" s="305"/>
      <c r="HEA32" s="305"/>
      <c r="HEB32" s="305"/>
      <c r="HEC32" s="305"/>
      <c r="HED32" s="305"/>
      <c r="HEE32" s="305"/>
      <c r="HEF32" s="305"/>
      <c r="HEG32" s="305"/>
      <c r="HEH32" s="305"/>
      <c r="HEI32" s="305"/>
      <c r="HEJ32" s="305"/>
      <c r="HEK32" s="305"/>
      <c r="HEL32" s="305"/>
      <c r="HEM32" s="305"/>
      <c r="HEN32" s="305"/>
      <c r="HEO32" s="305"/>
      <c r="HEP32" s="305"/>
      <c r="HEQ32" s="305"/>
      <c r="HER32" s="305"/>
      <c r="HES32" s="305"/>
      <c r="HET32" s="305"/>
      <c r="HEU32" s="305"/>
      <c r="HEV32" s="305"/>
      <c r="HEW32" s="305"/>
      <c r="HEX32" s="305"/>
      <c r="HEY32" s="305"/>
      <c r="HEZ32" s="305"/>
      <c r="HFA32" s="305"/>
      <c r="HFB32" s="305"/>
      <c r="HFC32" s="305"/>
      <c r="HFD32" s="305"/>
      <c r="HFE32" s="305"/>
      <c r="HFF32" s="305"/>
      <c r="HFG32" s="305"/>
      <c r="HFH32" s="305"/>
      <c r="HFI32" s="305"/>
      <c r="HFJ32" s="305"/>
      <c r="HFK32" s="305"/>
      <c r="HFL32" s="305"/>
      <c r="HFM32" s="305"/>
      <c r="HFN32" s="305"/>
      <c r="HFO32" s="305"/>
      <c r="HFP32" s="305"/>
      <c r="HFQ32" s="305"/>
      <c r="HFR32" s="305"/>
      <c r="HFS32" s="305"/>
      <c r="HFT32" s="305"/>
      <c r="HFU32" s="305"/>
      <c r="HFV32" s="305"/>
      <c r="HFW32" s="305"/>
      <c r="HFX32" s="305"/>
      <c r="HFY32" s="305"/>
      <c r="HFZ32" s="305"/>
      <c r="HGA32" s="305"/>
      <c r="HGB32" s="305"/>
      <c r="HGC32" s="305"/>
      <c r="HGD32" s="305"/>
      <c r="HGE32" s="305"/>
      <c r="HGF32" s="305"/>
      <c r="HGG32" s="305"/>
      <c r="HGH32" s="305"/>
      <c r="HGI32" s="305"/>
      <c r="HGJ32" s="305"/>
      <c r="HGK32" s="305"/>
      <c r="HGL32" s="305"/>
      <c r="HGM32" s="305"/>
      <c r="HGN32" s="305"/>
      <c r="HGO32" s="305"/>
      <c r="HGP32" s="305"/>
      <c r="HGQ32" s="305"/>
      <c r="HGR32" s="305"/>
      <c r="HGS32" s="305"/>
      <c r="HGT32" s="305"/>
      <c r="HGU32" s="305"/>
      <c r="HGV32" s="305"/>
      <c r="HGW32" s="305"/>
      <c r="HGX32" s="305"/>
      <c r="HGY32" s="305"/>
      <c r="HGZ32" s="305"/>
      <c r="HHA32" s="305"/>
      <c r="HHB32" s="305"/>
      <c r="HHC32" s="305"/>
      <c r="HHD32" s="305"/>
      <c r="HHE32" s="305"/>
      <c r="HHF32" s="305"/>
      <c r="HHG32" s="305"/>
      <c r="HHH32" s="305"/>
      <c r="HHI32" s="305"/>
      <c r="HHJ32" s="305"/>
      <c r="HHK32" s="305"/>
      <c r="HHL32" s="305"/>
      <c r="HHM32" s="305"/>
      <c r="HHN32" s="305"/>
      <c r="HHO32" s="305"/>
      <c r="HHP32" s="305"/>
      <c r="HHQ32" s="305"/>
      <c r="HHR32" s="305"/>
      <c r="HHS32" s="305"/>
      <c r="HHT32" s="305"/>
      <c r="HHU32" s="305"/>
      <c r="HHV32" s="305"/>
      <c r="HHW32" s="305"/>
      <c r="HHX32" s="305"/>
      <c r="HHY32" s="305"/>
      <c r="HHZ32" s="305"/>
      <c r="HIA32" s="305"/>
      <c r="HIB32" s="305"/>
      <c r="HIC32" s="305"/>
      <c r="HID32" s="305"/>
      <c r="HIE32" s="305"/>
      <c r="HIF32" s="305"/>
      <c r="HIG32" s="305"/>
      <c r="HIH32" s="305"/>
      <c r="HII32" s="305"/>
      <c r="HIJ32" s="305"/>
      <c r="HIK32" s="305"/>
      <c r="HIL32" s="305"/>
      <c r="HIM32" s="305"/>
      <c r="HIN32" s="305"/>
      <c r="HIO32" s="305"/>
      <c r="HIP32" s="305"/>
      <c r="HIQ32" s="305"/>
      <c r="HIR32" s="305"/>
      <c r="HIS32" s="305"/>
      <c r="HIT32" s="305"/>
      <c r="HIU32" s="305"/>
      <c r="HIV32" s="305"/>
      <c r="HIW32" s="305"/>
      <c r="HIX32" s="305"/>
      <c r="HIY32" s="305"/>
      <c r="HIZ32" s="305"/>
      <c r="HJA32" s="305"/>
      <c r="HJB32" s="305"/>
      <c r="HJC32" s="305"/>
      <c r="HJD32" s="305"/>
      <c r="HJE32" s="305"/>
      <c r="HJF32" s="305"/>
      <c r="HJG32" s="305"/>
      <c r="HJH32" s="305"/>
      <c r="HJI32" s="305"/>
      <c r="HJJ32" s="305"/>
      <c r="HJK32" s="305"/>
      <c r="HJL32" s="305"/>
      <c r="HJM32" s="305"/>
      <c r="HJN32" s="305"/>
      <c r="HJO32" s="305"/>
      <c r="HJP32" s="305"/>
      <c r="HJQ32" s="305"/>
      <c r="HJR32" s="305"/>
      <c r="HJS32" s="305"/>
      <c r="HJT32" s="305"/>
      <c r="HJU32" s="305"/>
      <c r="HJV32" s="305"/>
      <c r="HJW32" s="305"/>
      <c r="HJX32" s="305"/>
      <c r="HJY32" s="305"/>
      <c r="HJZ32" s="305"/>
      <c r="HKA32" s="305"/>
      <c r="HKB32" s="305"/>
      <c r="HKC32" s="305"/>
      <c r="HKD32" s="305"/>
      <c r="HKE32" s="305"/>
      <c r="HKF32" s="305"/>
      <c r="HKG32" s="305"/>
      <c r="HKH32" s="305"/>
      <c r="HKI32" s="305"/>
      <c r="HKJ32" s="305"/>
      <c r="HKK32" s="305"/>
      <c r="HKL32" s="305"/>
      <c r="HKM32" s="305"/>
      <c r="HKN32" s="305"/>
      <c r="HKO32" s="305"/>
      <c r="HKP32" s="305"/>
      <c r="HKQ32" s="305"/>
      <c r="HKR32" s="305"/>
      <c r="HKS32" s="305"/>
      <c r="HKT32" s="305"/>
      <c r="HKU32" s="305"/>
      <c r="HKV32" s="305"/>
      <c r="HKW32" s="305"/>
      <c r="HKX32" s="305"/>
      <c r="HKY32" s="305"/>
      <c r="HKZ32" s="305"/>
      <c r="HLA32" s="305"/>
      <c r="HLB32" s="305"/>
      <c r="HLC32" s="305"/>
      <c r="HLD32" s="305"/>
      <c r="HLE32" s="305"/>
      <c r="HLF32" s="305"/>
      <c r="HLG32" s="305"/>
      <c r="HLH32" s="305"/>
      <c r="HLI32" s="305"/>
      <c r="HLJ32" s="305"/>
      <c r="HLK32" s="305"/>
      <c r="HLL32" s="305"/>
      <c r="HLM32" s="305"/>
      <c r="HLN32" s="305"/>
      <c r="HLO32" s="305"/>
      <c r="HLP32" s="305"/>
      <c r="HLQ32" s="305"/>
      <c r="HLR32" s="305"/>
      <c r="HLS32" s="305"/>
      <c r="HLT32" s="305"/>
      <c r="HLU32" s="305"/>
      <c r="HLV32" s="305"/>
      <c r="HLW32" s="305"/>
      <c r="HLX32" s="305"/>
      <c r="HLY32" s="305"/>
      <c r="HLZ32" s="305"/>
      <c r="HMA32" s="305"/>
      <c r="HMB32" s="305"/>
      <c r="HMC32" s="305"/>
      <c r="HMD32" s="305"/>
      <c r="HME32" s="305"/>
      <c r="HMF32" s="305"/>
      <c r="HMG32" s="305"/>
      <c r="HMH32" s="305"/>
      <c r="HMI32" s="305"/>
      <c r="HMJ32" s="305"/>
      <c r="HMK32" s="305"/>
      <c r="HML32" s="305"/>
      <c r="HMM32" s="305"/>
      <c r="HMN32" s="305"/>
      <c r="HMO32" s="305"/>
      <c r="HMP32" s="305"/>
      <c r="HMQ32" s="305"/>
      <c r="HMR32" s="305"/>
      <c r="HMS32" s="305"/>
      <c r="HMT32" s="305"/>
      <c r="HMU32" s="305"/>
      <c r="HMV32" s="305"/>
      <c r="HMW32" s="305"/>
      <c r="HMX32" s="305"/>
      <c r="HMY32" s="305"/>
      <c r="HMZ32" s="305"/>
      <c r="HNA32" s="305"/>
      <c r="HNB32" s="305"/>
      <c r="HNC32" s="305"/>
      <c r="HND32" s="305"/>
      <c r="HNE32" s="305"/>
      <c r="HNF32" s="305"/>
      <c r="HNG32" s="305"/>
      <c r="HNH32" s="305"/>
      <c r="HNI32" s="305"/>
      <c r="HNJ32" s="305"/>
      <c r="HNK32" s="305"/>
      <c r="HNL32" s="305"/>
      <c r="HNM32" s="305"/>
      <c r="HNN32" s="305"/>
      <c r="HNO32" s="305"/>
      <c r="HNP32" s="305"/>
      <c r="HNQ32" s="305"/>
      <c r="HNR32" s="305"/>
      <c r="HNS32" s="305"/>
      <c r="HNT32" s="305"/>
      <c r="HNU32" s="305"/>
      <c r="HNV32" s="305"/>
      <c r="HNW32" s="305"/>
      <c r="HNX32" s="305"/>
      <c r="HNY32" s="305"/>
      <c r="HNZ32" s="305"/>
      <c r="HOA32" s="305"/>
      <c r="HOB32" s="305"/>
      <c r="HOC32" s="305"/>
      <c r="HOD32" s="305"/>
      <c r="HOE32" s="305"/>
      <c r="HOF32" s="305"/>
      <c r="HOG32" s="305"/>
      <c r="HOH32" s="305"/>
      <c r="HOI32" s="305"/>
      <c r="HOJ32" s="305"/>
      <c r="HOK32" s="305"/>
      <c r="HOL32" s="305"/>
      <c r="HOM32" s="305"/>
      <c r="HON32" s="305"/>
      <c r="HOO32" s="305"/>
      <c r="HOP32" s="305"/>
      <c r="HOQ32" s="305"/>
      <c r="HOR32" s="305"/>
      <c r="HOS32" s="305"/>
      <c r="HOT32" s="305"/>
      <c r="HOU32" s="305"/>
      <c r="HOV32" s="305"/>
      <c r="HOW32" s="305"/>
      <c r="HOX32" s="305"/>
      <c r="HOY32" s="305"/>
      <c r="HOZ32" s="305"/>
      <c r="HPA32" s="305"/>
      <c r="HPB32" s="305"/>
      <c r="HPC32" s="305"/>
      <c r="HPD32" s="305"/>
      <c r="HPE32" s="305"/>
      <c r="HPF32" s="305"/>
      <c r="HPG32" s="305"/>
      <c r="HPH32" s="305"/>
      <c r="HPI32" s="305"/>
      <c r="HPJ32" s="305"/>
      <c r="HPK32" s="305"/>
      <c r="HPL32" s="305"/>
      <c r="HPM32" s="305"/>
      <c r="HPN32" s="305"/>
      <c r="HPO32" s="305"/>
      <c r="HPP32" s="305"/>
      <c r="HPQ32" s="305"/>
      <c r="HPR32" s="305"/>
      <c r="HPS32" s="305"/>
      <c r="HPT32" s="305"/>
      <c r="HPU32" s="305"/>
      <c r="HPV32" s="305"/>
      <c r="HPW32" s="305"/>
      <c r="HPX32" s="305"/>
      <c r="HPY32" s="305"/>
      <c r="HPZ32" s="305"/>
      <c r="HQA32" s="305"/>
      <c r="HQB32" s="305"/>
      <c r="HQC32" s="305"/>
      <c r="HQD32" s="305"/>
      <c r="HQE32" s="305"/>
      <c r="HQF32" s="305"/>
      <c r="HQG32" s="305"/>
      <c r="HQH32" s="305"/>
      <c r="HQI32" s="305"/>
      <c r="HQJ32" s="305"/>
      <c r="HQK32" s="305"/>
      <c r="HQL32" s="305"/>
      <c r="HQM32" s="305"/>
      <c r="HQN32" s="305"/>
      <c r="HQO32" s="305"/>
      <c r="HQP32" s="305"/>
      <c r="HQQ32" s="305"/>
      <c r="HQR32" s="305"/>
      <c r="HQS32" s="305"/>
      <c r="HQT32" s="305"/>
      <c r="HQU32" s="305"/>
      <c r="HQV32" s="305"/>
      <c r="HQW32" s="305"/>
      <c r="HQX32" s="305"/>
      <c r="HQY32" s="305"/>
      <c r="HQZ32" s="305"/>
      <c r="HRA32" s="305"/>
      <c r="HRB32" s="305"/>
      <c r="HRC32" s="305"/>
      <c r="HRD32" s="305"/>
      <c r="HRE32" s="305"/>
      <c r="HRF32" s="305"/>
      <c r="HRG32" s="305"/>
      <c r="HRH32" s="305"/>
      <c r="HRI32" s="305"/>
      <c r="HRJ32" s="305"/>
      <c r="HRK32" s="305"/>
      <c r="HRL32" s="305"/>
      <c r="HRM32" s="305"/>
      <c r="HRN32" s="305"/>
      <c r="HRO32" s="305"/>
      <c r="HRP32" s="305"/>
      <c r="HRQ32" s="305"/>
      <c r="HRR32" s="305"/>
      <c r="HRS32" s="305"/>
      <c r="HRT32" s="305"/>
      <c r="HRU32" s="305"/>
      <c r="HRV32" s="305"/>
      <c r="HRW32" s="305"/>
      <c r="HRX32" s="305"/>
      <c r="HRY32" s="305"/>
      <c r="HRZ32" s="305"/>
      <c r="HSA32" s="305"/>
      <c r="HSB32" s="305"/>
      <c r="HSC32" s="305"/>
      <c r="HSD32" s="305"/>
      <c r="HSE32" s="305"/>
      <c r="HSF32" s="305"/>
      <c r="HSG32" s="305"/>
      <c r="HSH32" s="305"/>
      <c r="HSI32" s="305"/>
      <c r="HSJ32" s="305"/>
      <c r="HSK32" s="305"/>
      <c r="HSL32" s="305"/>
      <c r="HSM32" s="305"/>
      <c r="HSN32" s="305"/>
      <c r="HSO32" s="305"/>
      <c r="HSP32" s="305"/>
      <c r="HSQ32" s="305"/>
      <c r="HSR32" s="305"/>
      <c r="HSS32" s="305"/>
      <c r="HST32" s="305"/>
      <c r="HSU32" s="305"/>
      <c r="HSV32" s="305"/>
      <c r="HSW32" s="305"/>
      <c r="HSX32" s="305"/>
      <c r="HSY32" s="305"/>
      <c r="HSZ32" s="305"/>
      <c r="HTA32" s="305"/>
      <c r="HTB32" s="305"/>
      <c r="HTC32" s="305"/>
      <c r="HTD32" s="305"/>
      <c r="HTE32" s="305"/>
      <c r="HTF32" s="305"/>
      <c r="HTG32" s="305"/>
      <c r="HTH32" s="305"/>
      <c r="HTI32" s="305"/>
      <c r="HTJ32" s="305"/>
      <c r="HTK32" s="305"/>
      <c r="HTL32" s="305"/>
      <c r="HTM32" s="305"/>
      <c r="HTN32" s="305"/>
      <c r="HTO32" s="305"/>
      <c r="HTP32" s="305"/>
      <c r="HTQ32" s="305"/>
      <c r="HTR32" s="305"/>
      <c r="HTS32" s="305"/>
      <c r="HTT32" s="305"/>
      <c r="HTU32" s="305"/>
      <c r="HTV32" s="305"/>
      <c r="HTW32" s="305"/>
      <c r="HTX32" s="305"/>
      <c r="HTY32" s="305"/>
      <c r="HTZ32" s="305"/>
      <c r="HUA32" s="305"/>
      <c r="HUB32" s="305"/>
      <c r="HUC32" s="305"/>
      <c r="HUD32" s="305"/>
      <c r="HUE32" s="305"/>
      <c r="HUF32" s="305"/>
      <c r="HUG32" s="305"/>
      <c r="HUH32" s="305"/>
      <c r="HUI32" s="305"/>
      <c r="HUJ32" s="305"/>
      <c r="HUK32" s="305"/>
      <c r="HUL32" s="305"/>
      <c r="HUM32" s="305"/>
      <c r="HUN32" s="305"/>
      <c r="HUO32" s="305"/>
      <c r="HUP32" s="305"/>
      <c r="HUQ32" s="305"/>
      <c r="HUR32" s="305"/>
      <c r="HUS32" s="305"/>
      <c r="HUT32" s="305"/>
      <c r="HUU32" s="305"/>
      <c r="HUV32" s="305"/>
      <c r="HUW32" s="305"/>
      <c r="HUX32" s="305"/>
      <c r="HUY32" s="305"/>
      <c r="HUZ32" s="305"/>
      <c r="HVA32" s="305"/>
      <c r="HVB32" s="305"/>
      <c r="HVC32" s="305"/>
      <c r="HVD32" s="305"/>
      <c r="HVE32" s="305"/>
      <c r="HVF32" s="305"/>
      <c r="HVG32" s="305"/>
      <c r="HVH32" s="305"/>
      <c r="HVI32" s="305"/>
      <c r="HVJ32" s="305"/>
      <c r="HVK32" s="305"/>
      <c r="HVL32" s="305"/>
      <c r="HVM32" s="305"/>
      <c r="HVN32" s="305"/>
      <c r="HVO32" s="305"/>
      <c r="HVP32" s="305"/>
      <c r="HVQ32" s="305"/>
      <c r="HVR32" s="305"/>
      <c r="HVS32" s="305"/>
      <c r="HVT32" s="305"/>
      <c r="HVU32" s="305"/>
      <c r="HVV32" s="305"/>
      <c r="HVW32" s="305"/>
      <c r="HVX32" s="305"/>
      <c r="HVY32" s="305"/>
      <c r="HVZ32" s="305"/>
      <c r="HWA32" s="305"/>
      <c r="HWB32" s="305"/>
      <c r="HWC32" s="305"/>
      <c r="HWD32" s="305"/>
      <c r="HWE32" s="305"/>
      <c r="HWF32" s="305"/>
      <c r="HWG32" s="305"/>
      <c r="HWH32" s="305"/>
      <c r="HWI32" s="305"/>
      <c r="HWJ32" s="305"/>
      <c r="HWK32" s="305"/>
      <c r="HWL32" s="305"/>
      <c r="HWM32" s="305"/>
      <c r="HWN32" s="305"/>
      <c r="HWO32" s="305"/>
      <c r="HWP32" s="305"/>
      <c r="HWQ32" s="305"/>
      <c r="HWR32" s="305"/>
      <c r="HWS32" s="305"/>
      <c r="HWT32" s="305"/>
      <c r="HWU32" s="305"/>
      <c r="HWV32" s="305"/>
      <c r="HWW32" s="305"/>
      <c r="HWX32" s="305"/>
      <c r="HWY32" s="305"/>
      <c r="HWZ32" s="305"/>
      <c r="HXA32" s="305"/>
      <c r="HXB32" s="305"/>
      <c r="HXC32" s="305"/>
      <c r="HXD32" s="305"/>
      <c r="HXE32" s="305"/>
      <c r="HXF32" s="305"/>
      <c r="HXG32" s="305"/>
      <c r="HXH32" s="305"/>
      <c r="HXI32" s="305"/>
      <c r="HXJ32" s="305"/>
      <c r="HXK32" s="305"/>
      <c r="HXL32" s="305"/>
      <c r="HXM32" s="305"/>
      <c r="HXN32" s="305"/>
      <c r="HXO32" s="305"/>
      <c r="HXP32" s="305"/>
      <c r="HXQ32" s="305"/>
      <c r="HXR32" s="305"/>
      <c r="HXS32" s="305"/>
      <c r="HXT32" s="305"/>
      <c r="HXU32" s="305"/>
      <c r="HXV32" s="305"/>
      <c r="HXW32" s="305"/>
      <c r="HXX32" s="305"/>
      <c r="HXY32" s="305"/>
      <c r="HXZ32" s="305"/>
      <c r="HYA32" s="305"/>
      <c r="HYB32" s="305"/>
      <c r="HYC32" s="305"/>
      <c r="HYD32" s="305"/>
      <c r="HYE32" s="305"/>
      <c r="HYF32" s="305"/>
      <c r="HYG32" s="305"/>
      <c r="HYH32" s="305"/>
      <c r="HYI32" s="305"/>
      <c r="HYJ32" s="305"/>
      <c r="HYK32" s="305"/>
      <c r="HYL32" s="305"/>
      <c r="HYM32" s="305"/>
      <c r="HYN32" s="305"/>
      <c r="HYO32" s="305"/>
      <c r="HYP32" s="305"/>
      <c r="HYQ32" s="305"/>
      <c r="HYR32" s="305"/>
      <c r="HYS32" s="305"/>
      <c r="HYT32" s="305"/>
      <c r="HYU32" s="305"/>
      <c r="HYV32" s="305"/>
      <c r="HYW32" s="305"/>
      <c r="HYX32" s="305"/>
      <c r="HYY32" s="305"/>
      <c r="HYZ32" s="305"/>
      <c r="HZA32" s="305"/>
      <c r="HZB32" s="305"/>
      <c r="HZC32" s="305"/>
      <c r="HZD32" s="305"/>
      <c r="HZE32" s="305"/>
      <c r="HZF32" s="305"/>
      <c r="HZG32" s="305"/>
      <c r="HZH32" s="305"/>
      <c r="HZI32" s="305"/>
      <c r="HZJ32" s="305"/>
      <c r="HZK32" s="305"/>
      <c r="HZL32" s="305"/>
      <c r="HZM32" s="305"/>
      <c r="HZN32" s="305"/>
      <c r="HZO32" s="305"/>
      <c r="HZP32" s="305"/>
      <c r="HZQ32" s="305"/>
      <c r="HZR32" s="305"/>
      <c r="HZS32" s="305"/>
      <c r="HZT32" s="305"/>
      <c r="HZU32" s="305"/>
      <c r="HZV32" s="305"/>
      <c r="HZW32" s="305"/>
      <c r="HZX32" s="305"/>
      <c r="HZY32" s="305"/>
      <c r="HZZ32" s="305"/>
      <c r="IAA32" s="305"/>
      <c r="IAB32" s="305"/>
      <c r="IAC32" s="305"/>
      <c r="IAD32" s="305"/>
      <c r="IAE32" s="305"/>
      <c r="IAF32" s="305"/>
      <c r="IAG32" s="305"/>
      <c r="IAH32" s="305"/>
      <c r="IAI32" s="305"/>
      <c r="IAJ32" s="305"/>
      <c r="IAK32" s="305"/>
      <c r="IAL32" s="305"/>
      <c r="IAM32" s="305"/>
      <c r="IAN32" s="305"/>
      <c r="IAO32" s="305"/>
      <c r="IAP32" s="305"/>
      <c r="IAQ32" s="305"/>
      <c r="IAR32" s="305"/>
      <c r="IAS32" s="305"/>
      <c r="IAT32" s="305"/>
      <c r="IAU32" s="305"/>
      <c r="IAV32" s="305"/>
      <c r="IAW32" s="305"/>
      <c r="IAX32" s="305"/>
      <c r="IAY32" s="305"/>
      <c r="IAZ32" s="305"/>
      <c r="IBA32" s="305"/>
      <c r="IBB32" s="305"/>
      <c r="IBC32" s="305"/>
      <c r="IBD32" s="305"/>
      <c r="IBE32" s="305"/>
      <c r="IBF32" s="305"/>
      <c r="IBG32" s="305"/>
      <c r="IBH32" s="305"/>
      <c r="IBI32" s="305"/>
      <c r="IBJ32" s="305"/>
      <c r="IBK32" s="305"/>
      <c r="IBL32" s="305"/>
      <c r="IBM32" s="305"/>
      <c r="IBN32" s="305"/>
      <c r="IBO32" s="305"/>
      <c r="IBP32" s="305"/>
      <c r="IBQ32" s="305"/>
      <c r="IBR32" s="305"/>
      <c r="IBS32" s="305"/>
      <c r="IBT32" s="305"/>
      <c r="IBU32" s="305"/>
      <c r="IBV32" s="305"/>
      <c r="IBW32" s="305"/>
      <c r="IBX32" s="305"/>
      <c r="IBY32" s="305"/>
      <c r="IBZ32" s="305"/>
      <c r="ICA32" s="305"/>
      <c r="ICB32" s="305"/>
      <c r="ICC32" s="305"/>
      <c r="ICD32" s="305"/>
      <c r="ICE32" s="305"/>
      <c r="ICF32" s="305"/>
      <c r="ICG32" s="305"/>
      <c r="ICH32" s="305"/>
      <c r="ICI32" s="305"/>
      <c r="ICJ32" s="305"/>
      <c r="ICK32" s="305"/>
      <c r="ICL32" s="305"/>
      <c r="ICM32" s="305"/>
      <c r="ICN32" s="305"/>
      <c r="ICO32" s="305"/>
      <c r="ICP32" s="305"/>
      <c r="ICQ32" s="305"/>
      <c r="ICR32" s="305"/>
      <c r="ICS32" s="305"/>
      <c r="ICT32" s="305"/>
      <c r="ICU32" s="305"/>
      <c r="ICV32" s="305"/>
      <c r="ICW32" s="305"/>
      <c r="ICX32" s="305"/>
      <c r="ICY32" s="305"/>
      <c r="ICZ32" s="305"/>
      <c r="IDA32" s="305"/>
      <c r="IDB32" s="305"/>
      <c r="IDC32" s="305"/>
      <c r="IDD32" s="305"/>
      <c r="IDE32" s="305"/>
      <c r="IDF32" s="305"/>
      <c r="IDG32" s="305"/>
      <c r="IDH32" s="305"/>
      <c r="IDI32" s="305"/>
      <c r="IDJ32" s="305"/>
      <c r="IDK32" s="305"/>
      <c r="IDL32" s="305"/>
      <c r="IDM32" s="305"/>
      <c r="IDN32" s="305"/>
      <c r="IDO32" s="305"/>
      <c r="IDP32" s="305"/>
      <c r="IDQ32" s="305"/>
      <c r="IDR32" s="305"/>
      <c r="IDS32" s="305"/>
      <c r="IDT32" s="305"/>
      <c r="IDU32" s="305"/>
      <c r="IDV32" s="305"/>
      <c r="IDW32" s="305"/>
      <c r="IDX32" s="305"/>
      <c r="IDY32" s="305"/>
      <c r="IDZ32" s="305"/>
      <c r="IEA32" s="305"/>
      <c r="IEB32" s="305"/>
      <c r="IEC32" s="305"/>
      <c r="IED32" s="305"/>
      <c r="IEE32" s="305"/>
      <c r="IEF32" s="305"/>
      <c r="IEG32" s="305"/>
      <c r="IEH32" s="305"/>
      <c r="IEI32" s="305"/>
      <c r="IEJ32" s="305"/>
      <c r="IEK32" s="305"/>
      <c r="IEL32" s="305"/>
      <c r="IEM32" s="305"/>
      <c r="IEN32" s="305"/>
      <c r="IEO32" s="305"/>
      <c r="IEP32" s="305"/>
      <c r="IEQ32" s="305"/>
      <c r="IER32" s="305"/>
      <c r="IES32" s="305"/>
      <c r="IET32" s="305"/>
      <c r="IEU32" s="305"/>
      <c r="IEV32" s="305"/>
      <c r="IEW32" s="305"/>
      <c r="IEX32" s="305"/>
      <c r="IEY32" s="305"/>
      <c r="IEZ32" s="305"/>
      <c r="IFA32" s="305"/>
      <c r="IFB32" s="305"/>
      <c r="IFC32" s="305"/>
      <c r="IFD32" s="305"/>
      <c r="IFE32" s="305"/>
      <c r="IFF32" s="305"/>
      <c r="IFG32" s="305"/>
      <c r="IFH32" s="305"/>
      <c r="IFI32" s="305"/>
      <c r="IFJ32" s="305"/>
      <c r="IFK32" s="305"/>
      <c r="IFL32" s="305"/>
      <c r="IFM32" s="305"/>
      <c r="IFN32" s="305"/>
      <c r="IFO32" s="305"/>
      <c r="IFP32" s="305"/>
      <c r="IFQ32" s="305"/>
      <c r="IFR32" s="305"/>
      <c r="IFS32" s="305"/>
      <c r="IFT32" s="305"/>
      <c r="IFU32" s="305"/>
      <c r="IFV32" s="305"/>
      <c r="IFW32" s="305"/>
      <c r="IFX32" s="305"/>
      <c r="IFY32" s="305"/>
      <c r="IFZ32" s="305"/>
      <c r="IGA32" s="305"/>
      <c r="IGB32" s="305"/>
      <c r="IGC32" s="305"/>
      <c r="IGD32" s="305"/>
      <c r="IGE32" s="305"/>
      <c r="IGF32" s="305"/>
      <c r="IGG32" s="305"/>
      <c r="IGH32" s="305"/>
      <c r="IGI32" s="305"/>
      <c r="IGJ32" s="305"/>
      <c r="IGK32" s="305"/>
      <c r="IGL32" s="305"/>
      <c r="IGM32" s="305"/>
      <c r="IGN32" s="305"/>
      <c r="IGO32" s="305"/>
      <c r="IGP32" s="305"/>
      <c r="IGQ32" s="305"/>
      <c r="IGR32" s="305"/>
      <c r="IGS32" s="305"/>
      <c r="IGT32" s="305"/>
      <c r="IGU32" s="305"/>
      <c r="IGV32" s="305"/>
      <c r="IGW32" s="305"/>
      <c r="IGX32" s="305"/>
      <c r="IGY32" s="305"/>
      <c r="IGZ32" s="305"/>
      <c r="IHA32" s="305"/>
      <c r="IHB32" s="305"/>
      <c r="IHC32" s="305"/>
      <c r="IHD32" s="305"/>
      <c r="IHE32" s="305"/>
      <c r="IHF32" s="305"/>
      <c r="IHG32" s="305"/>
      <c r="IHH32" s="305"/>
      <c r="IHI32" s="305"/>
      <c r="IHJ32" s="305"/>
      <c r="IHK32" s="305"/>
      <c r="IHL32" s="305"/>
      <c r="IHM32" s="305"/>
      <c r="IHN32" s="305"/>
      <c r="IHO32" s="305"/>
      <c r="IHP32" s="305"/>
      <c r="IHQ32" s="305"/>
      <c r="IHR32" s="305"/>
      <c r="IHS32" s="305"/>
      <c r="IHT32" s="305"/>
      <c r="IHU32" s="305"/>
      <c r="IHV32" s="305"/>
      <c r="IHW32" s="305"/>
      <c r="IHX32" s="305"/>
      <c r="IHY32" s="305"/>
      <c r="IHZ32" s="305"/>
      <c r="IIA32" s="305"/>
      <c r="IIB32" s="305"/>
      <c r="IIC32" s="305"/>
      <c r="IID32" s="305"/>
      <c r="IIE32" s="305"/>
      <c r="IIF32" s="305"/>
      <c r="IIG32" s="305"/>
      <c r="IIH32" s="305"/>
      <c r="III32" s="305"/>
      <c r="IIJ32" s="305"/>
      <c r="IIK32" s="305"/>
      <c r="IIL32" s="305"/>
      <c r="IIM32" s="305"/>
      <c r="IIN32" s="305"/>
      <c r="IIO32" s="305"/>
      <c r="IIP32" s="305"/>
      <c r="IIQ32" s="305"/>
      <c r="IIR32" s="305"/>
      <c r="IIS32" s="305"/>
      <c r="IIT32" s="305"/>
      <c r="IIU32" s="305"/>
      <c r="IIV32" s="305"/>
      <c r="IIW32" s="305"/>
      <c r="IIX32" s="305"/>
      <c r="IIY32" s="305"/>
      <c r="IIZ32" s="305"/>
      <c r="IJA32" s="305"/>
      <c r="IJB32" s="305"/>
      <c r="IJC32" s="305"/>
      <c r="IJD32" s="305"/>
      <c r="IJE32" s="305"/>
      <c r="IJF32" s="305"/>
      <c r="IJG32" s="305"/>
      <c r="IJH32" s="305"/>
      <c r="IJI32" s="305"/>
      <c r="IJJ32" s="305"/>
      <c r="IJK32" s="305"/>
      <c r="IJL32" s="305"/>
      <c r="IJM32" s="305"/>
      <c r="IJN32" s="305"/>
      <c r="IJO32" s="305"/>
      <c r="IJP32" s="305"/>
      <c r="IJQ32" s="305"/>
      <c r="IJR32" s="305"/>
      <c r="IJS32" s="305"/>
      <c r="IJT32" s="305"/>
      <c r="IJU32" s="305"/>
      <c r="IJV32" s="305"/>
      <c r="IJW32" s="305"/>
      <c r="IJX32" s="305"/>
      <c r="IJY32" s="305"/>
      <c r="IJZ32" s="305"/>
      <c r="IKA32" s="305"/>
      <c r="IKB32" s="305"/>
      <c r="IKC32" s="305"/>
      <c r="IKD32" s="305"/>
      <c r="IKE32" s="305"/>
      <c r="IKF32" s="305"/>
      <c r="IKG32" s="305"/>
      <c r="IKH32" s="305"/>
      <c r="IKI32" s="305"/>
      <c r="IKJ32" s="305"/>
      <c r="IKK32" s="305"/>
      <c r="IKL32" s="305"/>
      <c r="IKM32" s="305"/>
      <c r="IKN32" s="305"/>
      <c r="IKO32" s="305"/>
      <c r="IKP32" s="305"/>
      <c r="IKQ32" s="305"/>
      <c r="IKR32" s="305"/>
      <c r="IKS32" s="305"/>
      <c r="IKT32" s="305"/>
      <c r="IKU32" s="305"/>
      <c r="IKV32" s="305"/>
      <c r="IKW32" s="305"/>
      <c r="IKX32" s="305"/>
      <c r="IKY32" s="305"/>
      <c r="IKZ32" s="305"/>
      <c r="ILA32" s="305"/>
      <c r="ILB32" s="305"/>
      <c r="ILC32" s="305"/>
      <c r="ILD32" s="305"/>
      <c r="ILE32" s="305"/>
      <c r="ILF32" s="305"/>
      <c r="ILG32" s="305"/>
      <c r="ILH32" s="305"/>
      <c r="ILI32" s="305"/>
      <c r="ILJ32" s="305"/>
      <c r="ILK32" s="305"/>
      <c r="ILL32" s="305"/>
      <c r="ILM32" s="305"/>
      <c r="ILN32" s="305"/>
      <c r="ILO32" s="305"/>
      <c r="ILP32" s="305"/>
      <c r="ILQ32" s="305"/>
      <c r="ILR32" s="305"/>
      <c r="ILS32" s="305"/>
      <c r="ILT32" s="305"/>
      <c r="ILU32" s="305"/>
      <c r="ILV32" s="305"/>
      <c r="ILW32" s="305"/>
      <c r="ILX32" s="305"/>
      <c r="ILY32" s="305"/>
      <c r="ILZ32" s="305"/>
      <c r="IMA32" s="305"/>
      <c r="IMB32" s="305"/>
      <c r="IMC32" s="305"/>
      <c r="IMD32" s="305"/>
      <c r="IME32" s="305"/>
      <c r="IMF32" s="305"/>
      <c r="IMG32" s="305"/>
      <c r="IMH32" s="305"/>
      <c r="IMI32" s="305"/>
      <c r="IMJ32" s="305"/>
      <c r="IMK32" s="305"/>
      <c r="IML32" s="305"/>
      <c r="IMM32" s="305"/>
      <c r="IMN32" s="305"/>
      <c r="IMO32" s="305"/>
      <c r="IMP32" s="305"/>
      <c r="IMQ32" s="305"/>
      <c r="IMR32" s="305"/>
      <c r="IMS32" s="305"/>
      <c r="IMT32" s="305"/>
      <c r="IMU32" s="305"/>
      <c r="IMV32" s="305"/>
      <c r="IMW32" s="305"/>
      <c r="IMX32" s="305"/>
      <c r="IMY32" s="305"/>
      <c r="IMZ32" s="305"/>
      <c r="INA32" s="305"/>
      <c r="INB32" s="305"/>
      <c r="INC32" s="305"/>
      <c r="IND32" s="305"/>
      <c r="INE32" s="305"/>
      <c r="INF32" s="305"/>
      <c r="ING32" s="305"/>
      <c r="INH32" s="305"/>
      <c r="INI32" s="305"/>
      <c r="INJ32" s="305"/>
      <c r="INK32" s="305"/>
      <c r="INL32" s="305"/>
      <c r="INM32" s="305"/>
      <c r="INN32" s="305"/>
      <c r="INO32" s="305"/>
      <c r="INP32" s="305"/>
      <c r="INQ32" s="305"/>
      <c r="INR32" s="305"/>
      <c r="INS32" s="305"/>
      <c r="INT32" s="305"/>
      <c r="INU32" s="305"/>
      <c r="INV32" s="305"/>
      <c r="INW32" s="305"/>
      <c r="INX32" s="305"/>
      <c r="INY32" s="305"/>
      <c r="INZ32" s="305"/>
      <c r="IOA32" s="305"/>
      <c r="IOB32" s="305"/>
      <c r="IOC32" s="305"/>
      <c r="IOD32" s="305"/>
      <c r="IOE32" s="305"/>
      <c r="IOF32" s="305"/>
      <c r="IOG32" s="305"/>
      <c r="IOH32" s="305"/>
      <c r="IOI32" s="305"/>
      <c r="IOJ32" s="305"/>
      <c r="IOK32" s="305"/>
      <c r="IOL32" s="305"/>
      <c r="IOM32" s="305"/>
      <c r="ION32" s="305"/>
      <c r="IOO32" s="305"/>
      <c r="IOP32" s="305"/>
      <c r="IOQ32" s="305"/>
      <c r="IOR32" s="305"/>
      <c r="IOS32" s="305"/>
      <c r="IOT32" s="305"/>
      <c r="IOU32" s="305"/>
      <c r="IOV32" s="305"/>
      <c r="IOW32" s="305"/>
      <c r="IOX32" s="305"/>
      <c r="IOY32" s="305"/>
      <c r="IOZ32" s="305"/>
      <c r="IPA32" s="305"/>
      <c r="IPB32" s="305"/>
      <c r="IPC32" s="305"/>
      <c r="IPD32" s="305"/>
      <c r="IPE32" s="305"/>
      <c r="IPF32" s="305"/>
      <c r="IPG32" s="305"/>
      <c r="IPH32" s="305"/>
      <c r="IPI32" s="305"/>
      <c r="IPJ32" s="305"/>
      <c r="IPK32" s="305"/>
      <c r="IPL32" s="305"/>
      <c r="IPM32" s="305"/>
      <c r="IPN32" s="305"/>
      <c r="IPO32" s="305"/>
      <c r="IPP32" s="305"/>
      <c r="IPQ32" s="305"/>
      <c r="IPR32" s="305"/>
      <c r="IPS32" s="305"/>
      <c r="IPT32" s="305"/>
      <c r="IPU32" s="305"/>
      <c r="IPV32" s="305"/>
      <c r="IPW32" s="305"/>
      <c r="IPX32" s="305"/>
      <c r="IPY32" s="305"/>
      <c r="IPZ32" s="305"/>
      <c r="IQA32" s="305"/>
      <c r="IQB32" s="305"/>
      <c r="IQC32" s="305"/>
      <c r="IQD32" s="305"/>
      <c r="IQE32" s="305"/>
      <c r="IQF32" s="305"/>
      <c r="IQG32" s="305"/>
      <c r="IQH32" s="305"/>
      <c r="IQI32" s="305"/>
      <c r="IQJ32" s="305"/>
      <c r="IQK32" s="305"/>
      <c r="IQL32" s="305"/>
      <c r="IQM32" s="305"/>
      <c r="IQN32" s="305"/>
      <c r="IQO32" s="305"/>
      <c r="IQP32" s="305"/>
      <c r="IQQ32" s="305"/>
      <c r="IQR32" s="305"/>
      <c r="IQS32" s="305"/>
      <c r="IQT32" s="305"/>
      <c r="IQU32" s="305"/>
      <c r="IQV32" s="305"/>
      <c r="IQW32" s="305"/>
      <c r="IQX32" s="305"/>
      <c r="IQY32" s="305"/>
      <c r="IQZ32" s="305"/>
      <c r="IRA32" s="305"/>
      <c r="IRB32" s="305"/>
      <c r="IRC32" s="305"/>
      <c r="IRD32" s="305"/>
      <c r="IRE32" s="305"/>
      <c r="IRF32" s="305"/>
      <c r="IRG32" s="305"/>
      <c r="IRH32" s="305"/>
      <c r="IRI32" s="305"/>
      <c r="IRJ32" s="305"/>
      <c r="IRK32" s="305"/>
      <c r="IRL32" s="305"/>
      <c r="IRM32" s="305"/>
      <c r="IRN32" s="305"/>
      <c r="IRO32" s="305"/>
      <c r="IRP32" s="305"/>
      <c r="IRQ32" s="305"/>
      <c r="IRR32" s="305"/>
      <c r="IRS32" s="305"/>
      <c r="IRT32" s="305"/>
      <c r="IRU32" s="305"/>
      <c r="IRV32" s="305"/>
      <c r="IRW32" s="305"/>
      <c r="IRX32" s="305"/>
      <c r="IRY32" s="305"/>
      <c r="IRZ32" s="305"/>
      <c r="ISA32" s="305"/>
      <c r="ISB32" s="305"/>
      <c r="ISC32" s="305"/>
      <c r="ISD32" s="305"/>
      <c r="ISE32" s="305"/>
      <c r="ISF32" s="305"/>
      <c r="ISG32" s="305"/>
      <c r="ISH32" s="305"/>
      <c r="ISI32" s="305"/>
      <c r="ISJ32" s="305"/>
      <c r="ISK32" s="305"/>
      <c r="ISL32" s="305"/>
      <c r="ISM32" s="305"/>
      <c r="ISN32" s="305"/>
      <c r="ISO32" s="305"/>
      <c r="ISP32" s="305"/>
      <c r="ISQ32" s="305"/>
      <c r="ISR32" s="305"/>
      <c r="ISS32" s="305"/>
      <c r="IST32" s="305"/>
      <c r="ISU32" s="305"/>
      <c r="ISV32" s="305"/>
      <c r="ISW32" s="305"/>
      <c r="ISX32" s="305"/>
      <c r="ISY32" s="305"/>
      <c r="ISZ32" s="305"/>
      <c r="ITA32" s="305"/>
      <c r="ITB32" s="305"/>
      <c r="ITC32" s="305"/>
      <c r="ITD32" s="305"/>
      <c r="ITE32" s="305"/>
      <c r="ITF32" s="305"/>
      <c r="ITG32" s="305"/>
      <c r="ITH32" s="305"/>
      <c r="ITI32" s="305"/>
      <c r="ITJ32" s="305"/>
      <c r="ITK32" s="305"/>
      <c r="ITL32" s="305"/>
      <c r="ITM32" s="305"/>
      <c r="ITN32" s="305"/>
      <c r="ITO32" s="305"/>
      <c r="ITP32" s="305"/>
      <c r="ITQ32" s="305"/>
      <c r="ITR32" s="305"/>
      <c r="ITS32" s="305"/>
      <c r="ITT32" s="305"/>
      <c r="ITU32" s="305"/>
      <c r="ITV32" s="305"/>
      <c r="ITW32" s="305"/>
      <c r="ITX32" s="305"/>
      <c r="ITY32" s="305"/>
      <c r="ITZ32" s="305"/>
      <c r="IUA32" s="305"/>
      <c r="IUB32" s="305"/>
      <c r="IUC32" s="305"/>
      <c r="IUD32" s="305"/>
      <c r="IUE32" s="305"/>
      <c r="IUF32" s="305"/>
      <c r="IUG32" s="305"/>
      <c r="IUH32" s="305"/>
      <c r="IUI32" s="305"/>
      <c r="IUJ32" s="305"/>
      <c r="IUK32" s="305"/>
      <c r="IUL32" s="305"/>
      <c r="IUM32" s="305"/>
      <c r="IUN32" s="305"/>
      <c r="IUO32" s="305"/>
      <c r="IUP32" s="305"/>
      <c r="IUQ32" s="305"/>
      <c r="IUR32" s="305"/>
      <c r="IUS32" s="305"/>
      <c r="IUT32" s="305"/>
      <c r="IUU32" s="305"/>
      <c r="IUV32" s="305"/>
      <c r="IUW32" s="305"/>
      <c r="IUX32" s="305"/>
      <c r="IUY32" s="305"/>
      <c r="IUZ32" s="305"/>
      <c r="IVA32" s="305"/>
      <c r="IVB32" s="305"/>
      <c r="IVC32" s="305"/>
      <c r="IVD32" s="305"/>
      <c r="IVE32" s="305"/>
      <c r="IVF32" s="305"/>
      <c r="IVG32" s="305"/>
      <c r="IVH32" s="305"/>
      <c r="IVI32" s="305"/>
      <c r="IVJ32" s="305"/>
      <c r="IVK32" s="305"/>
      <c r="IVL32" s="305"/>
      <c r="IVM32" s="305"/>
      <c r="IVN32" s="305"/>
      <c r="IVO32" s="305"/>
      <c r="IVP32" s="305"/>
      <c r="IVQ32" s="305"/>
      <c r="IVR32" s="305"/>
      <c r="IVS32" s="305"/>
      <c r="IVT32" s="305"/>
      <c r="IVU32" s="305"/>
      <c r="IVV32" s="305"/>
      <c r="IVW32" s="305"/>
      <c r="IVX32" s="305"/>
      <c r="IVY32" s="305"/>
      <c r="IVZ32" s="305"/>
      <c r="IWA32" s="305"/>
      <c r="IWB32" s="305"/>
      <c r="IWC32" s="305"/>
      <c r="IWD32" s="305"/>
      <c r="IWE32" s="305"/>
      <c r="IWF32" s="305"/>
      <c r="IWG32" s="305"/>
      <c r="IWH32" s="305"/>
      <c r="IWI32" s="305"/>
      <c r="IWJ32" s="305"/>
      <c r="IWK32" s="305"/>
      <c r="IWL32" s="305"/>
      <c r="IWM32" s="305"/>
      <c r="IWN32" s="305"/>
      <c r="IWO32" s="305"/>
      <c r="IWP32" s="305"/>
      <c r="IWQ32" s="305"/>
      <c r="IWR32" s="305"/>
      <c r="IWS32" s="305"/>
      <c r="IWT32" s="305"/>
      <c r="IWU32" s="305"/>
      <c r="IWV32" s="305"/>
      <c r="IWW32" s="305"/>
      <c r="IWX32" s="305"/>
      <c r="IWY32" s="305"/>
      <c r="IWZ32" s="305"/>
      <c r="IXA32" s="305"/>
      <c r="IXB32" s="305"/>
      <c r="IXC32" s="305"/>
      <c r="IXD32" s="305"/>
      <c r="IXE32" s="305"/>
      <c r="IXF32" s="305"/>
      <c r="IXG32" s="305"/>
      <c r="IXH32" s="305"/>
      <c r="IXI32" s="305"/>
      <c r="IXJ32" s="305"/>
      <c r="IXK32" s="305"/>
      <c r="IXL32" s="305"/>
      <c r="IXM32" s="305"/>
      <c r="IXN32" s="305"/>
      <c r="IXO32" s="305"/>
      <c r="IXP32" s="305"/>
      <c r="IXQ32" s="305"/>
      <c r="IXR32" s="305"/>
      <c r="IXS32" s="305"/>
      <c r="IXT32" s="305"/>
      <c r="IXU32" s="305"/>
      <c r="IXV32" s="305"/>
      <c r="IXW32" s="305"/>
      <c r="IXX32" s="305"/>
      <c r="IXY32" s="305"/>
      <c r="IXZ32" s="305"/>
      <c r="IYA32" s="305"/>
      <c r="IYB32" s="305"/>
      <c r="IYC32" s="305"/>
      <c r="IYD32" s="305"/>
      <c r="IYE32" s="305"/>
      <c r="IYF32" s="305"/>
      <c r="IYG32" s="305"/>
      <c r="IYH32" s="305"/>
      <c r="IYI32" s="305"/>
      <c r="IYJ32" s="305"/>
      <c r="IYK32" s="305"/>
      <c r="IYL32" s="305"/>
      <c r="IYM32" s="305"/>
      <c r="IYN32" s="305"/>
      <c r="IYO32" s="305"/>
      <c r="IYP32" s="305"/>
      <c r="IYQ32" s="305"/>
      <c r="IYR32" s="305"/>
      <c r="IYS32" s="305"/>
      <c r="IYT32" s="305"/>
      <c r="IYU32" s="305"/>
      <c r="IYV32" s="305"/>
      <c r="IYW32" s="305"/>
      <c r="IYX32" s="305"/>
      <c r="IYY32" s="305"/>
      <c r="IYZ32" s="305"/>
      <c r="IZA32" s="305"/>
      <c r="IZB32" s="305"/>
      <c r="IZC32" s="305"/>
      <c r="IZD32" s="305"/>
      <c r="IZE32" s="305"/>
      <c r="IZF32" s="305"/>
      <c r="IZG32" s="305"/>
      <c r="IZH32" s="305"/>
      <c r="IZI32" s="305"/>
      <c r="IZJ32" s="305"/>
      <c r="IZK32" s="305"/>
      <c r="IZL32" s="305"/>
      <c r="IZM32" s="305"/>
      <c r="IZN32" s="305"/>
      <c r="IZO32" s="305"/>
      <c r="IZP32" s="305"/>
      <c r="IZQ32" s="305"/>
      <c r="IZR32" s="305"/>
      <c r="IZS32" s="305"/>
      <c r="IZT32" s="305"/>
      <c r="IZU32" s="305"/>
      <c r="IZV32" s="305"/>
      <c r="IZW32" s="305"/>
      <c r="IZX32" s="305"/>
      <c r="IZY32" s="305"/>
      <c r="IZZ32" s="305"/>
      <c r="JAA32" s="305"/>
      <c r="JAB32" s="305"/>
      <c r="JAC32" s="305"/>
      <c r="JAD32" s="305"/>
      <c r="JAE32" s="305"/>
      <c r="JAF32" s="305"/>
      <c r="JAG32" s="305"/>
      <c r="JAH32" s="305"/>
      <c r="JAI32" s="305"/>
      <c r="JAJ32" s="305"/>
      <c r="JAK32" s="305"/>
      <c r="JAL32" s="305"/>
      <c r="JAM32" s="305"/>
      <c r="JAN32" s="305"/>
      <c r="JAO32" s="305"/>
      <c r="JAP32" s="305"/>
      <c r="JAQ32" s="305"/>
      <c r="JAR32" s="305"/>
      <c r="JAS32" s="305"/>
      <c r="JAT32" s="305"/>
      <c r="JAU32" s="305"/>
      <c r="JAV32" s="305"/>
      <c r="JAW32" s="305"/>
      <c r="JAX32" s="305"/>
      <c r="JAY32" s="305"/>
      <c r="JAZ32" s="305"/>
      <c r="JBA32" s="305"/>
      <c r="JBB32" s="305"/>
      <c r="JBC32" s="305"/>
      <c r="JBD32" s="305"/>
      <c r="JBE32" s="305"/>
      <c r="JBF32" s="305"/>
      <c r="JBG32" s="305"/>
      <c r="JBH32" s="305"/>
      <c r="JBI32" s="305"/>
      <c r="JBJ32" s="305"/>
      <c r="JBK32" s="305"/>
      <c r="JBL32" s="305"/>
      <c r="JBM32" s="305"/>
      <c r="JBN32" s="305"/>
      <c r="JBO32" s="305"/>
      <c r="JBP32" s="305"/>
      <c r="JBQ32" s="305"/>
      <c r="JBR32" s="305"/>
      <c r="JBS32" s="305"/>
      <c r="JBT32" s="305"/>
      <c r="JBU32" s="305"/>
      <c r="JBV32" s="305"/>
      <c r="JBW32" s="305"/>
      <c r="JBX32" s="305"/>
      <c r="JBY32" s="305"/>
      <c r="JBZ32" s="305"/>
      <c r="JCA32" s="305"/>
      <c r="JCB32" s="305"/>
      <c r="JCC32" s="305"/>
      <c r="JCD32" s="305"/>
      <c r="JCE32" s="305"/>
      <c r="JCF32" s="305"/>
      <c r="JCG32" s="305"/>
      <c r="JCH32" s="305"/>
      <c r="JCI32" s="305"/>
      <c r="JCJ32" s="305"/>
      <c r="JCK32" s="305"/>
      <c r="JCL32" s="305"/>
      <c r="JCM32" s="305"/>
      <c r="JCN32" s="305"/>
      <c r="JCO32" s="305"/>
      <c r="JCP32" s="305"/>
      <c r="JCQ32" s="305"/>
      <c r="JCR32" s="305"/>
      <c r="JCS32" s="305"/>
      <c r="JCT32" s="305"/>
      <c r="JCU32" s="305"/>
      <c r="JCV32" s="305"/>
      <c r="JCW32" s="305"/>
      <c r="JCX32" s="305"/>
      <c r="JCY32" s="305"/>
      <c r="JCZ32" s="305"/>
      <c r="JDA32" s="305"/>
      <c r="JDB32" s="305"/>
      <c r="JDC32" s="305"/>
      <c r="JDD32" s="305"/>
      <c r="JDE32" s="305"/>
      <c r="JDF32" s="305"/>
      <c r="JDG32" s="305"/>
      <c r="JDH32" s="305"/>
      <c r="JDI32" s="305"/>
      <c r="JDJ32" s="305"/>
      <c r="JDK32" s="305"/>
      <c r="JDL32" s="305"/>
      <c r="JDM32" s="305"/>
      <c r="JDN32" s="305"/>
      <c r="JDO32" s="305"/>
      <c r="JDP32" s="305"/>
      <c r="JDQ32" s="305"/>
      <c r="JDR32" s="305"/>
      <c r="JDS32" s="305"/>
      <c r="JDT32" s="305"/>
      <c r="JDU32" s="305"/>
      <c r="JDV32" s="305"/>
      <c r="JDW32" s="305"/>
      <c r="JDX32" s="305"/>
      <c r="JDY32" s="305"/>
      <c r="JDZ32" s="305"/>
      <c r="JEA32" s="305"/>
      <c r="JEB32" s="305"/>
      <c r="JEC32" s="305"/>
      <c r="JED32" s="305"/>
      <c r="JEE32" s="305"/>
      <c r="JEF32" s="305"/>
      <c r="JEG32" s="305"/>
      <c r="JEH32" s="305"/>
      <c r="JEI32" s="305"/>
      <c r="JEJ32" s="305"/>
      <c r="JEK32" s="305"/>
      <c r="JEL32" s="305"/>
      <c r="JEM32" s="305"/>
      <c r="JEN32" s="305"/>
      <c r="JEO32" s="305"/>
      <c r="JEP32" s="305"/>
      <c r="JEQ32" s="305"/>
      <c r="JER32" s="305"/>
      <c r="JES32" s="305"/>
      <c r="JET32" s="305"/>
      <c r="JEU32" s="305"/>
      <c r="JEV32" s="305"/>
      <c r="JEW32" s="305"/>
      <c r="JEX32" s="305"/>
      <c r="JEY32" s="305"/>
      <c r="JEZ32" s="305"/>
      <c r="JFA32" s="305"/>
      <c r="JFB32" s="305"/>
      <c r="JFC32" s="305"/>
      <c r="JFD32" s="305"/>
      <c r="JFE32" s="305"/>
      <c r="JFF32" s="305"/>
      <c r="JFG32" s="305"/>
      <c r="JFH32" s="305"/>
      <c r="JFI32" s="305"/>
      <c r="JFJ32" s="305"/>
      <c r="JFK32" s="305"/>
      <c r="JFL32" s="305"/>
      <c r="JFM32" s="305"/>
      <c r="JFN32" s="305"/>
      <c r="JFO32" s="305"/>
      <c r="JFP32" s="305"/>
      <c r="JFQ32" s="305"/>
      <c r="JFR32" s="305"/>
      <c r="JFS32" s="305"/>
      <c r="JFT32" s="305"/>
      <c r="JFU32" s="305"/>
      <c r="JFV32" s="305"/>
      <c r="JFW32" s="305"/>
      <c r="JFX32" s="305"/>
      <c r="JFY32" s="305"/>
      <c r="JFZ32" s="305"/>
      <c r="JGA32" s="305"/>
      <c r="JGB32" s="305"/>
      <c r="JGC32" s="305"/>
      <c r="JGD32" s="305"/>
      <c r="JGE32" s="305"/>
      <c r="JGF32" s="305"/>
      <c r="JGG32" s="305"/>
      <c r="JGH32" s="305"/>
      <c r="JGI32" s="305"/>
      <c r="JGJ32" s="305"/>
      <c r="JGK32" s="305"/>
      <c r="JGL32" s="305"/>
      <c r="JGM32" s="305"/>
      <c r="JGN32" s="305"/>
      <c r="JGO32" s="305"/>
      <c r="JGP32" s="305"/>
      <c r="JGQ32" s="305"/>
      <c r="JGR32" s="305"/>
      <c r="JGS32" s="305"/>
      <c r="JGT32" s="305"/>
      <c r="JGU32" s="305"/>
      <c r="JGV32" s="305"/>
      <c r="JGW32" s="305"/>
      <c r="JGX32" s="305"/>
      <c r="JGY32" s="305"/>
      <c r="JGZ32" s="305"/>
      <c r="JHA32" s="305"/>
      <c r="JHB32" s="305"/>
      <c r="JHC32" s="305"/>
      <c r="JHD32" s="305"/>
      <c r="JHE32" s="305"/>
      <c r="JHF32" s="305"/>
      <c r="JHG32" s="305"/>
      <c r="JHH32" s="305"/>
      <c r="JHI32" s="305"/>
      <c r="JHJ32" s="305"/>
      <c r="JHK32" s="305"/>
      <c r="JHL32" s="305"/>
      <c r="JHM32" s="305"/>
      <c r="JHN32" s="305"/>
      <c r="JHO32" s="305"/>
      <c r="JHP32" s="305"/>
      <c r="JHQ32" s="305"/>
      <c r="JHR32" s="305"/>
      <c r="JHS32" s="305"/>
      <c r="JHT32" s="305"/>
      <c r="JHU32" s="305"/>
      <c r="JHV32" s="305"/>
      <c r="JHW32" s="305"/>
      <c r="JHX32" s="305"/>
      <c r="JHY32" s="305"/>
      <c r="JHZ32" s="305"/>
      <c r="JIA32" s="305"/>
      <c r="JIB32" s="305"/>
      <c r="JIC32" s="305"/>
      <c r="JID32" s="305"/>
      <c r="JIE32" s="305"/>
      <c r="JIF32" s="305"/>
      <c r="JIG32" s="305"/>
      <c r="JIH32" s="305"/>
      <c r="JII32" s="305"/>
      <c r="JIJ32" s="305"/>
      <c r="JIK32" s="305"/>
      <c r="JIL32" s="305"/>
      <c r="JIM32" s="305"/>
      <c r="JIN32" s="305"/>
      <c r="JIO32" s="305"/>
      <c r="JIP32" s="305"/>
      <c r="JIQ32" s="305"/>
      <c r="JIR32" s="305"/>
      <c r="JIS32" s="305"/>
      <c r="JIT32" s="305"/>
      <c r="JIU32" s="305"/>
      <c r="JIV32" s="305"/>
      <c r="JIW32" s="305"/>
      <c r="JIX32" s="305"/>
      <c r="JIY32" s="305"/>
      <c r="JIZ32" s="305"/>
      <c r="JJA32" s="305"/>
      <c r="JJB32" s="305"/>
      <c r="JJC32" s="305"/>
      <c r="JJD32" s="305"/>
      <c r="JJE32" s="305"/>
      <c r="JJF32" s="305"/>
      <c r="JJG32" s="305"/>
      <c r="JJH32" s="305"/>
      <c r="JJI32" s="305"/>
      <c r="JJJ32" s="305"/>
      <c r="JJK32" s="305"/>
      <c r="JJL32" s="305"/>
      <c r="JJM32" s="305"/>
      <c r="JJN32" s="305"/>
      <c r="JJO32" s="305"/>
      <c r="JJP32" s="305"/>
      <c r="JJQ32" s="305"/>
      <c r="JJR32" s="305"/>
      <c r="JJS32" s="305"/>
      <c r="JJT32" s="305"/>
      <c r="JJU32" s="305"/>
      <c r="JJV32" s="305"/>
      <c r="JJW32" s="305"/>
      <c r="JJX32" s="305"/>
      <c r="JJY32" s="305"/>
      <c r="JJZ32" s="305"/>
      <c r="JKA32" s="305"/>
      <c r="JKB32" s="305"/>
      <c r="JKC32" s="305"/>
      <c r="JKD32" s="305"/>
      <c r="JKE32" s="305"/>
      <c r="JKF32" s="305"/>
      <c r="JKG32" s="305"/>
      <c r="JKH32" s="305"/>
      <c r="JKI32" s="305"/>
      <c r="JKJ32" s="305"/>
      <c r="JKK32" s="305"/>
      <c r="JKL32" s="305"/>
      <c r="JKM32" s="305"/>
      <c r="JKN32" s="305"/>
      <c r="JKO32" s="305"/>
      <c r="JKP32" s="305"/>
      <c r="JKQ32" s="305"/>
      <c r="JKR32" s="305"/>
      <c r="JKS32" s="305"/>
      <c r="JKT32" s="305"/>
      <c r="JKU32" s="305"/>
      <c r="JKV32" s="305"/>
      <c r="JKW32" s="305"/>
      <c r="JKX32" s="305"/>
      <c r="JKY32" s="305"/>
      <c r="JKZ32" s="305"/>
      <c r="JLA32" s="305"/>
      <c r="JLB32" s="305"/>
      <c r="JLC32" s="305"/>
      <c r="JLD32" s="305"/>
      <c r="JLE32" s="305"/>
      <c r="JLF32" s="305"/>
      <c r="JLG32" s="305"/>
      <c r="JLH32" s="305"/>
      <c r="JLI32" s="305"/>
      <c r="JLJ32" s="305"/>
      <c r="JLK32" s="305"/>
      <c r="JLL32" s="305"/>
      <c r="JLM32" s="305"/>
      <c r="JLN32" s="305"/>
      <c r="JLO32" s="305"/>
      <c r="JLP32" s="305"/>
      <c r="JLQ32" s="305"/>
      <c r="JLR32" s="305"/>
      <c r="JLS32" s="305"/>
      <c r="JLT32" s="305"/>
      <c r="JLU32" s="305"/>
      <c r="JLV32" s="305"/>
      <c r="JLW32" s="305"/>
      <c r="JLX32" s="305"/>
      <c r="JLY32" s="305"/>
      <c r="JLZ32" s="305"/>
      <c r="JMA32" s="305"/>
      <c r="JMB32" s="305"/>
      <c r="JMC32" s="305"/>
      <c r="JMD32" s="305"/>
      <c r="JME32" s="305"/>
      <c r="JMF32" s="305"/>
      <c r="JMG32" s="305"/>
      <c r="JMH32" s="305"/>
      <c r="JMI32" s="305"/>
      <c r="JMJ32" s="305"/>
      <c r="JMK32" s="305"/>
      <c r="JML32" s="305"/>
      <c r="JMM32" s="305"/>
      <c r="JMN32" s="305"/>
      <c r="JMO32" s="305"/>
      <c r="JMP32" s="305"/>
      <c r="JMQ32" s="305"/>
      <c r="JMR32" s="305"/>
      <c r="JMS32" s="305"/>
      <c r="JMT32" s="305"/>
      <c r="JMU32" s="305"/>
      <c r="JMV32" s="305"/>
      <c r="JMW32" s="305"/>
      <c r="JMX32" s="305"/>
      <c r="JMY32" s="305"/>
      <c r="JMZ32" s="305"/>
      <c r="JNA32" s="305"/>
      <c r="JNB32" s="305"/>
      <c r="JNC32" s="305"/>
      <c r="JND32" s="305"/>
      <c r="JNE32" s="305"/>
      <c r="JNF32" s="305"/>
      <c r="JNG32" s="305"/>
      <c r="JNH32" s="305"/>
      <c r="JNI32" s="305"/>
      <c r="JNJ32" s="305"/>
      <c r="JNK32" s="305"/>
      <c r="JNL32" s="305"/>
      <c r="JNM32" s="305"/>
      <c r="JNN32" s="305"/>
      <c r="JNO32" s="305"/>
      <c r="JNP32" s="305"/>
      <c r="JNQ32" s="305"/>
      <c r="JNR32" s="305"/>
      <c r="JNS32" s="305"/>
      <c r="JNT32" s="305"/>
      <c r="JNU32" s="305"/>
      <c r="JNV32" s="305"/>
      <c r="JNW32" s="305"/>
      <c r="JNX32" s="305"/>
      <c r="JNY32" s="305"/>
      <c r="JNZ32" s="305"/>
      <c r="JOA32" s="305"/>
      <c r="JOB32" s="305"/>
      <c r="JOC32" s="305"/>
      <c r="JOD32" s="305"/>
      <c r="JOE32" s="305"/>
      <c r="JOF32" s="305"/>
      <c r="JOG32" s="305"/>
      <c r="JOH32" s="305"/>
      <c r="JOI32" s="305"/>
      <c r="JOJ32" s="305"/>
      <c r="JOK32" s="305"/>
      <c r="JOL32" s="305"/>
      <c r="JOM32" s="305"/>
      <c r="JON32" s="305"/>
      <c r="JOO32" s="305"/>
      <c r="JOP32" s="305"/>
      <c r="JOQ32" s="305"/>
      <c r="JOR32" s="305"/>
      <c r="JOS32" s="305"/>
      <c r="JOT32" s="305"/>
      <c r="JOU32" s="305"/>
      <c r="JOV32" s="305"/>
      <c r="JOW32" s="305"/>
      <c r="JOX32" s="305"/>
      <c r="JOY32" s="305"/>
      <c r="JOZ32" s="305"/>
      <c r="JPA32" s="305"/>
      <c r="JPB32" s="305"/>
      <c r="JPC32" s="305"/>
      <c r="JPD32" s="305"/>
      <c r="JPE32" s="305"/>
      <c r="JPF32" s="305"/>
      <c r="JPG32" s="305"/>
      <c r="JPH32" s="305"/>
      <c r="JPI32" s="305"/>
      <c r="JPJ32" s="305"/>
      <c r="JPK32" s="305"/>
      <c r="JPL32" s="305"/>
      <c r="JPM32" s="305"/>
      <c r="JPN32" s="305"/>
      <c r="JPO32" s="305"/>
      <c r="JPP32" s="305"/>
      <c r="JPQ32" s="305"/>
      <c r="JPR32" s="305"/>
      <c r="JPS32" s="305"/>
      <c r="JPT32" s="305"/>
      <c r="JPU32" s="305"/>
      <c r="JPV32" s="305"/>
      <c r="JPW32" s="305"/>
      <c r="JPX32" s="305"/>
      <c r="JPY32" s="305"/>
      <c r="JPZ32" s="305"/>
      <c r="JQA32" s="305"/>
      <c r="JQB32" s="305"/>
      <c r="JQC32" s="305"/>
      <c r="JQD32" s="305"/>
      <c r="JQE32" s="305"/>
      <c r="JQF32" s="305"/>
      <c r="JQG32" s="305"/>
      <c r="JQH32" s="305"/>
      <c r="JQI32" s="305"/>
      <c r="JQJ32" s="305"/>
      <c r="JQK32" s="305"/>
      <c r="JQL32" s="305"/>
      <c r="JQM32" s="305"/>
      <c r="JQN32" s="305"/>
      <c r="JQO32" s="305"/>
      <c r="JQP32" s="305"/>
      <c r="JQQ32" s="305"/>
      <c r="JQR32" s="305"/>
      <c r="JQS32" s="305"/>
      <c r="JQT32" s="305"/>
      <c r="JQU32" s="305"/>
      <c r="JQV32" s="305"/>
      <c r="JQW32" s="305"/>
      <c r="JQX32" s="305"/>
      <c r="JQY32" s="305"/>
      <c r="JQZ32" s="305"/>
      <c r="JRA32" s="305"/>
      <c r="JRB32" s="305"/>
      <c r="JRC32" s="305"/>
      <c r="JRD32" s="305"/>
      <c r="JRE32" s="305"/>
      <c r="JRF32" s="305"/>
      <c r="JRG32" s="305"/>
      <c r="JRH32" s="305"/>
      <c r="JRI32" s="305"/>
      <c r="JRJ32" s="305"/>
      <c r="JRK32" s="305"/>
      <c r="JRL32" s="305"/>
      <c r="JRM32" s="305"/>
      <c r="JRN32" s="305"/>
      <c r="JRO32" s="305"/>
      <c r="JRP32" s="305"/>
      <c r="JRQ32" s="305"/>
      <c r="JRR32" s="305"/>
      <c r="JRS32" s="305"/>
      <c r="JRT32" s="305"/>
      <c r="JRU32" s="305"/>
      <c r="JRV32" s="305"/>
      <c r="JRW32" s="305"/>
      <c r="JRX32" s="305"/>
      <c r="JRY32" s="305"/>
      <c r="JRZ32" s="305"/>
      <c r="JSA32" s="305"/>
      <c r="JSB32" s="305"/>
      <c r="JSC32" s="305"/>
      <c r="JSD32" s="305"/>
      <c r="JSE32" s="305"/>
      <c r="JSF32" s="305"/>
      <c r="JSG32" s="305"/>
      <c r="JSH32" s="305"/>
      <c r="JSI32" s="305"/>
      <c r="JSJ32" s="305"/>
      <c r="JSK32" s="305"/>
      <c r="JSL32" s="305"/>
      <c r="JSM32" s="305"/>
      <c r="JSN32" s="305"/>
      <c r="JSO32" s="305"/>
      <c r="JSP32" s="305"/>
      <c r="JSQ32" s="305"/>
      <c r="JSR32" s="305"/>
      <c r="JSS32" s="305"/>
      <c r="JST32" s="305"/>
      <c r="JSU32" s="305"/>
      <c r="JSV32" s="305"/>
      <c r="JSW32" s="305"/>
      <c r="JSX32" s="305"/>
      <c r="JSY32" s="305"/>
      <c r="JSZ32" s="305"/>
      <c r="JTA32" s="305"/>
      <c r="JTB32" s="305"/>
      <c r="JTC32" s="305"/>
      <c r="JTD32" s="305"/>
      <c r="JTE32" s="305"/>
      <c r="JTF32" s="305"/>
      <c r="JTG32" s="305"/>
      <c r="JTH32" s="305"/>
      <c r="JTI32" s="305"/>
      <c r="JTJ32" s="305"/>
      <c r="JTK32" s="305"/>
      <c r="JTL32" s="305"/>
      <c r="JTM32" s="305"/>
      <c r="JTN32" s="305"/>
      <c r="JTO32" s="305"/>
      <c r="JTP32" s="305"/>
      <c r="JTQ32" s="305"/>
      <c r="JTR32" s="305"/>
      <c r="JTS32" s="305"/>
      <c r="JTT32" s="305"/>
      <c r="JTU32" s="305"/>
      <c r="JTV32" s="305"/>
      <c r="JTW32" s="305"/>
      <c r="JTX32" s="305"/>
      <c r="JTY32" s="305"/>
      <c r="JTZ32" s="305"/>
      <c r="JUA32" s="305"/>
      <c r="JUB32" s="305"/>
      <c r="JUC32" s="305"/>
      <c r="JUD32" s="305"/>
      <c r="JUE32" s="305"/>
      <c r="JUF32" s="305"/>
      <c r="JUG32" s="305"/>
      <c r="JUH32" s="305"/>
      <c r="JUI32" s="305"/>
      <c r="JUJ32" s="305"/>
      <c r="JUK32" s="305"/>
      <c r="JUL32" s="305"/>
      <c r="JUM32" s="305"/>
      <c r="JUN32" s="305"/>
      <c r="JUO32" s="305"/>
      <c r="JUP32" s="305"/>
      <c r="JUQ32" s="305"/>
      <c r="JUR32" s="305"/>
      <c r="JUS32" s="305"/>
      <c r="JUT32" s="305"/>
      <c r="JUU32" s="305"/>
      <c r="JUV32" s="305"/>
      <c r="JUW32" s="305"/>
      <c r="JUX32" s="305"/>
      <c r="JUY32" s="305"/>
      <c r="JUZ32" s="305"/>
      <c r="JVA32" s="305"/>
      <c r="JVB32" s="305"/>
      <c r="JVC32" s="305"/>
      <c r="JVD32" s="305"/>
      <c r="JVE32" s="305"/>
      <c r="JVF32" s="305"/>
      <c r="JVG32" s="305"/>
      <c r="JVH32" s="305"/>
      <c r="JVI32" s="305"/>
      <c r="JVJ32" s="305"/>
      <c r="JVK32" s="305"/>
      <c r="JVL32" s="305"/>
      <c r="JVM32" s="305"/>
      <c r="JVN32" s="305"/>
      <c r="JVO32" s="305"/>
      <c r="JVP32" s="305"/>
      <c r="JVQ32" s="305"/>
      <c r="JVR32" s="305"/>
      <c r="JVS32" s="305"/>
      <c r="JVT32" s="305"/>
      <c r="JVU32" s="305"/>
      <c r="JVV32" s="305"/>
      <c r="JVW32" s="305"/>
      <c r="JVX32" s="305"/>
      <c r="JVY32" s="305"/>
      <c r="JVZ32" s="305"/>
      <c r="JWA32" s="305"/>
      <c r="JWB32" s="305"/>
      <c r="JWC32" s="305"/>
      <c r="JWD32" s="305"/>
      <c r="JWE32" s="305"/>
      <c r="JWF32" s="305"/>
      <c r="JWG32" s="305"/>
      <c r="JWH32" s="305"/>
      <c r="JWI32" s="305"/>
      <c r="JWJ32" s="305"/>
      <c r="JWK32" s="305"/>
      <c r="JWL32" s="305"/>
      <c r="JWM32" s="305"/>
      <c r="JWN32" s="305"/>
      <c r="JWO32" s="305"/>
      <c r="JWP32" s="305"/>
      <c r="JWQ32" s="305"/>
      <c r="JWR32" s="305"/>
      <c r="JWS32" s="305"/>
      <c r="JWT32" s="305"/>
      <c r="JWU32" s="305"/>
      <c r="JWV32" s="305"/>
      <c r="JWW32" s="305"/>
      <c r="JWX32" s="305"/>
      <c r="JWY32" s="305"/>
      <c r="JWZ32" s="305"/>
      <c r="JXA32" s="305"/>
      <c r="JXB32" s="305"/>
      <c r="JXC32" s="305"/>
      <c r="JXD32" s="305"/>
      <c r="JXE32" s="305"/>
      <c r="JXF32" s="305"/>
      <c r="JXG32" s="305"/>
      <c r="JXH32" s="305"/>
      <c r="JXI32" s="305"/>
      <c r="JXJ32" s="305"/>
      <c r="JXK32" s="305"/>
      <c r="JXL32" s="305"/>
      <c r="JXM32" s="305"/>
      <c r="JXN32" s="305"/>
      <c r="JXO32" s="305"/>
      <c r="JXP32" s="305"/>
      <c r="JXQ32" s="305"/>
      <c r="JXR32" s="305"/>
      <c r="JXS32" s="305"/>
      <c r="JXT32" s="305"/>
      <c r="JXU32" s="305"/>
      <c r="JXV32" s="305"/>
      <c r="JXW32" s="305"/>
      <c r="JXX32" s="305"/>
      <c r="JXY32" s="305"/>
      <c r="JXZ32" s="305"/>
      <c r="JYA32" s="305"/>
      <c r="JYB32" s="305"/>
      <c r="JYC32" s="305"/>
      <c r="JYD32" s="305"/>
      <c r="JYE32" s="305"/>
      <c r="JYF32" s="305"/>
      <c r="JYG32" s="305"/>
      <c r="JYH32" s="305"/>
      <c r="JYI32" s="305"/>
      <c r="JYJ32" s="305"/>
      <c r="JYK32" s="305"/>
      <c r="JYL32" s="305"/>
      <c r="JYM32" s="305"/>
      <c r="JYN32" s="305"/>
      <c r="JYO32" s="305"/>
      <c r="JYP32" s="305"/>
      <c r="JYQ32" s="305"/>
      <c r="JYR32" s="305"/>
      <c r="JYS32" s="305"/>
      <c r="JYT32" s="305"/>
      <c r="JYU32" s="305"/>
      <c r="JYV32" s="305"/>
      <c r="JYW32" s="305"/>
      <c r="JYX32" s="305"/>
      <c r="JYY32" s="305"/>
      <c r="JYZ32" s="305"/>
      <c r="JZA32" s="305"/>
      <c r="JZB32" s="305"/>
      <c r="JZC32" s="305"/>
      <c r="JZD32" s="305"/>
      <c r="JZE32" s="305"/>
      <c r="JZF32" s="305"/>
      <c r="JZG32" s="305"/>
      <c r="JZH32" s="305"/>
      <c r="JZI32" s="305"/>
      <c r="JZJ32" s="305"/>
      <c r="JZK32" s="305"/>
      <c r="JZL32" s="305"/>
      <c r="JZM32" s="305"/>
      <c r="JZN32" s="305"/>
      <c r="JZO32" s="305"/>
      <c r="JZP32" s="305"/>
      <c r="JZQ32" s="305"/>
      <c r="JZR32" s="305"/>
      <c r="JZS32" s="305"/>
      <c r="JZT32" s="305"/>
      <c r="JZU32" s="305"/>
      <c r="JZV32" s="305"/>
      <c r="JZW32" s="305"/>
      <c r="JZX32" s="305"/>
      <c r="JZY32" s="305"/>
      <c r="JZZ32" s="305"/>
      <c r="KAA32" s="305"/>
      <c r="KAB32" s="305"/>
      <c r="KAC32" s="305"/>
      <c r="KAD32" s="305"/>
      <c r="KAE32" s="305"/>
      <c r="KAF32" s="305"/>
      <c r="KAG32" s="305"/>
      <c r="KAH32" s="305"/>
      <c r="KAI32" s="305"/>
      <c r="KAJ32" s="305"/>
      <c r="KAK32" s="305"/>
      <c r="KAL32" s="305"/>
      <c r="KAM32" s="305"/>
      <c r="KAN32" s="305"/>
      <c r="KAO32" s="305"/>
      <c r="KAP32" s="305"/>
      <c r="KAQ32" s="305"/>
      <c r="KAR32" s="305"/>
      <c r="KAS32" s="305"/>
      <c r="KAT32" s="305"/>
      <c r="KAU32" s="305"/>
      <c r="KAV32" s="305"/>
      <c r="KAW32" s="305"/>
      <c r="KAX32" s="305"/>
      <c r="KAY32" s="305"/>
      <c r="KAZ32" s="305"/>
      <c r="KBA32" s="305"/>
      <c r="KBB32" s="305"/>
      <c r="KBC32" s="305"/>
      <c r="KBD32" s="305"/>
      <c r="KBE32" s="305"/>
      <c r="KBF32" s="305"/>
      <c r="KBG32" s="305"/>
      <c r="KBH32" s="305"/>
      <c r="KBI32" s="305"/>
      <c r="KBJ32" s="305"/>
      <c r="KBK32" s="305"/>
      <c r="KBL32" s="305"/>
      <c r="KBM32" s="305"/>
      <c r="KBN32" s="305"/>
      <c r="KBO32" s="305"/>
      <c r="KBP32" s="305"/>
      <c r="KBQ32" s="305"/>
      <c r="KBR32" s="305"/>
      <c r="KBS32" s="305"/>
      <c r="KBT32" s="305"/>
      <c r="KBU32" s="305"/>
      <c r="KBV32" s="305"/>
      <c r="KBW32" s="305"/>
      <c r="KBX32" s="305"/>
      <c r="KBY32" s="305"/>
      <c r="KBZ32" s="305"/>
      <c r="KCA32" s="305"/>
      <c r="KCB32" s="305"/>
      <c r="KCC32" s="305"/>
      <c r="KCD32" s="305"/>
      <c r="KCE32" s="305"/>
      <c r="KCF32" s="305"/>
      <c r="KCG32" s="305"/>
      <c r="KCH32" s="305"/>
      <c r="KCI32" s="305"/>
      <c r="KCJ32" s="305"/>
      <c r="KCK32" s="305"/>
      <c r="KCL32" s="305"/>
      <c r="KCM32" s="305"/>
      <c r="KCN32" s="305"/>
      <c r="KCO32" s="305"/>
      <c r="KCP32" s="305"/>
      <c r="KCQ32" s="305"/>
      <c r="KCR32" s="305"/>
      <c r="KCS32" s="305"/>
      <c r="KCT32" s="305"/>
      <c r="KCU32" s="305"/>
      <c r="KCV32" s="305"/>
      <c r="KCW32" s="305"/>
      <c r="KCX32" s="305"/>
      <c r="KCY32" s="305"/>
      <c r="KCZ32" s="305"/>
      <c r="KDA32" s="305"/>
      <c r="KDB32" s="305"/>
      <c r="KDC32" s="305"/>
      <c r="KDD32" s="305"/>
      <c r="KDE32" s="305"/>
      <c r="KDF32" s="305"/>
      <c r="KDG32" s="305"/>
      <c r="KDH32" s="305"/>
      <c r="KDI32" s="305"/>
      <c r="KDJ32" s="305"/>
      <c r="KDK32" s="305"/>
      <c r="KDL32" s="305"/>
      <c r="KDM32" s="305"/>
      <c r="KDN32" s="305"/>
      <c r="KDO32" s="305"/>
      <c r="KDP32" s="305"/>
      <c r="KDQ32" s="305"/>
      <c r="KDR32" s="305"/>
      <c r="KDS32" s="305"/>
      <c r="KDT32" s="305"/>
      <c r="KDU32" s="305"/>
      <c r="KDV32" s="305"/>
      <c r="KDW32" s="305"/>
      <c r="KDX32" s="305"/>
      <c r="KDY32" s="305"/>
      <c r="KDZ32" s="305"/>
      <c r="KEA32" s="305"/>
      <c r="KEB32" s="305"/>
      <c r="KEC32" s="305"/>
      <c r="KED32" s="305"/>
      <c r="KEE32" s="305"/>
      <c r="KEF32" s="305"/>
      <c r="KEG32" s="305"/>
      <c r="KEH32" s="305"/>
      <c r="KEI32" s="305"/>
      <c r="KEJ32" s="305"/>
      <c r="KEK32" s="305"/>
      <c r="KEL32" s="305"/>
      <c r="KEM32" s="305"/>
      <c r="KEN32" s="305"/>
      <c r="KEO32" s="305"/>
      <c r="KEP32" s="305"/>
      <c r="KEQ32" s="305"/>
      <c r="KER32" s="305"/>
      <c r="KES32" s="305"/>
      <c r="KET32" s="305"/>
      <c r="KEU32" s="305"/>
      <c r="KEV32" s="305"/>
      <c r="KEW32" s="305"/>
      <c r="KEX32" s="305"/>
      <c r="KEY32" s="305"/>
      <c r="KEZ32" s="305"/>
      <c r="KFA32" s="305"/>
      <c r="KFB32" s="305"/>
      <c r="KFC32" s="305"/>
      <c r="KFD32" s="305"/>
      <c r="KFE32" s="305"/>
      <c r="KFF32" s="305"/>
      <c r="KFG32" s="305"/>
      <c r="KFH32" s="305"/>
      <c r="KFI32" s="305"/>
      <c r="KFJ32" s="305"/>
      <c r="KFK32" s="305"/>
      <c r="KFL32" s="305"/>
      <c r="KFM32" s="305"/>
      <c r="KFN32" s="305"/>
      <c r="KFO32" s="305"/>
      <c r="KFP32" s="305"/>
      <c r="KFQ32" s="305"/>
      <c r="KFR32" s="305"/>
      <c r="KFS32" s="305"/>
      <c r="KFT32" s="305"/>
      <c r="KFU32" s="305"/>
      <c r="KFV32" s="305"/>
      <c r="KFW32" s="305"/>
      <c r="KFX32" s="305"/>
      <c r="KFY32" s="305"/>
      <c r="KFZ32" s="305"/>
      <c r="KGA32" s="305"/>
      <c r="KGB32" s="305"/>
      <c r="KGC32" s="305"/>
      <c r="KGD32" s="305"/>
      <c r="KGE32" s="305"/>
      <c r="KGF32" s="305"/>
      <c r="KGG32" s="305"/>
      <c r="KGH32" s="305"/>
      <c r="KGI32" s="305"/>
      <c r="KGJ32" s="305"/>
      <c r="KGK32" s="305"/>
      <c r="KGL32" s="305"/>
      <c r="KGM32" s="305"/>
      <c r="KGN32" s="305"/>
      <c r="KGO32" s="305"/>
      <c r="KGP32" s="305"/>
      <c r="KGQ32" s="305"/>
      <c r="KGR32" s="305"/>
      <c r="KGS32" s="305"/>
      <c r="KGT32" s="305"/>
      <c r="KGU32" s="305"/>
      <c r="KGV32" s="305"/>
      <c r="KGW32" s="305"/>
      <c r="KGX32" s="305"/>
      <c r="KGY32" s="305"/>
      <c r="KGZ32" s="305"/>
      <c r="KHA32" s="305"/>
      <c r="KHB32" s="305"/>
      <c r="KHC32" s="305"/>
      <c r="KHD32" s="305"/>
      <c r="KHE32" s="305"/>
      <c r="KHF32" s="305"/>
      <c r="KHG32" s="305"/>
      <c r="KHH32" s="305"/>
      <c r="KHI32" s="305"/>
      <c r="KHJ32" s="305"/>
      <c r="KHK32" s="305"/>
      <c r="KHL32" s="305"/>
      <c r="KHM32" s="305"/>
      <c r="KHN32" s="305"/>
      <c r="KHO32" s="305"/>
      <c r="KHP32" s="305"/>
      <c r="KHQ32" s="305"/>
      <c r="KHR32" s="305"/>
      <c r="KHS32" s="305"/>
      <c r="KHT32" s="305"/>
      <c r="KHU32" s="305"/>
      <c r="KHV32" s="305"/>
      <c r="KHW32" s="305"/>
      <c r="KHX32" s="305"/>
      <c r="KHY32" s="305"/>
      <c r="KHZ32" s="305"/>
      <c r="KIA32" s="305"/>
      <c r="KIB32" s="305"/>
      <c r="KIC32" s="305"/>
      <c r="KID32" s="305"/>
      <c r="KIE32" s="305"/>
      <c r="KIF32" s="305"/>
      <c r="KIG32" s="305"/>
      <c r="KIH32" s="305"/>
      <c r="KII32" s="305"/>
      <c r="KIJ32" s="305"/>
      <c r="KIK32" s="305"/>
      <c r="KIL32" s="305"/>
      <c r="KIM32" s="305"/>
      <c r="KIN32" s="305"/>
      <c r="KIO32" s="305"/>
      <c r="KIP32" s="305"/>
      <c r="KIQ32" s="305"/>
      <c r="KIR32" s="305"/>
      <c r="KIS32" s="305"/>
      <c r="KIT32" s="305"/>
      <c r="KIU32" s="305"/>
      <c r="KIV32" s="305"/>
      <c r="KIW32" s="305"/>
      <c r="KIX32" s="305"/>
      <c r="KIY32" s="305"/>
      <c r="KIZ32" s="305"/>
      <c r="KJA32" s="305"/>
      <c r="KJB32" s="305"/>
      <c r="KJC32" s="305"/>
      <c r="KJD32" s="305"/>
      <c r="KJE32" s="305"/>
      <c r="KJF32" s="305"/>
      <c r="KJG32" s="305"/>
      <c r="KJH32" s="305"/>
      <c r="KJI32" s="305"/>
      <c r="KJJ32" s="305"/>
      <c r="KJK32" s="305"/>
      <c r="KJL32" s="305"/>
      <c r="KJM32" s="305"/>
      <c r="KJN32" s="305"/>
      <c r="KJO32" s="305"/>
      <c r="KJP32" s="305"/>
      <c r="KJQ32" s="305"/>
      <c r="KJR32" s="305"/>
      <c r="KJS32" s="305"/>
      <c r="KJT32" s="305"/>
      <c r="KJU32" s="305"/>
      <c r="KJV32" s="305"/>
      <c r="KJW32" s="305"/>
      <c r="KJX32" s="305"/>
      <c r="KJY32" s="305"/>
      <c r="KJZ32" s="305"/>
      <c r="KKA32" s="305"/>
      <c r="KKB32" s="305"/>
      <c r="KKC32" s="305"/>
      <c r="KKD32" s="305"/>
      <c r="KKE32" s="305"/>
      <c r="KKF32" s="305"/>
      <c r="KKG32" s="305"/>
      <c r="KKH32" s="305"/>
      <c r="KKI32" s="305"/>
      <c r="KKJ32" s="305"/>
      <c r="KKK32" s="305"/>
      <c r="KKL32" s="305"/>
      <c r="KKM32" s="305"/>
      <c r="KKN32" s="305"/>
      <c r="KKO32" s="305"/>
      <c r="KKP32" s="305"/>
      <c r="KKQ32" s="305"/>
      <c r="KKR32" s="305"/>
      <c r="KKS32" s="305"/>
      <c r="KKT32" s="305"/>
      <c r="KKU32" s="305"/>
      <c r="KKV32" s="305"/>
      <c r="KKW32" s="305"/>
      <c r="KKX32" s="305"/>
      <c r="KKY32" s="305"/>
      <c r="KKZ32" s="305"/>
      <c r="KLA32" s="305"/>
      <c r="KLB32" s="305"/>
      <c r="KLC32" s="305"/>
      <c r="KLD32" s="305"/>
      <c r="KLE32" s="305"/>
      <c r="KLF32" s="305"/>
      <c r="KLG32" s="305"/>
      <c r="KLH32" s="305"/>
      <c r="KLI32" s="305"/>
      <c r="KLJ32" s="305"/>
      <c r="KLK32" s="305"/>
      <c r="KLL32" s="305"/>
      <c r="KLM32" s="305"/>
      <c r="KLN32" s="305"/>
      <c r="KLO32" s="305"/>
      <c r="KLP32" s="305"/>
      <c r="KLQ32" s="305"/>
      <c r="KLR32" s="305"/>
      <c r="KLS32" s="305"/>
      <c r="KLT32" s="305"/>
      <c r="KLU32" s="305"/>
      <c r="KLV32" s="305"/>
      <c r="KLW32" s="305"/>
      <c r="KLX32" s="305"/>
      <c r="KLY32" s="305"/>
      <c r="KLZ32" s="305"/>
      <c r="KMA32" s="305"/>
      <c r="KMB32" s="305"/>
      <c r="KMC32" s="305"/>
      <c r="KMD32" s="305"/>
      <c r="KME32" s="305"/>
      <c r="KMF32" s="305"/>
      <c r="KMG32" s="305"/>
      <c r="KMH32" s="305"/>
      <c r="KMI32" s="305"/>
      <c r="KMJ32" s="305"/>
      <c r="KMK32" s="305"/>
      <c r="KML32" s="305"/>
      <c r="KMM32" s="305"/>
      <c r="KMN32" s="305"/>
      <c r="KMO32" s="305"/>
      <c r="KMP32" s="305"/>
      <c r="KMQ32" s="305"/>
      <c r="KMR32" s="305"/>
      <c r="KMS32" s="305"/>
      <c r="KMT32" s="305"/>
      <c r="KMU32" s="305"/>
      <c r="KMV32" s="305"/>
      <c r="KMW32" s="305"/>
      <c r="KMX32" s="305"/>
      <c r="KMY32" s="305"/>
      <c r="KMZ32" s="305"/>
      <c r="KNA32" s="305"/>
      <c r="KNB32" s="305"/>
      <c r="KNC32" s="305"/>
      <c r="KND32" s="305"/>
      <c r="KNE32" s="305"/>
      <c r="KNF32" s="305"/>
      <c r="KNG32" s="305"/>
      <c r="KNH32" s="305"/>
      <c r="KNI32" s="305"/>
      <c r="KNJ32" s="305"/>
      <c r="KNK32" s="305"/>
      <c r="KNL32" s="305"/>
      <c r="KNM32" s="305"/>
      <c r="KNN32" s="305"/>
      <c r="KNO32" s="305"/>
      <c r="KNP32" s="305"/>
      <c r="KNQ32" s="305"/>
      <c r="KNR32" s="305"/>
      <c r="KNS32" s="305"/>
      <c r="KNT32" s="305"/>
      <c r="KNU32" s="305"/>
      <c r="KNV32" s="305"/>
      <c r="KNW32" s="305"/>
      <c r="KNX32" s="305"/>
      <c r="KNY32" s="305"/>
      <c r="KNZ32" s="305"/>
      <c r="KOA32" s="305"/>
      <c r="KOB32" s="305"/>
      <c r="KOC32" s="305"/>
      <c r="KOD32" s="305"/>
      <c r="KOE32" s="305"/>
      <c r="KOF32" s="305"/>
      <c r="KOG32" s="305"/>
      <c r="KOH32" s="305"/>
      <c r="KOI32" s="305"/>
      <c r="KOJ32" s="305"/>
      <c r="KOK32" s="305"/>
      <c r="KOL32" s="305"/>
      <c r="KOM32" s="305"/>
      <c r="KON32" s="305"/>
      <c r="KOO32" s="305"/>
      <c r="KOP32" s="305"/>
      <c r="KOQ32" s="305"/>
      <c r="KOR32" s="305"/>
      <c r="KOS32" s="305"/>
      <c r="KOT32" s="305"/>
      <c r="KOU32" s="305"/>
      <c r="KOV32" s="305"/>
      <c r="KOW32" s="305"/>
      <c r="KOX32" s="305"/>
      <c r="KOY32" s="305"/>
      <c r="KOZ32" s="305"/>
      <c r="KPA32" s="305"/>
      <c r="KPB32" s="305"/>
      <c r="KPC32" s="305"/>
      <c r="KPD32" s="305"/>
      <c r="KPE32" s="305"/>
      <c r="KPF32" s="305"/>
      <c r="KPG32" s="305"/>
      <c r="KPH32" s="305"/>
      <c r="KPI32" s="305"/>
      <c r="KPJ32" s="305"/>
      <c r="KPK32" s="305"/>
      <c r="KPL32" s="305"/>
      <c r="KPM32" s="305"/>
      <c r="KPN32" s="305"/>
      <c r="KPO32" s="305"/>
      <c r="KPP32" s="305"/>
      <c r="KPQ32" s="305"/>
      <c r="KPR32" s="305"/>
      <c r="KPS32" s="305"/>
      <c r="KPT32" s="305"/>
      <c r="KPU32" s="305"/>
      <c r="KPV32" s="305"/>
      <c r="KPW32" s="305"/>
      <c r="KPX32" s="305"/>
      <c r="KPY32" s="305"/>
      <c r="KPZ32" s="305"/>
      <c r="KQA32" s="305"/>
      <c r="KQB32" s="305"/>
      <c r="KQC32" s="305"/>
      <c r="KQD32" s="305"/>
      <c r="KQE32" s="305"/>
      <c r="KQF32" s="305"/>
      <c r="KQG32" s="305"/>
      <c r="KQH32" s="305"/>
      <c r="KQI32" s="305"/>
      <c r="KQJ32" s="305"/>
      <c r="KQK32" s="305"/>
      <c r="KQL32" s="305"/>
      <c r="KQM32" s="305"/>
      <c r="KQN32" s="305"/>
      <c r="KQO32" s="305"/>
      <c r="KQP32" s="305"/>
      <c r="KQQ32" s="305"/>
      <c r="KQR32" s="305"/>
      <c r="KQS32" s="305"/>
      <c r="KQT32" s="305"/>
      <c r="KQU32" s="305"/>
      <c r="KQV32" s="305"/>
      <c r="KQW32" s="305"/>
      <c r="KQX32" s="305"/>
      <c r="KQY32" s="305"/>
      <c r="KQZ32" s="305"/>
      <c r="KRA32" s="305"/>
      <c r="KRB32" s="305"/>
      <c r="KRC32" s="305"/>
      <c r="KRD32" s="305"/>
      <c r="KRE32" s="305"/>
      <c r="KRF32" s="305"/>
      <c r="KRG32" s="305"/>
      <c r="KRH32" s="305"/>
      <c r="KRI32" s="305"/>
      <c r="KRJ32" s="305"/>
      <c r="KRK32" s="305"/>
      <c r="KRL32" s="305"/>
      <c r="KRM32" s="305"/>
      <c r="KRN32" s="305"/>
      <c r="KRO32" s="305"/>
      <c r="KRP32" s="305"/>
      <c r="KRQ32" s="305"/>
      <c r="KRR32" s="305"/>
      <c r="KRS32" s="305"/>
      <c r="KRT32" s="305"/>
      <c r="KRU32" s="305"/>
      <c r="KRV32" s="305"/>
      <c r="KRW32" s="305"/>
      <c r="KRX32" s="305"/>
      <c r="KRY32" s="305"/>
      <c r="KRZ32" s="305"/>
      <c r="KSA32" s="305"/>
      <c r="KSB32" s="305"/>
      <c r="KSC32" s="305"/>
      <c r="KSD32" s="305"/>
      <c r="KSE32" s="305"/>
      <c r="KSF32" s="305"/>
      <c r="KSG32" s="305"/>
      <c r="KSH32" s="305"/>
      <c r="KSI32" s="305"/>
      <c r="KSJ32" s="305"/>
      <c r="KSK32" s="305"/>
      <c r="KSL32" s="305"/>
      <c r="KSM32" s="305"/>
      <c r="KSN32" s="305"/>
      <c r="KSO32" s="305"/>
      <c r="KSP32" s="305"/>
      <c r="KSQ32" s="305"/>
      <c r="KSR32" s="305"/>
      <c r="KSS32" s="305"/>
      <c r="KST32" s="305"/>
      <c r="KSU32" s="305"/>
      <c r="KSV32" s="305"/>
      <c r="KSW32" s="305"/>
      <c r="KSX32" s="305"/>
      <c r="KSY32" s="305"/>
      <c r="KSZ32" s="305"/>
      <c r="KTA32" s="305"/>
      <c r="KTB32" s="305"/>
      <c r="KTC32" s="305"/>
      <c r="KTD32" s="305"/>
      <c r="KTE32" s="305"/>
      <c r="KTF32" s="305"/>
      <c r="KTG32" s="305"/>
      <c r="KTH32" s="305"/>
      <c r="KTI32" s="305"/>
      <c r="KTJ32" s="305"/>
      <c r="KTK32" s="305"/>
      <c r="KTL32" s="305"/>
      <c r="KTM32" s="305"/>
      <c r="KTN32" s="305"/>
      <c r="KTO32" s="305"/>
      <c r="KTP32" s="305"/>
      <c r="KTQ32" s="305"/>
      <c r="KTR32" s="305"/>
      <c r="KTS32" s="305"/>
      <c r="KTT32" s="305"/>
      <c r="KTU32" s="305"/>
      <c r="KTV32" s="305"/>
      <c r="KTW32" s="305"/>
      <c r="KTX32" s="305"/>
      <c r="KTY32" s="305"/>
      <c r="KTZ32" s="305"/>
      <c r="KUA32" s="305"/>
      <c r="KUB32" s="305"/>
      <c r="KUC32" s="305"/>
      <c r="KUD32" s="305"/>
      <c r="KUE32" s="305"/>
      <c r="KUF32" s="305"/>
      <c r="KUG32" s="305"/>
      <c r="KUH32" s="305"/>
      <c r="KUI32" s="305"/>
      <c r="KUJ32" s="305"/>
      <c r="KUK32" s="305"/>
      <c r="KUL32" s="305"/>
      <c r="KUM32" s="305"/>
      <c r="KUN32" s="305"/>
      <c r="KUO32" s="305"/>
      <c r="KUP32" s="305"/>
      <c r="KUQ32" s="305"/>
      <c r="KUR32" s="305"/>
      <c r="KUS32" s="305"/>
      <c r="KUT32" s="305"/>
      <c r="KUU32" s="305"/>
      <c r="KUV32" s="305"/>
      <c r="KUW32" s="305"/>
      <c r="KUX32" s="305"/>
      <c r="KUY32" s="305"/>
      <c r="KUZ32" s="305"/>
      <c r="KVA32" s="305"/>
      <c r="KVB32" s="305"/>
      <c r="KVC32" s="305"/>
      <c r="KVD32" s="305"/>
      <c r="KVE32" s="305"/>
      <c r="KVF32" s="305"/>
      <c r="KVG32" s="305"/>
      <c r="KVH32" s="305"/>
      <c r="KVI32" s="305"/>
      <c r="KVJ32" s="305"/>
      <c r="KVK32" s="305"/>
      <c r="KVL32" s="305"/>
      <c r="KVM32" s="305"/>
      <c r="KVN32" s="305"/>
      <c r="KVO32" s="305"/>
      <c r="KVP32" s="305"/>
      <c r="KVQ32" s="305"/>
      <c r="KVR32" s="305"/>
      <c r="KVS32" s="305"/>
      <c r="KVT32" s="305"/>
      <c r="KVU32" s="305"/>
      <c r="KVV32" s="305"/>
      <c r="KVW32" s="305"/>
      <c r="KVX32" s="305"/>
      <c r="KVY32" s="305"/>
      <c r="KVZ32" s="305"/>
      <c r="KWA32" s="305"/>
      <c r="KWB32" s="305"/>
      <c r="KWC32" s="305"/>
      <c r="KWD32" s="305"/>
      <c r="KWE32" s="305"/>
      <c r="KWF32" s="305"/>
      <c r="KWG32" s="305"/>
      <c r="KWH32" s="305"/>
      <c r="KWI32" s="305"/>
      <c r="KWJ32" s="305"/>
      <c r="KWK32" s="305"/>
      <c r="KWL32" s="305"/>
      <c r="KWM32" s="305"/>
      <c r="KWN32" s="305"/>
      <c r="KWO32" s="305"/>
      <c r="KWP32" s="305"/>
      <c r="KWQ32" s="305"/>
      <c r="KWR32" s="305"/>
      <c r="KWS32" s="305"/>
      <c r="KWT32" s="305"/>
      <c r="KWU32" s="305"/>
      <c r="KWV32" s="305"/>
      <c r="KWW32" s="305"/>
      <c r="KWX32" s="305"/>
      <c r="KWY32" s="305"/>
      <c r="KWZ32" s="305"/>
      <c r="KXA32" s="305"/>
      <c r="KXB32" s="305"/>
      <c r="KXC32" s="305"/>
      <c r="KXD32" s="305"/>
      <c r="KXE32" s="305"/>
      <c r="KXF32" s="305"/>
      <c r="KXG32" s="305"/>
      <c r="KXH32" s="305"/>
      <c r="KXI32" s="305"/>
      <c r="KXJ32" s="305"/>
      <c r="KXK32" s="305"/>
      <c r="KXL32" s="305"/>
      <c r="KXM32" s="305"/>
      <c r="KXN32" s="305"/>
      <c r="KXO32" s="305"/>
      <c r="KXP32" s="305"/>
      <c r="KXQ32" s="305"/>
      <c r="KXR32" s="305"/>
      <c r="KXS32" s="305"/>
      <c r="KXT32" s="305"/>
      <c r="KXU32" s="305"/>
      <c r="KXV32" s="305"/>
      <c r="KXW32" s="305"/>
      <c r="KXX32" s="305"/>
      <c r="KXY32" s="305"/>
      <c r="KXZ32" s="305"/>
      <c r="KYA32" s="305"/>
      <c r="KYB32" s="305"/>
      <c r="KYC32" s="305"/>
      <c r="KYD32" s="305"/>
      <c r="KYE32" s="305"/>
      <c r="KYF32" s="305"/>
      <c r="KYG32" s="305"/>
      <c r="KYH32" s="305"/>
      <c r="KYI32" s="305"/>
      <c r="KYJ32" s="305"/>
      <c r="KYK32" s="305"/>
      <c r="KYL32" s="305"/>
      <c r="KYM32" s="305"/>
      <c r="KYN32" s="305"/>
      <c r="KYO32" s="305"/>
      <c r="KYP32" s="305"/>
      <c r="KYQ32" s="305"/>
      <c r="KYR32" s="305"/>
      <c r="KYS32" s="305"/>
      <c r="KYT32" s="305"/>
      <c r="KYU32" s="305"/>
      <c r="KYV32" s="305"/>
      <c r="KYW32" s="305"/>
      <c r="KYX32" s="305"/>
      <c r="KYY32" s="305"/>
      <c r="KYZ32" s="305"/>
      <c r="KZA32" s="305"/>
      <c r="KZB32" s="305"/>
      <c r="KZC32" s="305"/>
      <c r="KZD32" s="305"/>
      <c r="KZE32" s="305"/>
      <c r="KZF32" s="305"/>
      <c r="KZG32" s="305"/>
      <c r="KZH32" s="305"/>
      <c r="KZI32" s="305"/>
      <c r="KZJ32" s="305"/>
      <c r="KZK32" s="305"/>
      <c r="KZL32" s="305"/>
      <c r="KZM32" s="305"/>
      <c r="KZN32" s="305"/>
      <c r="KZO32" s="305"/>
      <c r="KZP32" s="305"/>
      <c r="KZQ32" s="305"/>
      <c r="KZR32" s="305"/>
      <c r="KZS32" s="305"/>
      <c r="KZT32" s="305"/>
      <c r="KZU32" s="305"/>
      <c r="KZV32" s="305"/>
      <c r="KZW32" s="305"/>
      <c r="KZX32" s="305"/>
      <c r="KZY32" s="305"/>
      <c r="KZZ32" s="305"/>
      <c r="LAA32" s="305"/>
      <c r="LAB32" s="305"/>
      <c r="LAC32" s="305"/>
      <c r="LAD32" s="305"/>
      <c r="LAE32" s="305"/>
      <c r="LAF32" s="305"/>
      <c r="LAG32" s="305"/>
      <c r="LAH32" s="305"/>
      <c r="LAI32" s="305"/>
      <c r="LAJ32" s="305"/>
      <c r="LAK32" s="305"/>
      <c r="LAL32" s="305"/>
      <c r="LAM32" s="305"/>
      <c r="LAN32" s="305"/>
      <c r="LAO32" s="305"/>
      <c r="LAP32" s="305"/>
      <c r="LAQ32" s="305"/>
      <c r="LAR32" s="305"/>
      <c r="LAS32" s="305"/>
      <c r="LAT32" s="305"/>
      <c r="LAU32" s="305"/>
      <c r="LAV32" s="305"/>
      <c r="LAW32" s="305"/>
      <c r="LAX32" s="305"/>
      <c r="LAY32" s="305"/>
      <c r="LAZ32" s="305"/>
      <c r="LBA32" s="305"/>
      <c r="LBB32" s="305"/>
      <c r="LBC32" s="305"/>
      <c r="LBD32" s="305"/>
      <c r="LBE32" s="305"/>
      <c r="LBF32" s="305"/>
      <c r="LBG32" s="305"/>
      <c r="LBH32" s="305"/>
      <c r="LBI32" s="305"/>
      <c r="LBJ32" s="305"/>
      <c r="LBK32" s="305"/>
      <c r="LBL32" s="305"/>
      <c r="LBM32" s="305"/>
      <c r="LBN32" s="305"/>
      <c r="LBO32" s="305"/>
      <c r="LBP32" s="305"/>
      <c r="LBQ32" s="305"/>
      <c r="LBR32" s="305"/>
      <c r="LBS32" s="305"/>
      <c r="LBT32" s="305"/>
      <c r="LBU32" s="305"/>
      <c r="LBV32" s="305"/>
      <c r="LBW32" s="305"/>
      <c r="LBX32" s="305"/>
      <c r="LBY32" s="305"/>
      <c r="LBZ32" s="305"/>
      <c r="LCA32" s="305"/>
      <c r="LCB32" s="305"/>
      <c r="LCC32" s="305"/>
      <c r="LCD32" s="305"/>
      <c r="LCE32" s="305"/>
      <c r="LCF32" s="305"/>
      <c r="LCG32" s="305"/>
      <c r="LCH32" s="305"/>
      <c r="LCI32" s="305"/>
      <c r="LCJ32" s="305"/>
      <c r="LCK32" s="305"/>
      <c r="LCL32" s="305"/>
      <c r="LCM32" s="305"/>
      <c r="LCN32" s="305"/>
      <c r="LCO32" s="305"/>
      <c r="LCP32" s="305"/>
      <c r="LCQ32" s="305"/>
      <c r="LCR32" s="305"/>
      <c r="LCS32" s="305"/>
      <c r="LCT32" s="305"/>
      <c r="LCU32" s="305"/>
      <c r="LCV32" s="305"/>
      <c r="LCW32" s="305"/>
      <c r="LCX32" s="305"/>
      <c r="LCY32" s="305"/>
      <c r="LCZ32" s="305"/>
      <c r="LDA32" s="305"/>
      <c r="LDB32" s="305"/>
      <c r="LDC32" s="305"/>
      <c r="LDD32" s="305"/>
      <c r="LDE32" s="305"/>
      <c r="LDF32" s="305"/>
      <c r="LDG32" s="305"/>
      <c r="LDH32" s="305"/>
      <c r="LDI32" s="305"/>
      <c r="LDJ32" s="305"/>
      <c r="LDK32" s="305"/>
      <c r="LDL32" s="305"/>
      <c r="LDM32" s="305"/>
      <c r="LDN32" s="305"/>
      <c r="LDO32" s="305"/>
      <c r="LDP32" s="305"/>
      <c r="LDQ32" s="305"/>
      <c r="LDR32" s="305"/>
      <c r="LDS32" s="305"/>
      <c r="LDT32" s="305"/>
      <c r="LDU32" s="305"/>
      <c r="LDV32" s="305"/>
      <c r="LDW32" s="305"/>
      <c r="LDX32" s="305"/>
      <c r="LDY32" s="305"/>
      <c r="LDZ32" s="305"/>
      <c r="LEA32" s="305"/>
      <c r="LEB32" s="305"/>
      <c r="LEC32" s="305"/>
      <c r="LED32" s="305"/>
      <c r="LEE32" s="305"/>
      <c r="LEF32" s="305"/>
      <c r="LEG32" s="305"/>
      <c r="LEH32" s="305"/>
      <c r="LEI32" s="305"/>
      <c r="LEJ32" s="305"/>
      <c r="LEK32" s="305"/>
      <c r="LEL32" s="305"/>
      <c r="LEM32" s="305"/>
      <c r="LEN32" s="305"/>
      <c r="LEO32" s="305"/>
      <c r="LEP32" s="305"/>
      <c r="LEQ32" s="305"/>
      <c r="LER32" s="305"/>
      <c r="LES32" s="305"/>
      <c r="LET32" s="305"/>
      <c r="LEU32" s="305"/>
      <c r="LEV32" s="305"/>
      <c r="LEW32" s="305"/>
      <c r="LEX32" s="305"/>
      <c r="LEY32" s="305"/>
      <c r="LEZ32" s="305"/>
      <c r="LFA32" s="305"/>
      <c r="LFB32" s="305"/>
      <c r="LFC32" s="305"/>
      <c r="LFD32" s="305"/>
      <c r="LFE32" s="305"/>
      <c r="LFF32" s="305"/>
      <c r="LFG32" s="305"/>
      <c r="LFH32" s="305"/>
      <c r="LFI32" s="305"/>
      <c r="LFJ32" s="305"/>
      <c r="LFK32" s="305"/>
      <c r="LFL32" s="305"/>
      <c r="LFM32" s="305"/>
      <c r="LFN32" s="305"/>
      <c r="LFO32" s="305"/>
      <c r="LFP32" s="305"/>
      <c r="LFQ32" s="305"/>
      <c r="LFR32" s="305"/>
      <c r="LFS32" s="305"/>
      <c r="LFT32" s="305"/>
      <c r="LFU32" s="305"/>
      <c r="LFV32" s="305"/>
      <c r="LFW32" s="305"/>
      <c r="LFX32" s="305"/>
      <c r="LFY32" s="305"/>
      <c r="LFZ32" s="305"/>
      <c r="LGA32" s="305"/>
      <c r="LGB32" s="305"/>
      <c r="LGC32" s="305"/>
      <c r="LGD32" s="305"/>
      <c r="LGE32" s="305"/>
      <c r="LGF32" s="305"/>
      <c r="LGG32" s="305"/>
      <c r="LGH32" s="305"/>
      <c r="LGI32" s="305"/>
      <c r="LGJ32" s="305"/>
      <c r="LGK32" s="305"/>
      <c r="LGL32" s="305"/>
      <c r="LGM32" s="305"/>
      <c r="LGN32" s="305"/>
      <c r="LGO32" s="305"/>
      <c r="LGP32" s="305"/>
      <c r="LGQ32" s="305"/>
      <c r="LGR32" s="305"/>
      <c r="LGS32" s="305"/>
      <c r="LGT32" s="305"/>
      <c r="LGU32" s="305"/>
      <c r="LGV32" s="305"/>
      <c r="LGW32" s="305"/>
      <c r="LGX32" s="305"/>
      <c r="LGY32" s="305"/>
      <c r="LGZ32" s="305"/>
      <c r="LHA32" s="305"/>
      <c r="LHB32" s="305"/>
      <c r="LHC32" s="305"/>
      <c r="LHD32" s="305"/>
      <c r="LHE32" s="305"/>
      <c r="LHF32" s="305"/>
      <c r="LHG32" s="305"/>
      <c r="LHH32" s="305"/>
      <c r="LHI32" s="305"/>
      <c r="LHJ32" s="305"/>
      <c r="LHK32" s="305"/>
      <c r="LHL32" s="305"/>
      <c r="LHM32" s="305"/>
      <c r="LHN32" s="305"/>
      <c r="LHO32" s="305"/>
      <c r="LHP32" s="305"/>
      <c r="LHQ32" s="305"/>
      <c r="LHR32" s="305"/>
      <c r="LHS32" s="305"/>
      <c r="LHT32" s="305"/>
      <c r="LHU32" s="305"/>
      <c r="LHV32" s="305"/>
      <c r="LHW32" s="305"/>
      <c r="LHX32" s="305"/>
      <c r="LHY32" s="305"/>
      <c r="LHZ32" s="305"/>
      <c r="LIA32" s="305"/>
      <c r="LIB32" s="305"/>
      <c r="LIC32" s="305"/>
      <c r="LID32" s="305"/>
      <c r="LIE32" s="305"/>
      <c r="LIF32" s="305"/>
      <c r="LIG32" s="305"/>
      <c r="LIH32" s="305"/>
      <c r="LII32" s="305"/>
      <c r="LIJ32" s="305"/>
      <c r="LIK32" s="305"/>
      <c r="LIL32" s="305"/>
      <c r="LIM32" s="305"/>
      <c r="LIN32" s="305"/>
      <c r="LIO32" s="305"/>
      <c r="LIP32" s="305"/>
      <c r="LIQ32" s="305"/>
      <c r="LIR32" s="305"/>
      <c r="LIS32" s="305"/>
      <c r="LIT32" s="305"/>
      <c r="LIU32" s="305"/>
      <c r="LIV32" s="305"/>
      <c r="LIW32" s="305"/>
      <c r="LIX32" s="305"/>
      <c r="LIY32" s="305"/>
      <c r="LIZ32" s="305"/>
      <c r="LJA32" s="305"/>
      <c r="LJB32" s="305"/>
      <c r="LJC32" s="305"/>
      <c r="LJD32" s="305"/>
      <c r="LJE32" s="305"/>
      <c r="LJF32" s="305"/>
      <c r="LJG32" s="305"/>
      <c r="LJH32" s="305"/>
      <c r="LJI32" s="305"/>
      <c r="LJJ32" s="305"/>
      <c r="LJK32" s="305"/>
      <c r="LJL32" s="305"/>
      <c r="LJM32" s="305"/>
      <c r="LJN32" s="305"/>
      <c r="LJO32" s="305"/>
      <c r="LJP32" s="305"/>
      <c r="LJQ32" s="305"/>
      <c r="LJR32" s="305"/>
      <c r="LJS32" s="305"/>
      <c r="LJT32" s="305"/>
      <c r="LJU32" s="305"/>
      <c r="LJV32" s="305"/>
      <c r="LJW32" s="305"/>
      <c r="LJX32" s="305"/>
      <c r="LJY32" s="305"/>
      <c r="LJZ32" s="305"/>
      <c r="LKA32" s="305"/>
      <c r="LKB32" s="305"/>
      <c r="LKC32" s="305"/>
      <c r="LKD32" s="305"/>
      <c r="LKE32" s="305"/>
      <c r="LKF32" s="305"/>
      <c r="LKG32" s="305"/>
      <c r="LKH32" s="305"/>
      <c r="LKI32" s="305"/>
      <c r="LKJ32" s="305"/>
      <c r="LKK32" s="305"/>
      <c r="LKL32" s="305"/>
      <c r="LKM32" s="305"/>
      <c r="LKN32" s="305"/>
      <c r="LKO32" s="305"/>
      <c r="LKP32" s="305"/>
      <c r="LKQ32" s="305"/>
      <c r="LKR32" s="305"/>
      <c r="LKS32" s="305"/>
      <c r="LKT32" s="305"/>
      <c r="LKU32" s="305"/>
      <c r="LKV32" s="305"/>
      <c r="LKW32" s="305"/>
      <c r="LKX32" s="305"/>
      <c r="LKY32" s="305"/>
      <c r="LKZ32" s="305"/>
      <c r="LLA32" s="305"/>
      <c r="LLB32" s="305"/>
      <c r="LLC32" s="305"/>
      <c r="LLD32" s="305"/>
      <c r="LLE32" s="305"/>
      <c r="LLF32" s="305"/>
      <c r="LLG32" s="305"/>
      <c r="LLH32" s="305"/>
      <c r="LLI32" s="305"/>
      <c r="LLJ32" s="305"/>
      <c r="LLK32" s="305"/>
      <c r="LLL32" s="305"/>
      <c r="LLM32" s="305"/>
      <c r="LLN32" s="305"/>
      <c r="LLO32" s="305"/>
      <c r="LLP32" s="305"/>
      <c r="LLQ32" s="305"/>
      <c r="LLR32" s="305"/>
      <c r="LLS32" s="305"/>
      <c r="LLT32" s="305"/>
      <c r="LLU32" s="305"/>
      <c r="LLV32" s="305"/>
      <c r="LLW32" s="305"/>
      <c r="LLX32" s="305"/>
      <c r="LLY32" s="305"/>
      <c r="LLZ32" s="305"/>
      <c r="LMA32" s="305"/>
      <c r="LMB32" s="305"/>
      <c r="LMC32" s="305"/>
      <c r="LMD32" s="305"/>
      <c r="LME32" s="305"/>
      <c r="LMF32" s="305"/>
      <c r="LMG32" s="305"/>
      <c r="LMH32" s="305"/>
      <c r="LMI32" s="305"/>
      <c r="LMJ32" s="305"/>
      <c r="LMK32" s="305"/>
      <c r="LML32" s="305"/>
      <c r="LMM32" s="305"/>
      <c r="LMN32" s="305"/>
      <c r="LMO32" s="305"/>
      <c r="LMP32" s="305"/>
      <c r="LMQ32" s="305"/>
      <c r="LMR32" s="305"/>
      <c r="LMS32" s="305"/>
      <c r="LMT32" s="305"/>
      <c r="LMU32" s="305"/>
      <c r="LMV32" s="305"/>
      <c r="LMW32" s="305"/>
      <c r="LMX32" s="305"/>
      <c r="LMY32" s="305"/>
      <c r="LMZ32" s="305"/>
      <c r="LNA32" s="305"/>
      <c r="LNB32" s="305"/>
      <c r="LNC32" s="305"/>
      <c r="LND32" s="305"/>
      <c r="LNE32" s="305"/>
      <c r="LNF32" s="305"/>
      <c r="LNG32" s="305"/>
      <c r="LNH32" s="305"/>
      <c r="LNI32" s="305"/>
      <c r="LNJ32" s="305"/>
      <c r="LNK32" s="305"/>
      <c r="LNL32" s="305"/>
      <c r="LNM32" s="305"/>
      <c r="LNN32" s="305"/>
      <c r="LNO32" s="305"/>
      <c r="LNP32" s="305"/>
      <c r="LNQ32" s="305"/>
      <c r="LNR32" s="305"/>
      <c r="LNS32" s="305"/>
      <c r="LNT32" s="305"/>
      <c r="LNU32" s="305"/>
      <c r="LNV32" s="305"/>
      <c r="LNW32" s="305"/>
      <c r="LNX32" s="305"/>
      <c r="LNY32" s="305"/>
      <c r="LNZ32" s="305"/>
      <c r="LOA32" s="305"/>
      <c r="LOB32" s="305"/>
      <c r="LOC32" s="305"/>
      <c r="LOD32" s="305"/>
      <c r="LOE32" s="305"/>
      <c r="LOF32" s="305"/>
      <c r="LOG32" s="305"/>
      <c r="LOH32" s="305"/>
      <c r="LOI32" s="305"/>
      <c r="LOJ32" s="305"/>
      <c r="LOK32" s="305"/>
      <c r="LOL32" s="305"/>
      <c r="LOM32" s="305"/>
      <c r="LON32" s="305"/>
      <c r="LOO32" s="305"/>
      <c r="LOP32" s="305"/>
      <c r="LOQ32" s="305"/>
      <c r="LOR32" s="305"/>
      <c r="LOS32" s="305"/>
      <c r="LOT32" s="305"/>
      <c r="LOU32" s="305"/>
      <c r="LOV32" s="305"/>
      <c r="LOW32" s="305"/>
      <c r="LOX32" s="305"/>
      <c r="LOY32" s="305"/>
      <c r="LOZ32" s="305"/>
      <c r="LPA32" s="305"/>
      <c r="LPB32" s="305"/>
      <c r="LPC32" s="305"/>
      <c r="LPD32" s="305"/>
      <c r="LPE32" s="305"/>
      <c r="LPF32" s="305"/>
      <c r="LPG32" s="305"/>
      <c r="LPH32" s="305"/>
      <c r="LPI32" s="305"/>
      <c r="LPJ32" s="305"/>
      <c r="LPK32" s="305"/>
      <c r="LPL32" s="305"/>
      <c r="LPM32" s="305"/>
      <c r="LPN32" s="305"/>
      <c r="LPO32" s="305"/>
      <c r="LPP32" s="305"/>
      <c r="LPQ32" s="305"/>
      <c r="LPR32" s="305"/>
      <c r="LPS32" s="305"/>
      <c r="LPT32" s="305"/>
      <c r="LPU32" s="305"/>
      <c r="LPV32" s="305"/>
      <c r="LPW32" s="305"/>
      <c r="LPX32" s="305"/>
      <c r="LPY32" s="305"/>
      <c r="LPZ32" s="305"/>
      <c r="LQA32" s="305"/>
      <c r="LQB32" s="305"/>
      <c r="LQC32" s="305"/>
      <c r="LQD32" s="305"/>
      <c r="LQE32" s="305"/>
      <c r="LQF32" s="305"/>
      <c r="LQG32" s="305"/>
      <c r="LQH32" s="305"/>
      <c r="LQI32" s="305"/>
      <c r="LQJ32" s="305"/>
      <c r="LQK32" s="305"/>
      <c r="LQL32" s="305"/>
      <c r="LQM32" s="305"/>
      <c r="LQN32" s="305"/>
      <c r="LQO32" s="305"/>
      <c r="LQP32" s="305"/>
      <c r="LQQ32" s="305"/>
      <c r="LQR32" s="305"/>
      <c r="LQS32" s="305"/>
      <c r="LQT32" s="305"/>
      <c r="LQU32" s="305"/>
      <c r="LQV32" s="305"/>
      <c r="LQW32" s="305"/>
      <c r="LQX32" s="305"/>
      <c r="LQY32" s="305"/>
      <c r="LQZ32" s="305"/>
      <c r="LRA32" s="305"/>
      <c r="LRB32" s="305"/>
      <c r="LRC32" s="305"/>
      <c r="LRD32" s="305"/>
      <c r="LRE32" s="305"/>
      <c r="LRF32" s="305"/>
      <c r="LRG32" s="305"/>
      <c r="LRH32" s="305"/>
      <c r="LRI32" s="305"/>
      <c r="LRJ32" s="305"/>
      <c r="LRK32" s="305"/>
      <c r="LRL32" s="305"/>
      <c r="LRM32" s="305"/>
      <c r="LRN32" s="305"/>
      <c r="LRO32" s="305"/>
      <c r="LRP32" s="305"/>
      <c r="LRQ32" s="305"/>
      <c r="LRR32" s="305"/>
      <c r="LRS32" s="305"/>
      <c r="LRT32" s="305"/>
      <c r="LRU32" s="305"/>
      <c r="LRV32" s="305"/>
      <c r="LRW32" s="305"/>
      <c r="LRX32" s="305"/>
      <c r="LRY32" s="305"/>
      <c r="LRZ32" s="305"/>
      <c r="LSA32" s="305"/>
      <c r="LSB32" s="305"/>
      <c r="LSC32" s="305"/>
      <c r="LSD32" s="305"/>
      <c r="LSE32" s="305"/>
      <c r="LSF32" s="305"/>
      <c r="LSG32" s="305"/>
      <c r="LSH32" s="305"/>
      <c r="LSI32" s="305"/>
      <c r="LSJ32" s="305"/>
      <c r="LSK32" s="305"/>
      <c r="LSL32" s="305"/>
      <c r="LSM32" s="305"/>
      <c r="LSN32" s="305"/>
      <c r="LSO32" s="305"/>
      <c r="LSP32" s="305"/>
      <c r="LSQ32" s="305"/>
      <c r="LSR32" s="305"/>
      <c r="LSS32" s="305"/>
      <c r="LST32" s="305"/>
      <c r="LSU32" s="305"/>
      <c r="LSV32" s="305"/>
      <c r="LSW32" s="305"/>
      <c r="LSX32" s="305"/>
      <c r="LSY32" s="305"/>
      <c r="LSZ32" s="305"/>
      <c r="LTA32" s="305"/>
      <c r="LTB32" s="305"/>
      <c r="LTC32" s="305"/>
      <c r="LTD32" s="305"/>
      <c r="LTE32" s="305"/>
      <c r="LTF32" s="305"/>
      <c r="LTG32" s="305"/>
      <c r="LTH32" s="305"/>
      <c r="LTI32" s="305"/>
      <c r="LTJ32" s="305"/>
      <c r="LTK32" s="305"/>
      <c r="LTL32" s="305"/>
      <c r="LTM32" s="305"/>
      <c r="LTN32" s="305"/>
      <c r="LTO32" s="305"/>
      <c r="LTP32" s="305"/>
      <c r="LTQ32" s="305"/>
      <c r="LTR32" s="305"/>
      <c r="LTS32" s="305"/>
      <c r="LTT32" s="305"/>
      <c r="LTU32" s="305"/>
      <c r="LTV32" s="305"/>
      <c r="LTW32" s="305"/>
      <c r="LTX32" s="305"/>
      <c r="LTY32" s="305"/>
      <c r="LTZ32" s="305"/>
      <c r="LUA32" s="305"/>
      <c r="LUB32" s="305"/>
      <c r="LUC32" s="305"/>
      <c r="LUD32" s="305"/>
      <c r="LUE32" s="305"/>
      <c r="LUF32" s="305"/>
      <c r="LUG32" s="305"/>
      <c r="LUH32" s="305"/>
      <c r="LUI32" s="305"/>
      <c r="LUJ32" s="305"/>
      <c r="LUK32" s="305"/>
      <c r="LUL32" s="305"/>
      <c r="LUM32" s="305"/>
      <c r="LUN32" s="305"/>
      <c r="LUO32" s="305"/>
      <c r="LUP32" s="305"/>
      <c r="LUQ32" s="305"/>
      <c r="LUR32" s="305"/>
      <c r="LUS32" s="305"/>
      <c r="LUT32" s="305"/>
      <c r="LUU32" s="305"/>
      <c r="LUV32" s="305"/>
      <c r="LUW32" s="305"/>
      <c r="LUX32" s="305"/>
      <c r="LUY32" s="305"/>
      <c r="LUZ32" s="305"/>
      <c r="LVA32" s="305"/>
      <c r="LVB32" s="305"/>
      <c r="LVC32" s="305"/>
      <c r="LVD32" s="305"/>
      <c r="LVE32" s="305"/>
      <c r="LVF32" s="305"/>
      <c r="LVG32" s="305"/>
      <c r="LVH32" s="305"/>
      <c r="LVI32" s="305"/>
      <c r="LVJ32" s="305"/>
      <c r="LVK32" s="305"/>
      <c r="LVL32" s="305"/>
      <c r="LVM32" s="305"/>
      <c r="LVN32" s="305"/>
      <c r="LVO32" s="305"/>
      <c r="LVP32" s="305"/>
      <c r="LVQ32" s="305"/>
      <c r="LVR32" s="305"/>
      <c r="LVS32" s="305"/>
      <c r="LVT32" s="305"/>
      <c r="LVU32" s="305"/>
      <c r="LVV32" s="305"/>
      <c r="LVW32" s="305"/>
      <c r="LVX32" s="305"/>
      <c r="LVY32" s="305"/>
      <c r="LVZ32" s="305"/>
      <c r="LWA32" s="305"/>
      <c r="LWB32" s="305"/>
      <c r="LWC32" s="305"/>
      <c r="LWD32" s="305"/>
      <c r="LWE32" s="305"/>
      <c r="LWF32" s="305"/>
      <c r="LWG32" s="305"/>
      <c r="LWH32" s="305"/>
      <c r="LWI32" s="305"/>
      <c r="LWJ32" s="305"/>
      <c r="LWK32" s="305"/>
      <c r="LWL32" s="305"/>
      <c r="LWM32" s="305"/>
      <c r="LWN32" s="305"/>
      <c r="LWO32" s="305"/>
      <c r="LWP32" s="305"/>
      <c r="LWQ32" s="305"/>
      <c r="LWR32" s="305"/>
      <c r="LWS32" s="305"/>
      <c r="LWT32" s="305"/>
      <c r="LWU32" s="305"/>
      <c r="LWV32" s="305"/>
      <c r="LWW32" s="305"/>
      <c r="LWX32" s="305"/>
      <c r="LWY32" s="305"/>
      <c r="LWZ32" s="305"/>
      <c r="LXA32" s="305"/>
      <c r="LXB32" s="305"/>
      <c r="LXC32" s="305"/>
      <c r="LXD32" s="305"/>
      <c r="LXE32" s="305"/>
      <c r="LXF32" s="305"/>
      <c r="LXG32" s="305"/>
      <c r="LXH32" s="305"/>
      <c r="LXI32" s="305"/>
      <c r="LXJ32" s="305"/>
      <c r="LXK32" s="305"/>
      <c r="LXL32" s="305"/>
      <c r="LXM32" s="305"/>
      <c r="LXN32" s="305"/>
      <c r="LXO32" s="305"/>
      <c r="LXP32" s="305"/>
      <c r="LXQ32" s="305"/>
      <c r="LXR32" s="305"/>
      <c r="LXS32" s="305"/>
      <c r="LXT32" s="305"/>
      <c r="LXU32" s="305"/>
      <c r="LXV32" s="305"/>
      <c r="LXW32" s="305"/>
      <c r="LXX32" s="305"/>
      <c r="LXY32" s="305"/>
      <c r="LXZ32" s="305"/>
      <c r="LYA32" s="305"/>
      <c r="LYB32" s="305"/>
      <c r="LYC32" s="305"/>
      <c r="LYD32" s="305"/>
      <c r="LYE32" s="305"/>
      <c r="LYF32" s="305"/>
      <c r="LYG32" s="305"/>
      <c r="LYH32" s="305"/>
      <c r="LYI32" s="305"/>
      <c r="LYJ32" s="305"/>
      <c r="LYK32" s="305"/>
      <c r="LYL32" s="305"/>
      <c r="LYM32" s="305"/>
      <c r="LYN32" s="305"/>
      <c r="LYO32" s="305"/>
      <c r="LYP32" s="305"/>
      <c r="LYQ32" s="305"/>
      <c r="LYR32" s="305"/>
      <c r="LYS32" s="305"/>
      <c r="LYT32" s="305"/>
      <c r="LYU32" s="305"/>
      <c r="LYV32" s="305"/>
      <c r="LYW32" s="305"/>
      <c r="LYX32" s="305"/>
      <c r="LYY32" s="305"/>
      <c r="LYZ32" s="305"/>
      <c r="LZA32" s="305"/>
      <c r="LZB32" s="305"/>
      <c r="LZC32" s="305"/>
      <c r="LZD32" s="305"/>
      <c r="LZE32" s="305"/>
      <c r="LZF32" s="305"/>
      <c r="LZG32" s="305"/>
      <c r="LZH32" s="305"/>
      <c r="LZI32" s="305"/>
      <c r="LZJ32" s="305"/>
      <c r="LZK32" s="305"/>
      <c r="LZL32" s="305"/>
      <c r="LZM32" s="305"/>
      <c r="LZN32" s="305"/>
      <c r="LZO32" s="305"/>
      <c r="LZP32" s="305"/>
      <c r="LZQ32" s="305"/>
      <c r="LZR32" s="305"/>
      <c r="LZS32" s="305"/>
      <c r="LZT32" s="305"/>
      <c r="LZU32" s="305"/>
      <c r="LZV32" s="305"/>
      <c r="LZW32" s="305"/>
      <c r="LZX32" s="305"/>
      <c r="LZY32" s="305"/>
      <c r="LZZ32" s="305"/>
      <c r="MAA32" s="305"/>
      <c r="MAB32" s="305"/>
      <c r="MAC32" s="305"/>
      <c r="MAD32" s="305"/>
      <c r="MAE32" s="305"/>
      <c r="MAF32" s="305"/>
      <c r="MAG32" s="305"/>
      <c r="MAH32" s="305"/>
      <c r="MAI32" s="305"/>
      <c r="MAJ32" s="305"/>
      <c r="MAK32" s="305"/>
      <c r="MAL32" s="305"/>
      <c r="MAM32" s="305"/>
      <c r="MAN32" s="305"/>
      <c r="MAO32" s="305"/>
      <c r="MAP32" s="305"/>
      <c r="MAQ32" s="305"/>
      <c r="MAR32" s="305"/>
      <c r="MAS32" s="305"/>
      <c r="MAT32" s="305"/>
      <c r="MAU32" s="305"/>
      <c r="MAV32" s="305"/>
      <c r="MAW32" s="305"/>
      <c r="MAX32" s="305"/>
      <c r="MAY32" s="305"/>
      <c r="MAZ32" s="305"/>
      <c r="MBA32" s="305"/>
      <c r="MBB32" s="305"/>
      <c r="MBC32" s="305"/>
      <c r="MBD32" s="305"/>
      <c r="MBE32" s="305"/>
      <c r="MBF32" s="305"/>
      <c r="MBG32" s="305"/>
      <c r="MBH32" s="305"/>
      <c r="MBI32" s="305"/>
      <c r="MBJ32" s="305"/>
      <c r="MBK32" s="305"/>
      <c r="MBL32" s="305"/>
      <c r="MBM32" s="305"/>
      <c r="MBN32" s="305"/>
      <c r="MBO32" s="305"/>
      <c r="MBP32" s="305"/>
      <c r="MBQ32" s="305"/>
      <c r="MBR32" s="305"/>
      <c r="MBS32" s="305"/>
      <c r="MBT32" s="305"/>
      <c r="MBU32" s="305"/>
      <c r="MBV32" s="305"/>
      <c r="MBW32" s="305"/>
      <c r="MBX32" s="305"/>
      <c r="MBY32" s="305"/>
      <c r="MBZ32" s="305"/>
      <c r="MCA32" s="305"/>
      <c r="MCB32" s="305"/>
      <c r="MCC32" s="305"/>
      <c r="MCD32" s="305"/>
      <c r="MCE32" s="305"/>
      <c r="MCF32" s="305"/>
      <c r="MCG32" s="305"/>
      <c r="MCH32" s="305"/>
      <c r="MCI32" s="305"/>
      <c r="MCJ32" s="305"/>
      <c r="MCK32" s="305"/>
      <c r="MCL32" s="305"/>
      <c r="MCM32" s="305"/>
      <c r="MCN32" s="305"/>
      <c r="MCO32" s="305"/>
      <c r="MCP32" s="305"/>
      <c r="MCQ32" s="305"/>
      <c r="MCR32" s="305"/>
      <c r="MCS32" s="305"/>
      <c r="MCT32" s="305"/>
      <c r="MCU32" s="305"/>
      <c r="MCV32" s="305"/>
      <c r="MCW32" s="305"/>
      <c r="MCX32" s="305"/>
      <c r="MCY32" s="305"/>
      <c r="MCZ32" s="305"/>
      <c r="MDA32" s="305"/>
      <c r="MDB32" s="305"/>
      <c r="MDC32" s="305"/>
      <c r="MDD32" s="305"/>
      <c r="MDE32" s="305"/>
      <c r="MDF32" s="305"/>
      <c r="MDG32" s="305"/>
      <c r="MDH32" s="305"/>
      <c r="MDI32" s="305"/>
      <c r="MDJ32" s="305"/>
      <c r="MDK32" s="305"/>
      <c r="MDL32" s="305"/>
      <c r="MDM32" s="305"/>
      <c r="MDN32" s="305"/>
      <c r="MDO32" s="305"/>
      <c r="MDP32" s="305"/>
      <c r="MDQ32" s="305"/>
      <c r="MDR32" s="305"/>
      <c r="MDS32" s="305"/>
      <c r="MDT32" s="305"/>
      <c r="MDU32" s="305"/>
      <c r="MDV32" s="305"/>
      <c r="MDW32" s="305"/>
      <c r="MDX32" s="305"/>
      <c r="MDY32" s="305"/>
      <c r="MDZ32" s="305"/>
      <c r="MEA32" s="305"/>
      <c r="MEB32" s="305"/>
      <c r="MEC32" s="305"/>
      <c r="MED32" s="305"/>
      <c r="MEE32" s="305"/>
      <c r="MEF32" s="305"/>
      <c r="MEG32" s="305"/>
      <c r="MEH32" s="305"/>
      <c r="MEI32" s="305"/>
      <c r="MEJ32" s="305"/>
      <c r="MEK32" s="305"/>
      <c r="MEL32" s="305"/>
      <c r="MEM32" s="305"/>
      <c r="MEN32" s="305"/>
      <c r="MEO32" s="305"/>
      <c r="MEP32" s="305"/>
      <c r="MEQ32" s="305"/>
      <c r="MER32" s="305"/>
      <c r="MES32" s="305"/>
      <c r="MET32" s="305"/>
      <c r="MEU32" s="305"/>
      <c r="MEV32" s="305"/>
      <c r="MEW32" s="305"/>
      <c r="MEX32" s="305"/>
      <c r="MEY32" s="305"/>
      <c r="MEZ32" s="305"/>
      <c r="MFA32" s="305"/>
      <c r="MFB32" s="305"/>
      <c r="MFC32" s="305"/>
      <c r="MFD32" s="305"/>
      <c r="MFE32" s="305"/>
      <c r="MFF32" s="305"/>
      <c r="MFG32" s="305"/>
      <c r="MFH32" s="305"/>
      <c r="MFI32" s="305"/>
      <c r="MFJ32" s="305"/>
      <c r="MFK32" s="305"/>
      <c r="MFL32" s="305"/>
      <c r="MFM32" s="305"/>
      <c r="MFN32" s="305"/>
      <c r="MFO32" s="305"/>
      <c r="MFP32" s="305"/>
      <c r="MFQ32" s="305"/>
      <c r="MFR32" s="305"/>
      <c r="MFS32" s="305"/>
      <c r="MFT32" s="305"/>
      <c r="MFU32" s="305"/>
      <c r="MFV32" s="305"/>
      <c r="MFW32" s="305"/>
      <c r="MFX32" s="305"/>
      <c r="MFY32" s="305"/>
      <c r="MFZ32" s="305"/>
      <c r="MGA32" s="305"/>
      <c r="MGB32" s="305"/>
      <c r="MGC32" s="305"/>
      <c r="MGD32" s="305"/>
      <c r="MGE32" s="305"/>
      <c r="MGF32" s="305"/>
      <c r="MGG32" s="305"/>
      <c r="MGH32" s="305"/>
      <c r="MGI32" s="305"/>
      <c r="MGJ32" s="305"/>
      <c r="MGK32" s="305"/>
      <c r="MGL32" s="305"/>
      <c r="MGM32" s="305"/>
      <c r="MGN32" s="305"/>
      <c r="MGO32" s="305"/>
      <c r="MGP32" s="305"/>
      <c r="MGQ32" s="305"/>
      <c r="MGR32" s="305"/>
      <c r="MGS32" s="305"/>
      <c r="MGT32" s="305"/>
      <c r="MGU32" s="305"/>
      <c r="MGV32" s="305"/>
      <c r="MGW32" s="305"/>
      <c r="MGX32" s="305"/>
      <c r="MGY32" s="305"/>
      <c r="MGZ32" s="305"/>
      <c r="MHA32" s="305"/>
      <c r="MHB32" s="305"/>
      <c r="MHC32" s="305"/>
      <c r="MHD32" s="305"/>
      <c r="MHE32" s="305"/>
      <c r="MHF32" s="305"/>
      <c r="MHG32" s="305"/>
      <c r="MHH32" s="305"/>
      <c r="MHI32" s="305"/>
      <c r="MHJ32" s="305"/>
      <c r="MHK32" s="305"/>
      <c r="MHL32" s="305"/>
      <c r="MHM32" s="305"/>
      <c r="MHN32" s="305"/>
      <c r="MHO32" s="305"/>
      <c r="MHP32" s="305"/>
      <c r="MHQ32" s="305"/>
      <c r="MHR32" s="305"/>
      <c r="MHS32" s="305"/>
      <c r="MHT32" s="305"/>
      <c r="MHU32" s="305"/>
      <c r="MHV32" s="305"/>
      <c r="MHW32" s="305"/>
      <c r="MHX32" s="305"/>
      <c r="MHY32" s="305"/>
      <c r="MHZ32" s="305"/>
      <c r="MIA32" s="305"/>
      <c r="MIB32" s="305"/>
      <c r="MIC32" s="305"/>
      <c r="MID32" s="305"/>
      <c r="MIE32" s="305"/>
      <c r="MIF32" s="305"/>
      <c r="MIG32" s="305"/>
      <c r="MIH32" s="305"/>
      <c r="MII32" s="305"/>
      <c r="MIJ32" s="305"/>
      <c r="MIK32" s="305"/>
      <c r="MIL32" s="305"/>
      <c r="MIM32" s="305"/>
      <c r="MIN32" s="305"/>
      <c r="MIO32" s="305"/>
      <c r="MIP32" s="305"/>
      <c r="MIQ32" s="305"/>
      <c r="MIR32" s="305"/>
      <c r="MIS32" s="305"/>
      <c r="MIT32" s="305"/>
      <c r="MIU32" s="305"/>
      <c r="MIV32" s="305"/>
      <c r="MIW32" s="305"/>
      <c r="MIX32" s="305"/>
      <c r="MIY32" s="305"/>
      <c r="MIZ32" s="305"/>
      <c r="MJA32" s="305"/>
      <c r="MJB32" s="305"/>
      <c r="MJC32" s="305"/>
      <c r="MJD32" s="305"/>
      <c r="MJE32" s="305"/>
      <c r="MJF32" s="305"/>
      <c r="MJG32" s="305"/>
      <c r="MJH32" s="305"/>
      <c r="MJI32" s="305"/>
      <c r="MJJ32" s="305"/>
      <c r="MJK32" s="305"/>
      <c r="MJL32" s="305"/>
      <c r="MJM32" s="305"/>
      <c r="MJN32" s="305"/>
      <c r="MJO32" s="305"/>
      <c r="MJP32" s="305"/>
      <c r="MJQ32" s="305"/>
      <c r="MJR32" s="305"/>
      <c r="MJS32" s="305"/>
      <c r="MJT32" s="305"/>
      <c r="MJU32" s="305"/>
      <c r="MJV32" s="305"/>
      <c r="MJW32" s="305"/>
      <c r="MJX32" s="305"/>
      <c r="MJY32" s="305"/>
      <c r="MJZ32" s="305"/>
      <c r="MKA32" s="305"/>
      <c r="MKB32" s="305"/>
      <c r="MKC32" s="305"/>
      <c r="MKD32" s="305"/>
      <c r="MKE32" s="305"/>
      <c r="MKF32" s="305"/>
      <c r="MKG32" s="305"/>
      <c r="MKH32" s="305"/>
      <c r="MKI32" s="305"/>
      <c r="MKJ32" s="305"/>
      <c r="MKK32" s="305"/>
      <c r="MKL32" s="305"/>
      <c r="MKM32" s="305"/>
      <c r="MKN32" s="305"/>
      <c r="MKO32" s="305"/>
      <c r="MKP32" s="305"/>
      <c r="MKQ32" s="305"/>
      <c r="MKR32" s="305"/>
      <c r="MKS32" s="305"/>
      <c r="MKT32" s="305"/>
      <c r="MKU32" s="305"/>
      <c r="MKV32" s="305"/>
      <c r="MKW32" s="305"/>
      <c r="MKX32" s="305"/>
      <c r="MKY32" s="305"/>
      <c r="MKZ32" s="305"/>
      <c r="MLA32" s="305"/>
      <c r="MLB32" s="305"/>
      <c r="MLC32" s="305"/>
      <c r="MLD32" s="305"/>
      <c r="MLE32" s="305"/>
      <c r="MLF32" s="305"/>
      <c r="MLG32" s="305"/>
      <c r="MLH32" s="305"/>
      <c r="MLI32" s="305"/>
      <c r="MLJ32" s="305"/>
      <c r="MLK32" s="305"/>
      <c r="MLL32" s="305"/>
      <c r="MLM32" s="305"/>
      <c r="MLN32" s="305"/>
      <c r="MLO32" s="305"/>
      <c r="MLP32" s="305"/>
      <c r="MLQ32" s="305"/>
      <c r="MLR32" s="305"/>
      <c r="MLS32" s="305"/>
      <c r="MLT32" s="305"/>
      <c r="MLU32" s="305"/>
      <c r="MLV32" s="305"/>
      <c r="MLW32" s="305"/>
      <c r="MLX32" s="305"/>
      <c r="MLY32" s="305"/>
      <c r="MLZ32" s="305"/>
      <c r="MMA32" s="305"/>
      <c r="MMB32" s="305"/>
      <c r="MMC32" s="305"/>
      <c r="MMD32" s="305"/>
      <c r="MME32" s="305"/>
      <c r="MMF32" s="305"/>
      <c r="MMG32" s="305"/>
      <c r="MMH32" s="305"/>
      <c r="MMI32" s="305"/>
      <c r="MMJ32" s="305"/>
      <c r="MMK32" s="305"/>
      <c r="MML32" s="305"/>
      <c r="MMM32" s="305"/>
      <c r="MMN32" s="305"/>
      <c r="MMO32" s="305"/>
      <c r="MMP32" s="305"/>
      <c r="MMQ32" s="305"/>
      <c r="MMR32" s="305"/>
      <c r="MMS32" s="305"/>
      <c r="MMT32" s="305"/>
      <c r="MMU32" s="305"/>
      <c r="MMV32" s="305"/>
      <c r="MMW32" s="305"/>
      <c r="MMX32" s="305"/>
      <c r="MMY32" s="305"/>
      <c r="MMZ32" s="305"/>
      <c r="MNA32" s="305"/>
      <c r="MNB32" s="305"/>
      <c r="MNC32" s="305"/>
      <c r="MND32" s="305"/>
      <c r="MNE32" s="305"/>
      <c r="MNF32" s="305"/>
      <c r="MNG32" s="305"/>
      <c r="MNH32" s="305"/>
      <c r="MNI32" s="305"/>
      <c r="MNJ32" s="305"/>
      <c r="MNK32" s="305"/>
      <c r="MNL32" s="305"/>
      <c r="MNM32" s="305"/>
      <c r="MNN32" s="305"/>
      <c r="MNO32" s="305"/>
      <c r="MNP32" s="305"/>
      <c r="MNQ32" s="305"/>
      <c r="MNR32" s="305"/>
      <c r="MNS32" s="305"/>
      <c r="MNT32" s="305"/>
      <c r="MNU32" s="305"/>
      <c r="MNV32" s="305"/>
      <c r="MNW32" s="305"/>
      <c r="MNX32" s="305"/>
      <c r="MNY32" s="305"/>
      <c r="MNZ32" s="305"/>
      <c r="MOA32" s="305"/>
      <c r="MOB32" s="305"/>
      <c r="MOC32" s="305"/>
      <c r="MOD32" s="305"/>
      <c r="MOE32" s="305"/>
      <c r="MOF32" s="305"/>
      <c r="MOG32" s="305"/>
      <c r="MOH32" s="305"/>
      <c r="MOI32" s="305"/>
      <c r="MOJ32" s="305"/>
      <c r="MOK32" s="305"/>
      <c r="MOL32" s="305"/>
      <c r="MOM32" s="305"/>
      <c r="MON32" s="305"/>
      <c r="MOO32" s="305"/>
      <c r="MOP32" s="305"/>
      <c r="MOQ32" s="305"/>
      <c r="MOR32" s="305"/>
      <c r="MOS32" s="305"/>
      <c r="MOT32" s="305"/>
      <c r="MOU32" s="305"/>
      <c r="MOV32" s="305"/>
      <c r="MOW32" s="305"/>
      <c r="MOX32" s="305"/>
      <c r="MOY32" s="305"/>
      <c r="MOZ32" s="305"/>
      <c r="MPA32" s="305"/>
      <c r="MPB32" s="305"/>
      <c r="MPC32" s="305"/>
      <c r="MPD32" s="305"/>
      <c r="MPE32" s="305"/>
      <c r="MPF32" s="305"/>
      <c r="MPG32" s="305"/>
      <c r="MPH32" s="305"/>
      <c r="MPI32" s="305"/>
      <c r="MPJ32" s="305"/>
      <c r="MPK32" s="305"/>
      <c r="MPL32" s="305"/>
      <c r="MPM32" s="305"/>
      <c r="MPN32" s="305"/>
      <c r="MPO32" s="305"/>
      <c r="MPP32" s="305"/>
      <c r="MPQ32" s="305"/>
      <c r="MPR32" s="305"/>
      <c r="MPS32" s="305"/>
      <c r="MPT32" s="305"/>
      <c r="MPU32" s="305"/>
      <c r="MPV32" s="305"/>
      <c r="MPW32" s="305"/>
      <c r="MPX32" s="305"/>
      <c r="MPY32" s="305"/>
      <c r="MPZ32" s="305"/>
      <c r="MQA32" s="305"/>
      <c r="MQB32" s="305"/>
      <c r="MQC32" s="305"/>
      <c r="MQD32" s="305"/>
      <c r="MQE32" s="305"/>
      <c r="MQF32" s="305"/>
      <c r="MQG32" s="305"/>
      <c r="MQH32" s="305"/>
      <c r="MQI32" s="305"/>
      <c r="MQJ32" s="305"/>
      <c r="MQK32" s="305"/>
      <c r="MQL32" s="305"/>
      <c r="MQM32" s="305"/>
      <c r="MQN32" s="305"/>
      <c r="MQO32" s="305"/>
      <c r="MQP32" s="305"/>
      <c r="MQQ32" s="305"/>
      <c r="MQR32" s="305"/>
      <c r="MQS32" s="305"/>
      <c r="MQT32" s="305"/>
      <c r="MQU32" s="305"/>
      <c r="MQV32" s="305"/>
      <c r="MQW32" s="305"/>
      <c r="MQX32" s="305"/>
      <c r="MQY32" s="305"/>
      <c r="MQZ32" s="305"/>
      <c r="MRA32" s="305"/>
      <c r="MRB32" s="305"/>
      <c r="MRC32" s="305"/>
      <c r="MRD32" s="305"/>
      <c r="MRE32" s="305"/>
      <c r="MRF32" s="305"/>
      <c r="MRG32" s="305"/>
      <c r="MRH32" s="305"/>
      <c r="MRI32" s="305"/>
      <c r="MRJ32" s="305"/>
      <c r="MRK32" s="305"/>
      <c r="MRL32" s="305"/>
      <c r="MRM32" s="305"/>
      <c r="MRN32" s="305"/>
      <c r="MRO32" s="305"/>
      <c r="MRP32" s="305"/>
      <c r="MRQ32" s="305"/>
      <c r="MRR32" s="305"/>
      <c r="MRS32" s="305"/>
      <c r="MRT32" s="305"/>
      <c r="MRU32" s="305"/>
      <c r="MRV32" s="305"/>
      <c r="MRW32" s="305"/>
      <c r="MRX32" s="305"/>
      <c r="MRY32" s="305"/>
      <c r="MRZ32" s="305"/>
      <c r="MSA32" s="305"/>
      <c r="MSB32" s="305"/>
      <c r="MSC32" s="305"/>
      <c r="MSD32" s="305"/>
      <c r="MSE32" s="305"/>
      <c r="MSF32" s="305"/>
      <c r="MSG32" s="305"/>
      <c r="MSH32" s="305"/>
      <c r="MSI32" s="305"/>
      <c r="MSJ32" s="305"/>
      <c r="MSK32" s="305"/>
      <c r="MSL32" s="305"/>
      <c r="MSM32" s="305"/>
      <c r="MSN32" s="305"/>
      <c r="MSO32" s="305"/>
      <c r="MSP32" s="305"/>
      <c r="MSQ32" s="305"/>
      <c r="MSR32" s="305"/>
      <c r="MSS32" s="305"/>
      <c r="MST32" s="305"/>
      <c r="MSU32" s="305"/>
      <c r="MSV32" s="305"/>
      <c r="MSW32" s="305"/>
      <c r="MSX32" s="305"/>
      <c r="MSY32" s="305"/>
      <c r="MSZ32" s="305"/>
      <c r="MTA32" s="305"/>
      <c r="MTB32" s="305"/>
      <c r="MTC32" s="305"/>
      <c r="MTD32" s="305"/>
      <c r="MTE32" s="305"/>
      <c r="MTF32" s="305"/>
      <c r="MTG32" s="305"/>
      <c r="MTH32" s="305"/>
      <c r="MTI32" s="305"/>
      <c r="MTJ32" s="305"/>
      <c r="MTK32" s="305"/>
      <c r="MTL32" s="305"/>
      <c r="MTM32" s="305"/>
      <c r="MTN32" s="305"/>
      <c r="MTO32" s="305"/>
      <c r="MTP32" s="305"/>
      <c r="MTQ32" s="305"/>
      <c r="MTR32" s="305"/>
      <c r="MTS32" s="305"/>
      <c r="MTT32" s="305"/>
      <c r="MTU32" s="305"/>
      <c r="MTV32" s="305"/>
      <c r="MTW32" s="305"/>
      <c r="MTX32" s="305"/>
      <c r="MTY32" s="305"/>
      <c r="MTZ32" s="305"/>
      <c r="MUA32" s="305"/>
      <c r="MUB32" s="305"/>
      <c r="MUC32" s="305"/>
      <c r="MUD32" s="305"/>
      <c r="MUE32" s="305"/>
      <c r="MUF32" s="305"/>
      <c r="MUG32" s="305"/>
      <c r="MUH32" s="305"/>
      <c r="MUI32" s="305"/>
      <c r="MUJ32" s="305"/>
      <c r="MUK32" s="305"/>
      <c r="MUL32" s="305"/>
      <c r="MUM32" s="305"/>
      <c r="MUN32" s="305"/>
      <c r="MUO32" s="305"/>
      <c r="MUP32" s="305"/>
      <c r="MUQ32" s="305"/>
      <c r="MUR32" s="305"/>
      <c r="MUS32" s="305"/>
      <c r="MUT32" s="305"/>
      <c r="MUU32" s="305"/>
      <c r="MUV32" s="305"/>
      <c r="MUW32" s="305"/>
      <c r="MUX32" s="305"/>
      <c r="MUY32" s="305"/>
      <c r="MUZ32" s="305"/>
      <c r="MVA32" s="305"/>
      <c r="MVB32" s="305"/>
      <c r="MVC32" s="305"/>
      <c r="MVD32" s="305"/>
      <c r="MVE32" s="305"/>
      <c r="MVF32" s="305"/>
      <c r="MVG32" s="305"/>
      <c r="MVH32" s="305"/>
      <c r="MVI32" s="305"/>
      <c r="MVJ32" s="305"/>
      <c r="MVK32" s="305"/>
      <c r="MVL32" s="305"/>
      <c r="MVM32" s="305"/>
      <c r="MVN32" s="305"/>
      <c r="MVO32" s="305"/>
      <c r="MVP32" s="305"/>
      <c r="MVQ32" s="305"/>
      <c r="MVR32" s="305"/>
      <c r="MVS32" s="305"/>
      <c r="MVT32" s="305"/>
      <c r="MVU32" s="305"/>
      <c r="MVV32" s="305"/>
      <c r="MVW32" s="305"/>
      <c r="MVX32" s="305"/>
      <c r="MVY32" s="305"/>
      <c r="MVZ32" s="305"/>
      <c r="MWA32" s="305"/>
      <c r="MWB32" s="305"/>
      <c r="MWC32" s="305"/>
      <c r="MWD32" s="305"/>
      <c r="MWE32" s="305"/>
      <c r="MWF32" s="305"/>
      <c r="MWG32" s="305"/>
      <c r="MWH32" s="305"/>
      <c r="MWI32" s="305"/>
      <c r="MWJ32" s="305"/>
      <c r="MWK32" s="305"/>
      <c r="MWL32" s="305"/>
      <c r="MWM32" s="305"/>
      <c r="MWN32" s="305"/>
      <c r="MWO32" s="305"/>
      <c r="MWP32" s="305"/>
      <c r="MWQ32" s="305"/>
      <c r="MWR32" s="305"/>
      <c r="MWS32" s="305"/>
      <c r="MWT32" s="305"/>
      <c r="MWU32" s="305"/>
      <c r="MWV32" s="305"/>
      <c r="MWW32" s="305"/>
      <c r="MWX32" s="305"/>
      <c r="MWY32" s="305"/>
      <c r="MWZ32" s="305"/>
      <c r="MXA32" s="305"/>
      <c r="MXB32" s="305"/>
      <c r="MXC32" s="305"/>
      <c r="MXD32" s="305"/>
      <c r="MXE32" s="305"/>
      <c r="MXF32" s="305"/>
      <c r="MXG32" s="305"/>
      <c r="MXH32" s="305"/>
      <c r="MXI32" s="305"/>
      <c r="MXJ32" s="305"/>
      <c r="MXK32" s="305"/>
      <c r="MXL32" s="305"/>
      <c r="MXM32" s="305"/>
      <c r="MXN32" s="305"/>
      <c r="MXO32" s="305"/>
      <c r="MXP32" s="305"/>
      <c r="MXQ32" s="305"/>
      <c r="MXR32" s="305"/>
      <c r="MXS32" s="305"/>
      <c r="MXT32" s="305"/>
      <c r="MXU32" s="305"/>
      <c r="MXV32" s="305"/>
      <c r="MXW32" s="305"/>
      <c r="MXX32" s="305"/>
      <c r="MXY32" s="305"/>
      <c r="MXZ32" s="305"/>
      <c r="MYA32" s="305"/>
      <c r="MYB32" s="305"/>
      <c r="MYC32" s="305"/>
      <c r="MYD32" s="305"/>
      <c r="MYE32" s="305"/>
      <c r="MYF32" s="305"/>
      <c r="MYG32" s="305"/>
      <c r="MYH32" s="305"/>
      <c r="MYI32" s="305"/>
      <c r="MYJ32" s="305"/>
      <c r="MYK32" s="305"/>
      <c r="MYL32" s="305"/>
      <c r="MYM32" s="305"/>
      <c r="MYN32" s="305"/>
      <c r="MYO32" s="305"/>
      <c r="MYP32" s="305"/>
      <c r="MYQ32" s="305"/>
      <c r="MYR32" s="305"/>
      <c r="MYS32" s="305"/>
      <c r="MYT32" s="305"/>
      <c r="MYU32" s="305"/>
      <c r="MYV32" s="305"/>
      <c r="MYW32" s="305"/>
      <c r="MYX32" s="305"/>
      <c r="MYY32" s="305"/>
      <c r="MYZ32" s="305"/>
      <c r="MZA32" s="305"/>
      <c r="MZB32" s="305"/>
      <c r="MZC32" s="305"/>
      <c r="MZD32" s="305"/>
      <c r="MZE32" s="305"/>
      <c r="MZF32" s="305"/>
      <c r="MZG32" s="305"/>
      <c r="MZH32" s="305"/>
      <c r="MZI32" s="305"/>
      <c r="MZJ32" s="305"/>
      <c r="MZK32" s="305"/>
      <c r="MZL32" s="305"/>
      <c r="MZM32" s="305"/>
      <c r="MZN32" s="305"/>
      <c r="MZO32" s="305"/>
      <c r="MZP32" s="305"/>
      <c r="MZQ32" s="305"/>
      <c r="MZR32" s="305"/>
      <c r="MZS32" s="305"/>
      <c r="MZT32" s="305"/>
      <c r="MZU32" s="305"/>
      <c r="MZV32" s="305"/>
      <c r="MZW32" s="305"/>
      <c r="MZX32" s="305"/>
      <c r="MZY32" s="305"/>
      <c r="MZZ32" s="305"/>
      <c r="NAA32" s="305"/>
      <c r="NAB32" s="305"/>
      <c r="NAC32" s="305"/>
      <c r="NAD32" s="305"/>
      <c r="NAE32" s="305"/>
      <c r="NAF32" s="305"/>
      <c r="NAG32" s="305"/>
      <c r="NAH32" s="305"/>
      <c r="NAI32" s="305"/>
      <c r="NAJ32" s="305"/>
      <c r="NAK32" s="305"/>
      <c r="NAL32" s="305"/>
      <c r="NAM32" s="305"/>
      <c r="NAN32" s="305"/>
      <c r="NAO32" s="305"/>
      <c r="NAP32" s="305"/>
      <c r="NAQ32" s="305"/>
      <c r="NAR32" s="305"/>
      <c r="NAS32" s="305"/>
      <c r="NAT32" s="305"/>
      <c r="NAU32" s="305"/>
      <c r="NAV32" s="305"/>
      <c r="NAW32" s="305"/>
      <c r="NAX32" s="305"/>
      <c r="NAY32" s="305"/>
      <c r="NAZ32" s="305"/>
      <c r="NBA32" s="305"/>
      <c r="NBB32" s="305"/>
      <c r="NBC32" s="305"/>
      <c r="NBD32" s="305"/>
      <c r="NBE32" s="305"/>
      <c r="NBF32" s="305"/>
      <c r="NBG32" s="305"/>
      <c r="NBH32" s="305"/>
      <c r="NBI32" s="305"/>
      <c r="NBJ32" s="305"/>
      <c r="NBK32" s="305"/>
      <c r="NBL32" s="305"/>
      <c r="NBM32" s="305"/>
      <c r="NBN32" s="305"/>
      <c r="NBO32" s="305"/>
      <c r="NBP32" s="305"/>
      <c r="NBQ32" s="305"/>
      <c r="NBR32" s="305"/>
      <c r="NBS32" s="305"/>
      <c r="NBT32" s="305"/>
      <c r="NBU32" s="305"/>
      <c r="NBV32" s="305"/>
      <c r="NBW32" s="305"/>
      <c r="NBX32" s="305"/>
      <c r="NBY32" s="305"/>
      <c r="NBZ32" s="305"/>
      <c r="NCA32" s="305"/>
      <c r="NCB32" s="305"/>
      <c r="NCC32" s="305"/>
      <c r="NCD32" s="305"/>
      <c r="NCE32" s="305"/>
      <c r="NCF32" s="305"/>
      <c r="NCG32" s="305"/>
      <c r="NCH32" s="305"/>
      <c r="NCI32" s="305"/>
      <c r="NCJ32" s="305"/>
      <c r="NCK32" s="305"/>
      <c r="NCL32" s="305"/>
      <c r="NCM32" s="305"/>
      <c r="NCN32" s="305"/>
      <c r="NCO32" s="305"/>
      <c r="NCP32" s="305"/>
      <c r="NCQ32" s="305"/>
      <c r="NCR32" s="305"/>
      <c r="NCS32" s="305"/>
      <c r="NCT32" s="305"/>
      <c r="NCU32" s="305"/>
      <c r="NCV32" s="305"/>
      <c r="NCW32" s="305"/>
      <c r="NCX32" s="305"/>
      <c r="NCY32" s="305"/>
      <c r="NCZ32" s="305"/>
      <c r="NDA32" s="305"/>
      <c r="NDB32" s="305"/>
      <c r="NDC32" s="305"/>
      <c r="NDD32" s="305"/>
      <c r="NDE32" s="305"/>
      <c r="NDF32" s="305"/>
      <c r="NDG32" s="305"/>
      <c r="NDH32" s="305"/>
      <c r="NDI32" s="305"/>
      <c r="NDJ32" s="305"/>
      <c r="NDK32" s="305"/>
      <c r="NDL32" s="305"/>
      <c r="NDM32" s="305"/>
      <c r="NDN32" s="305"/>
      <c r="NDO32" s="305"/>
      <c r="NDP32" s="305"/>
      <c r="NDQ32" s="305"/>
      <c r="NDR32" s="305"/>
      <c r="NDS32" s="305"/>
      <c r="NDT32" s="305"/>
      <c r="NDU32" s="305"/>
      <c r="NDV32" s="305"/>
      <c r="NDW32" s="305"/>
      <c r="NDX32" s="305"/>
      <c r="NDY32" s="305"/>
      <c r="NDZ32" s="305"/>
      <c r="NEA32" s="305"/>
      <c r="NEB32" s="305"/>
      <c r="NEC32" s="305"/>
      <c r="NED32" s="305"/>
      <c r="NEE32" s="305"/>
      <c r="NEF32" s="305"/>
      <c r="NEG32" s="305"/>
      <c r="NEH32" s="305"/>
      <c r="NEI32" s="305"/>
      <c r="NEJ32" s="305"/>
      <c r="NEK32" s="305"/>
      <c r="NEL32" s="305"/>
      <c r="NEM32" s="305"/>
      <c r="NEN32" s="305"/>
      <c r="NEO32" s="305"/>
      <c r="NEP32" s="305"/>
      <c r="NEQ32" s="305"/>
      <c r="NER32" s="305"/>
      <c r="NES32" s="305"/>
      <c r="NET32" s="305"/>
      <c r="NEU32" s="305"/>
      <c r="NEV32" s="305"/>
      <c r="NEW32" s="305"/>
      <c r="NEX32" s="305"/>
      <c r="NEY32" s="305"/>
      <c r="NEZ32" s="305"/>
      <c r="NFA32" s="305"/>
      <c r="NFB32" s="305"/>
      <c r="NFC32" s="305"/>
      <c r="NFD32" s="305"/>
      <c r="NFE32" s="305"/>
      <c r="NFF32" s="305"/>
      <c r="NFG32" s="305"/>
      <c r="NFH32" s="305"/>
      <c r="NFI32" s="305"/>
      <c r="NFJ32" s="305"/>
      <c r="NFK32" s="305"/>
      <c r="NFL32" s="305"/>
      <c r="NFM32" s="305"/>
      <c r="NFN32" s="305"/>
      <c r="NFO32" s="305"/>
      <c r="NFP32" s="305"/>
      <c r="NFQ32" s="305"/>
      <c r="NFR32" s="305"/>
      <c r="NFS32" s="305"/>
      <c r="NFT32" s="305"/>
      <c r="NFU32" s="305"/>
      <c r="NFV32" s="305"/>
      <c r="NFW32" s="305"/>
      <c r="NFX32" s="305"/>
      <c r="NFY32" s="305"/>
      <c r="NFZ32" s="305"/>
      <c r="NGA32" s="305"/>
      <c r="NGB32" s="305"/>
      <c r="NGC32" s="305"/>
      <c r="NGD32" s="305"/>
      <c r="NGE32" s="305"/>
      <c r="NGF32" s="305"/>
      <c r="NGG32" s="305"/>
      <c r="NGH32" s="305"/>
      <c r="NGI32" s="305"/>
      <c r="NGJ32" s="305"/>
      <c r="NGK32" s="305"/>
      <c r="NGL32" s="305"/>
      <c r="NGM32" s="305"/>
      <c r="NGN32" s="305"/>
      <c r="NGO32" s="305"/>
      <c r="NGP32" s="305"/>
      <c r="NGQ32" s="305"/>
      <c r="NGR32" s="305"/>
      <c r="NGS32" s="305"/>
      <c r="NGT32" s="305"/>
      <c r="NGU32" s="305"/>
      <c r="NGV32" s="305"/>
      <c r="NGW32" s="305"/>
      <c r="NGX32" s="305"/>
      <c r="NGY32" s="305"/>
      <c r="NGZ32" s="305"/>
      <c r="NHA32" s="305"/>
      <c r="NHB32" s="305"/>
      <c r="NHC32" s="305"/>
      <c r="NHD32" s="305"/>
      <c r="NHE32" s="305"/>
      <c r="NHF32" s="305"/>
      <c r="NHG32" s="305"/>
      <c r="NHH32" s="305"/>
      <c r="NHI32" s="305"/>
      <c r="NHJ32" s="305"/>
      <c r="NHK32" s="305"/>
      <c r="NHL32" s="305"/>
      <c r="NHM32" s="305"/>
      <c r="NHN32" s="305"/>
      <c r="NHO32" s="305"/>
      <c r="NHP32" s="305"/>
      <c r="NHQ32" s="305"/>
      <c r="NHR32" s="305"/>
      <c r="NHS32" s="305"/>
      <c r="NHT32" s="305"/>
      <c r="NHU32" s="305"/>
      <c r="NHV32" s="305"/>
      <c r="NHW32" s="305"/>
      <c r="NHX32" s="305"/>
      <c r="NHY32" s="305"/>
      <c r="NHZ32" s="305"/>
      <c r="NIA32" s="305"/>
      <c r="NIB32" s="305"/>
      <c r="NIC32" s="305"/>
      <c r="NID32" s="305"/>
      <c r="NIE32" s="305"/>
      <c r="NIF32" s="305"/>
      <c r="NIG32" s="305"/>
      <c r="NIH32" s="305"/>
      <c r="NII32" s="305"/>
      <c r="NIJ32" s="305"/>
      <c r="NIK32" s="305"/>
      <c r="NIL32" s="305"/>
      <c r="NIM32" s="305"/>
      <c r="NIN32" s="305"/>
      <c r="NIO32" s="305"/>
      <c r="NIP32" s="305"/>
      <c r="NIQ32" s="305"/>
      <c r="NIR32" s="305"/>
      <c r="NIS32" s="305"/>
      <c r="NIT32" s="305"/>
      <c r="NIU32" s="305"/>
      <c r="NIV32" s="305"/>
      <c r="NIW32" s="305"/>
      <c r="NIX32" s="305"/>
      <c r="NIY32" s="305"/>
      <c r="NIZ32" s="305"/>
      <c r="NJA32" s="305"/>
      <c r="NJB32" s="305"/>
      <c r="NJC32" s="305"/>
      <c r="NJD32" s="305"/>
      <c r="NJE32" s="305"/>
      <c r="NJF32" s="305"/>
      <c r="NJG32" s="305"/>
      <c r="NJH32" s="305"/>
      <c r="NJI32" s="305"/>
      <c r="NJJ32" s="305"/>
      <c r="NJK32" s="305"/>
      <c r="NJL32" s="305"/>
      <c r="NJM32" s="305"/>
      <c r="NJN32" s="305"/>
      <c r="NJO32" s="305"/>
      <c r="NJP32" s="305"/>
      <c r="NJQ32" s="305"/>
      <c r="NJR32" s="305"/>
      <c r="NJS32" s="305"/>
      <c r="NJT32" s="305"/>
      <c r="NJU32" s="305"/>
      <c r="NJV32" s="305"/>
      <c r="NJW32" s="305"/>
      <c r="NJX32" s="305"/>
      <c r="NJY32" s="305"/>
      <c r="NJZ32" s="305"/>
      <c r="NKA32" s="305"/>
      <c r="NKB32" s="305"/>
      <c r="NKC32" s="305"/>
      <c r="NKD32" s="305"/>
      <c r="NKE32" s="305"/>
      <c r="NKF32" s="305"/>
      <c r="NKG32" s="305"/>
      <c r="NKH32" s="305"/>
      <c r="NKI32" s="305"/>
      <c r="NKJ32" s="305"/>
      <c r="NKK32" s="305"/>
      <c r="NKL32" s="305"/>
      <c r="NKM32" s="305"/>
      <c r="NKN32" s="305"/>
      <c r="NKO32" s="305"/>
      <c r="NKP32" s="305"/>
      <c r="NKQ32" s="305"/>
      <c r="NKR32" s="305"/>
      <c r="NKS32" s="305"/>
      <c r="NKT32" s="305"/>
      <c r="NKU32" s="305"/>
      <c r="NKV32" s="305"/>
      <c r="NKW32" s="305"/>
      <c r="NKX32" s="305"/>
      <c r="NKY32" s="305"/>
      <c r="NKZ32" s="305"/>
      <c r="NLA32" s="305"/>
      <c r="NLB32" s="305"/>
      <c r="NLC32" s="305"/>
      <c r="NLD32" s="305"/>
      <c r="NLE32" s="305"/>
      <c r="NLF32" s="305"/>
      <c r="NLG32" s="305"/>
      <c r="NLH32" s="305"/>
      <c r="NLI32" s="305"/>
      <c r="NLJ32" s="305"/>
      <c r="NLK32" s="305"/>
      <c r="NLL32" s="305"/>
      <c r="NLM32" s="305"/>
      <c r="NLN32" s="305"/>
      <c r="NLO32" s="305"/>
      <c r="NLP32" s="305"/>
      <c r="NLQ32" s="305"/>
      <c r="NLR32" s="305"/>
      <c r="NLS32" s="305"/>
      <c r="NLT32" s="305"/>
      <c r="NLU32" s="305"/>
      <c r="NLV32" s="305"/>
      <c r="NLW32" s="305"/>
      <c r="NLX32" s="305"/>
      <c r="NLY32" s="305"/>
      <c r="NLZ32" s="305"/>
      <c r="NMA32" s="305"/>
      <c r="NMB32" s="305"/>
      <c r="NMC32" s="305"/>
      <c r="NMD32" s="305"/>
      <c r="NME32" s="305"/>
      <c r="NMF32" s="305"/>
      <c r="NMG32" s="305"/>
      <c r="NMH32" s="305"/>
      <c r="NMI32" s="305"/>
      <c r="NMJ32" s="305"/>
      <c r="NMK32" s="305"/>
      <c r="NML32" s="305"/>
      <c r="NMM32" s="305"/>
      <c r="NMN32" s="305"/>
      <c r="NMO32" s="305"/>
      <c r="NMP32" s="305"/>
      <c r="NMQ32" s="305"/>
      <c r="NMR32" s="305"/>
      <c r="NMS32" s="305"/>
      <c r="NMT32" s="305"/>
      <c r="NMU32" s="305"/>
      <c r="NMV32" s="305"/>
      <c r="NMW32" s="305"/>
      <c r="NMX32" s="305"/>
      <c r="NMY32" s="305"/>
      <c r="NMZ32" s="305"/>
      <c r="NNA32" s="305"/>
      <c r="NNB32" s="305"/>
      <c r="NNC32" s="305"/>
      <c r="NND32" s="305"/>
      <c r="NNE32" s="305"/>
      <c r="NNF32" s="305"/>
      <c r="NNG32" s="305"/>
      <c r="NNH32" s="305"/>
      <c r="NNI32" s="305"/>
      <c r="NNJ32" s="305"/>
      <c r="NNK32" s="305"/>
      <c r="NNL32" s="305"/>
      <c r="NNM32" s="305"/>
      <c r="NNN32" s="305"/>
      <c r="NNO32" s="305"/>
      <c r="NNP32" s="305"/>
      <c r="NNQ32" s="305"/>
      <c r="NNR32" s="305"/>
      <c r="NNS32" s="305"/>
      <c r="NNT32" s="305"/>
      <c r="NNU32" s="305"/>
      <c r="NNV32" s="305"/>
      <c r="NNW32" s="305"/>
      <c r="NNX32" s="305"/>
      <c r="NNY32" s="305"/>
      <c r="NNZ32" s="305"/>
      <c r="NOA32" s="305"/>
      <c r="NOB32" s="305"/>
      <c r="NOC32" s="305"/>
      <c r="NOD32" s="305"/>
      <c r="NOE32" s="305"/>
      <c r="NOF32" s="305"/>
      <c r="NOG32" s="305"/>
      <c r="NOH32" s="305"/>
      <c r="NOI32" s="305"/>
      <c r="NOJ32" s="305"/>
      <c r="NOK32" s="305"/>
      <c r="NOL32" s="305"/>
      <c r="NOM32" s="305"/>
      <c r="NON32" s="305"/>
      <c r="NOO32" s="305"/>
      <c r="NOP32" s="305"/>
      <c r="NOQ32" s="305"/>
      <c r="NOR32" s="305"/>
      <c r="NOS32" s="305"/>
      <c r="NOT32" s="305"/>
      <c r="NOU32" s="305"/>
      <c r="NOV32" s="305"/>
      <c r="NOW32" s="305"/>
      <c r="NOX32" s="305"/>
      <c r="NOY32" s="305"/>
      <c r="NOZ32" s="305"/>
      <c r="NPA32" s="305"/>
      <c r="NPB32" s="305"/>
      <c r="NPC32" s="305"/>
      <c r="NPD32" s="305"/>
      <c r="NPE32" s="305"/>
      <c r="NPF32" s="305"/>
      <c r="NPG32" s="305"/>
      <c r="NPH32" s="305"/>
      <c r="NPI32" s="305"/>
      <c r="NPJ32" s="305"/>
      <c r="NPK32" s="305"/>
      <c r="NPL32" s="305"/>
      <c r="NPM32" s="305"/>
      <c r="NPN32" s="305"/>
      <c r="NPO32" s="305"/>
      <c r="NPP32" s="305"/>
      <c r="NPQ32" s="305"/>
      <c r="NPR32" s="305"/>
      <c r="NPS32" s="305"/>
      <c r="NPT32" s="305"/>
      <c r="NPU32" s="305"/>
      <c r="NPV32" s="305"/>
      <c r="NPW32" s="305"/>
      <c r="NPX32" s="305"/>
      <c r="NPY32" s="305"/>
      <c r="NPZ32" s="305"/>
      <c r="NQA32" s="305"/>
      <c r="NQB32" s="305"/>
      <c r="NQC32" s="305"/>
      <c r="NQD32" s="305"/>
      <c r="NQE32" s="305"/>
      <c r="NQF32" s="305"/>
      <c r="NQG32" s="305"/>
      <c r="NQH32" s="305"/>
      <c r="NQI32" s="305"/>
      <c r="NQJ32" s="305"/>
      <c r="NQK32" s="305"/>
      <c r="NQL32" s="305"/>
      <c r="NQM32" s="305"/>
      <c r="NQN32" s="305"/>
      <c r="NQO32" s="305"/>
      <c r="NQP32" s="305"/>
      <c r="NQQ32" s="305"/>
      <c r="NQR32" s="305"/>
      <c r="NQS32" s="305"/>
      <c r="NQT32" s="305"/>
      <c r="NQU32" s="305"/>
      <c r="NQV32" s="305"/>
      <c r="NQW32" s="305"/>
      <c r="NQX32" s="305"/>
      <c r="NQY32" s="305"/>
      <c r="NQZ32" s="305"/>
      <c r="NRA32" s="305"/>
      <c r="NRB32" s="305"/>
      <c r="NRC32" s="305"/>
      <c r="NRD32" s="305"/>
      <c r="NRE32" s="305"/>
      <c r="NRF32" s="305"/>
      <c r="NRG32" s="305"/>
      <c r="NRH32" s="305"/>
      <c r="NRI32" s="305"/>
      <c r="NRJ32" s="305"/>
      <c r="NRK32" s="305"/>
      <c r="NRL32" s="305"/>
      <c r="NRM32" s="305"/>
      <c r="NRN32" s="305"/>
      <c r="NRO32" s="305"/>
      <c r="NRP32" s="305"/>
      <c r="NRQ32" s="305"/>
      <c r="NRR32" s="305"/>
      <c r="NRS32" s="305"/>
      <c r="NRT32" s="305"/>
      <c r="NRU32" s="305"/>
      <c r="NRV32" s="305"/>
      <c r="NRW32" s="305"/>
      <c r="NRX32" s="305"/>
      <c r="NRY32" s="305"/>
      <c r="NRZ32" s="305"/>
      <c r="NSA32" s="305"/>
      <c r="NSB32" s="305"/>
      <c r="NSC32" s="305"/>
      <c r="NSD32" s="305"/>
      <c r="NSE32" s="305"/>
      <c r="NSF32" s="305"/>
      <c r="NSG32" s="305"/>
      <c r="NSH32" s="305"/>
      <c r="NSI32" s="305"/>
      <c r="NSJ32" s="305"/>
      <c r="NSK32" s="305"/>
      <c r="NSL32" s="305"/>
      <c r="NSM32" s="305"/>
      <c r="NSN32" s="305"/>
      <c r="NSO32" s="305"/>
      <c r="NSP32" s="305"/>
      <c r="NSQ32" s="305"/>
      <c r="NSR32" s="305"/>
      <c r="NSS32" s="305"/>
      <c r="NST32" s="305"/>
      <c r="NSU32" s="305"/>
      <c r="NSV32" s="305"/>
      <c r="NSW32" s="305"/>
      <c r="NSX32" s="305"/>
      <c r="NSY32" s="305"/>
      <c r="NSZ32" s="305"/>
      <c r="NTA32" s="305"/>
      <c r="NTB32" s="305"/>
      <c r="NTC32" s="305"/>
      <c r="NTD32" s="305"/>
      <c r="NTE32" s="305"/>
      <c r="NTF32" s="305"/>
      <c r="NTG32" s="305"/>
      <c r="NTH32" s="305"/>
      <c r="NTI32" s="305"/>
      <c r="NTJ32" s="305"/>
      <c r="NTK32" s="305"/>
      <c r="NTL32" s="305"/>
      <c r="NTM32" s="305"/>
      <c r="NTN32" s="305"/>
      <c r="NTO32" s="305"/>
      <c r="NTP32" s="305"/>
      <c r="NTQ32" s="305"/>
      <c r="NTR32" s="305"/>
      <c r="NTS32" s="305"/>
      <c r="NTT32" s="305"/>
      <c r="NTU32" s="305"/>
      <c r="NTV32" s="305"/>
      <c r="NTW32" s="305"/>
      <c r="NTX32" s="305"/>
      <c r="NTY32" s="305"/>
      <c r="NTZ32" s="305"/>
      <c r="NUA32" s="305"/>
      <c r="NUB32" s="305"/>
      <c r="NUC32" s="305"/>
      <c r="NUD32" s="305"/>
      <c r="NUE32" s="305"/>
      <c r="NUF32" s="305"/>
      <c r="NUG32" s="305"/>
      <c r="NUH32" s="305"/>
      <c r="NUI32" s="305"/>
      <c r="NUJ32" s="305"/>
      <c r="NUK32" s="305"/>
      <c r="NUL32" s="305"/>
      <c r="NUM32" s="305"/>
      <c r="NUN32" s="305"/>
      <c r="NUO32" s="305"/>
      <c r="NUP32" s="305"/>
      <c r="NUQ32" s="305"/>
      <c r="NUR32" s="305"/>
      <c r="NUS32" s="305"/>
      <c r="NUT32" s="305"/>
      <c r="NUU32" s="305"/>
      <c r="NUV32" s="305"/>
      <c r="NUW32" s="305"/>
      <c r="NUX32" s="305"/>
      <c r="NUY32" s="305"/>
      <c r="NUZ32" s="305"/>
      <c r="NVA32" s="305"/>
      <c r="NVB32" s="305"/>
      <c r="NVC32" s="305"/>
      <c r="NVD32" s="305"/>
      <c r="NVE32" s="305"/>
      <c r="NVF32" s="305"/>
      <c r="NVG32" s="305"/>
      <c r="NVH32" s="305"/>
      <c r="NVI32" s="305"/>
      <c r="NVJ32" s="305"/>
      <c r="NVK32" s="305"/>
      <c r="NVL32" s="305"/>
      <c r="NVM32" s="305"/>
      <c r="NVN32" s="305"/>
      <c r="NVO32" s="305"/>
      <c r="NVP32" s="305"/>
      <c r="NVQ32" s="305"/>
      <c r="NVR32" s="305"/>
      <c r="NVS32" s="305"/>
      <c r="NVT32" s="305"/>
      <c r="NVU32" s="305"/>
      <c r="NVV32" s="305"/>
      <c r="NVW32" s="305"/>
      <c r="NVX32" s="305"/>
      <c r="NVY32" s="305"/>
      <c r="NVZ32" s="305"/>
      <c r="NWA32" s="305"/>
      <c r="NWB32" s="305"/>
      <c r="NWC32" s="305"/>
      <c r="NWD32" s="305"/>
      <c r="NWE32" s="305"/>
      <c r="NWF32" s="305"/>
      <c r="NWG32" s="305"/>
      <c r="NWH32" s="305"/>
      <c r="NWI32" s="305"/>
      <c r="NWJ32" s="305"/>
      <c r="NWK32" s="305"/>
      <c r="NWL32" s="305"/>
      <c r="NWM32" s="305"/>
      <c r="NWN32" s="305"/>
      <c r="NWO32" s="305"/>
      <c r="NWP32" s="305"/>
      <c r="NWQ32" s="305"/>
      <c r="NWR32" s="305"/>
      <c r="NWS32" s="305"/>
      <c r="NWT32" s="305"/>
      <c r="NWU32" s="305"/>
      <c r="NWV32" s="305"/>
      <c r="NWW32" s="305"/>
      <c r="NWX32" s="305"/>
      <c r="NWY32" s="305"/>
      <c r="NWZ32" s="305"/>
      <c r="NXA32" s="305"/>
      <c r="NXB32" s="305"/>
      <c r="NXC32" s="305"/>
      <c r="NXD32" s="305"/>
      <c r="NXE32" s="305"/>
      <c r="NXF32" s="305"/>
      <c r="NXG32" s="305"/>
      <c r="NXH32" s="305"/>
      <c r="NXI32" s="305"/>
      <c r="NXJ32" s="305"/>
      <c r="NXK32" s="305"/>
      <c r="NXL32" s="305"/>
      <c r="NXM32" s="305"/>
      <c r="NXN32" s="305"/>
      <c r="NXO32" s="305"/>
      <c r="NXP32" s="305"/>
      <c r="NXQ32" s="305"/>
      <c r="NXR32" s="305"/>
      <c r="NXS32" s="305"/>
      <c r="NXT32" s="305"/>
      <c r="NXU32" s="305"/>
      <c r="NXV32" s="305"/>
      <c r="NXW32" s="305"/>
      <c r="NXX32" s="305"/>
      <c r="NXY32" s="305"/>
      <c r="NXZ32" s="305"/>
      <c r="NYA32" s="305"/>
      <c r="NYB32" s="305"/>
      <c r="NYC32" s="305"/>
      <c r="NYD32" s="305"/>
      <c r="NYE32" s="305"/>
      <c r="NYF32" s="305"/>
      <c r="NYG32" s="305"/>
      <c r="NYH32" s="305"/>
      <c r="NYI32" s="305"/>
      <c r="NYJ32" s="305"/>
      <c r="NYK32" s="305"/>
      <c r="NYL32" s="305"/>
      <c r="NYM32" s="305"/>
      <c r="NYN32" s="305"/>
      <c r="NYO32" s="305"/>
      <c r="NYP32" s="305"/>
      <c r="NYQ32" s="305"/>
      <c r="NYR32" s="305"/>
      <c r="NYS32" s="305"/>
      <c r="NYT32" s="305"/>
      <c r="NYU32" s="305"/>
      <c r="NYV32" s="305"/>
      <c r="NYW32" s="305"/>
      <c r="NYX32" s="305"/>
      <c r="NYY32" s="305"/>
      <c r="NYZ32" s="305"/>
      <c r="NZA32" s="305"/>
      <c r="NZB32" s="305"/>
      <c r="NZC32" s="305"/>
      <c r="NZD32" s="305"/>
      <c r="NZE32" s="305"/>
      <c r="NZF32" s="305"/>
      <c r="NZG32" s="305"/>
      <c r="NZH32" s="305"/>
      <c r="NZI32" s="305"/>
      <c r="NZJ32" s="305"/>
      <c r="NZK32" s="305"/>
      <c r="NZL32" s="305"/>
      <c r="NZM32" s="305"/>
      <c r="NZN32" s="305"/>
      <c r="NZO32" s="305"/>
      <c r="NZP32" s="305"/>
      <c r="NZQ32" s="305"/>
      <c r="NZR32" s="305"/>
      <c r="NZS32" s="305"/>
      <c r="NZT32" s="305"/>
      <c r="NZU32" s="305"/>
      <c r="NZV32" s="305"/>
      <c r="NZW32" s="305"/>
      <c r="NZX32" s="305"/>
      <c r="NZY32" s="305"/>
      <c r="NZZ32" s="305"/>
      <c r="OAA32" s="305"/>
      <c r="OAB32" s="305"/>
      <c r="OAC32" s="305"/>
      <c r="OAD32" s="305"/>
      <c r="OAE32" s="305"/>
      <c r="OAF32" s="305"/>
      <c r="OAG32" s="305"/>
      <c r="OAH32" s="305"/>
      <c r="OAI32" s="305"/>
      <c r="OAJ32" s="305"/>
      <c r="OAK32" s="305"/>
      <c r="OAL32" s="305"/>
      <c r="OAM32" s="305"/>
      <c r="OAN32" s="305"/>
      <c r="OAO32" s="305"/>
      <c r="OAP32" s="305"/>
      <c r="OAQ32" s="305"/>
      <c r="OAR32" s="305"/>
      <c r="OAS32" s="305"/>
      <c r="OAT32" s="305"/>
      <c r="OAU32" s="305"/>
      <c r="OAV32" s="305"/>
      <c r="OAW32" s="305"/>
      <c r="OAX32" s="305"/>
      <c r="OAY32" s="305"/>
      <c r="OAZ32" s="305"/>
      <c r="OBA32" s="305"/>
      <c r="OBB32" s="305"/>
      <c r="OBC32" s="305"/>
      <c r="OBD32" s="305"/>
      <c r="OBE32" s="305"/>
      <c r="OBF32" s="305"/>
      <c r="OBG32" s="305"/>
      <c r="OBH32" s="305"/>
      <c r="OBI32" s="305"/>
      <c r="OBJ32" s="305"/>
      <c r="OBK32" s="305"/>
      <c r="OBL32" s="305"/>
      <c r="OBM32" s="305"/>
      <c r="OBN32" s="305"/>
      <c r="OBO32" s="305"/>
      <c r="OBP32" s="305"/>
      <c r="OBQ32" s="305"/>
      <c r="OBR32" s="305"/>
      <c r="OBS32" s="305"/>
      <c r="OBT32" s="305"/>
      <c r="OBU32" s="305"/>
      <c r="OBV32" s="305"/>
      <c r="OBW32" s="305"/>
      <c r="OBX32" s="305"/>
      <c r="OBY32" s="305"/>
      <c r="OBZ32" s="305"/>
      <c r="OCA32" s="305"/>
      <c r="OCB32" s="305"/>
      <c r="OCC32" s="305"/>
      <c r="OCD32" s="305"/>
      <c r="OCE32" s="305"/>
      <c r="OCF32" s="305"/>
      <c r="OCG32" s="305"/>
      <c r="OCH32" s="305"/>
      <c r="OCI32" s="305"/>
      <c r="OCJ32" s="305"/>
      <c r="OCK32" s="305"/>
      <c r="OCL32" s="305"/>
      <c r="OCM32" s="305"/>
      <c r="OCN32" s="305"/>
      <c r="OCO32" s="305"/>
      <c r="OCP32" s="305"/>
      <c r="OCQ32" s="305"/>
      <c r="OCR32" s="305"/>
      <c r="OCS32" s="305"/>
      <c r="OCT32" s="305"/>
      <c r="OCU32" s="305"/>
      <c r="OCV32" s="305"/>
      <c r="OCW32" s="305"/>
      <c r="OCX32" s="305"/>
      <c r="OCY32" s="305"/>
      <c r="OCZ32" s="305"/>
      <c r="ODA32" s="305"/>
      <c r="ODB32" s="305"/>
      <c r="ODC32" s="305"/>
      <c r="ODD32" s="305"/>
      <c r="ODE32" s="305"/>
      <c r="ODF32" s="305"/>
      <c r="ODG32" s="305"/>
      <c r="ODH32" s="305"/>
      <c r="ODI32" s="305"/>
      <c r="ODJ32" s="305"/>
      <c r="ODK32" s="305"/>
      <c r="ODL32" s="305"/>
      <c r="ODM32" s="305"/>
      <c r="ODN32" s="305"/>
      <c r="ODO32" s="305"/>
      <c r="ODP32" s="305"/>
      <c r="ODQ32" s="305"/>
      <c r="ODR32" s="305"/>
      <c r="ODS32" s="305"/>
      <c r="ODT32" s="305"/>
      <c r="ODU32" s="305"/>
      <c r="ODV32" s="305"/>
      <c r="ODW32" s="305"/>
      <c r="ODX32" s="305"/>
      <c r="ODY32" s="305"/>
      <c r="ODZ32" s="305"/>
      <c r="OEA32" s="305"/>
      <c r="OEB32" s="305"/>
      <c r="OEC32" s="305"/>
      <c r="OED32" s="305"/>
      <c r="OEE32" s="305"/>
      <c r="OEF32" s="305"/>
      <c r="OEG32" s="305"/>
      <c r="OEH32" s="305"/>
      <c r="OEI32" s="305"/>
      <c r="OEJ32" s="305"/>
      <c r="OEK32" s="305"/>
      <c r="OEL32" s="305"/>
      <c r="OEM32" s="305"/>
      <c r="OEN32" s="305"/>
      <c r="OEO32" s="305"/>
      <c r="OEP32" s="305"/>
      <c r="OEQ32" s="305"/>
      <c r="OER32" s="305"/>
      <c r="OES32" s="305"/>
      <c r="OET32" s="305"/>
      <c r="OEU32" s="305"/>
      <c r="OEV32" s="305"/>
      <c r="OEW32" s="305"/>
      <c r="OEX32" s="305"/>
      <c r="OEY32" s="305"/>
      <c r="OEZ32" s="305"/>
      <c r="OFA32" s="305"/>
      <c r="OFB32" s="305"/>
      <c r="OFC32" s="305"/>
      <c r="OFD32" s="305"/>
      <c r="OFE32" s="305"/>
      <c r="OFF32" s="305"/>
      <c r="OFG32" s="305"/>
      <c r="OFH32" s="305"/>
      <c r="OFI32" s="305"/>
      <c r="OFJ32" s="305"/>
      <c r="OFK32" s="305"/>
      <c r="OFL32" s="305"/>
      <c r="OFM32" s="305"/>
      <c r="OFN32" s="305"/>
      <c r="OFO32" s="305"/>
      <c r="OFP32" s="305"/>
      <c r="OFQ32" s="305"/>
      <c r="OFR32" s="305"/>
      <c r="OFS32" s="305"/>
      <c r="OFT32" s="305"/>
      <c r="OFU32" s="305"/>
      <c r="OFV32" s="305"/>
      <c r="OFW32" s="305"/>
      <c r="OFX32" s="305"/>
      <c r="OFY32" s="305"/>
      <c r="OFZ32" s="305"/>
      <c r="OGA32" s="305"/>
      <c r="OGB32" s="305"/>
      <c r="OGC32" s="305"/>
      <c r="OGD32" s="305"/>
      <c r="OGE32" s="305"/>
      <c r="OGF32" s="305"/>
      <c r="OGG32" s="305"/>
      <c r="OGH32" s="305"/>
      <c r="OGI32" s="305"/>
      <c r="OGJ32" s="305"/>
      <c r="OGK32" s="305"/>
      <c r="OGL32" s="305"/>
      <c r="OGM32" s="305"/>
      <c r="OGN32" s="305"/>
      <c r="OGO32" s="305"/>
      <c r="OGP32" s="305"/>
      <c r="OGQ32" s="305"/>
      <c r="OGR32" s="305"/>
      <c r="OGS32" s="305"/>
      <c r="OGT32" s="305"/>
      <c r="OGU32" s="305"/>
      <c r="OGV32" s="305"/>
      <c r="OGW32" s="305"/>
      <c r="OGX32" s="305"/>
      <c r="OGY32" s="305"/>
      <c r="OGZ32" s="305"/>
      <c r="OHA32" s="305"/>
      <c r="OHB32" s="305"/>
      <c r="OHC32" s="305"/>
      <c r="OHD32" s="305"/>
      <c r="OHE32" s="305"/>
      <c r="OHF32" s="305"/>
      <c r="OHG32" s="305"/>
      <c r="OHH32" s="305"/>
      <c r="OHI32" s="305"/>
      <c r="OHJ32" s="305"/>
      <c r="OHK32" s="305"/>
      <c r="OHL32" s="305"/>
      <c r="OHM32" s="305"/>
      <c r="OHN32" s="305"/>
      <c r="OHO32" s="305"/>
      <c r="OHP32" s="305"/>
      <c r="OHQ32" s="305"/>
      <c r="OHR32" s="305"/>
      <c r="OHS32" s="305"/>
      <c r="OHT32" s="305"/>
      <c r="OHU32" s="305"/>
      <c r="OHV32" s="305"/>
      <c r="OHW32" s="305"/>
      <c r="OHX32" s="305"/>
      <c r="OHY32" s="305"/>
      <c r="OHZ32" s="305"/>
      <c r="OIA32" s="305"/>
      <c r="OIB32" s="305"/>
      <c r="OIC32" s="305"/>
      <c r="OID32" s="305"/>
      <c r="OIE32" s="305"/>
      <c r="OIF32" s="305"/>
      <c r="OIG32" s="305"/>
      <c r="OIH32" s="305"/>
      <c r="OII32" s="305"/>
      <c r="OIJ32" s="305"/>
      <c r="OIK32" s="305"/>
      <c r="OIL32" s="305"/>
      <c r="OIM32" s="305"/>
      <c r="OIN32" s="305"/>
      <c r="OIO32" s="305"/>
      <c r="OIP32" s="305"/>
      <c r="OIQ32" s="305"/>
      <c r="OIR32" s="305"/>
      <c r="OIS32" s="305"/>
      <c r="OIT32" s="305"/>
      <c r="OIU32" s="305"/>
      <c r="OIV32" s="305"/>
      <c r="OIW32" s="305"/>
      <c r="OIX32" s="305"/>
      <c r="OIY32" s="305"/>
      <c r="OIZ32" s="305"/>
      <c r="OJA32" s="305"/>
      <c r="OJB32" s="305"/>
      <c r="OJC32" s="305"/>
      <c r="OJD32" s="305"/>
      <c r="OJE32" s="305"/>
      <c r="OJF32" s="305"/>
      <c r="OJG32" s="305"/>
      <c r="OJH32" s="305"/>
      <c r="OJI32" s="305"/>
      <c r="OJJ32" s="305"/>
      <c r="OJK32" s="305"/>
      <c r="OJL32" s="305"/>
      <c r="OJM32" s="305"/>
      <c r="OJN32" s="305"/>
      <c r="OJO32" s="305"/>
      <c r="OJP32" s="305"/>
      <c r="OJQ32" s="305"/>
      <c r="OJR32" s="305"/>
      <c r="OJS32" s="305"/>
      <c r="OJT32" s="305"/>
      <c r="OJU32" s="305"/>
      <c r="OJV32" s="305"/>
      <c r="OJW32" s="305"/>
      <c r="OJX32" s="305"/>
      <c r="OJY32" s="305"/>
      <c r="OJZ32" s="305"/>
      <c r="OKA32" s="305"/>
      <c r="OKB32" s="305"/>
      <c r="OKC32" s="305"/>
      <c r="OKD32" s="305"/>
      <c r="OKE32" s="305"/>
      <c r="OKF32" s="305"/>
      <c r="OKG32" s="305"/>
      <c r="OKH32" s="305"/>
      <c r="OKI32" s="305"/>
      <c r="OKJ32" s="305"/>
      <c r="OKK32" s="305"/>
      <c r="OKL32" s="305"/>
      <c r="OKM32" s="305"/>
      <c r="OKN32" s="305"/>
      <c r="OKO32" s="305"/>
      <c r="OKP32" s="305"/>
      <c r="OKQ32" s="305"/>
      <c r="OKR32" s="305"/>
      <c r="OKS32" s="305"/>
      <c r="OKT32" s="305"/>
      <c r="OKU32" s="305"/>
      <c r="OKV32" s="305"/>
      <c r="OKW32" s="305"/>
      <c r="OKX32" s="305"/>
      <c r="OKY32" s="305"/>
      <c r="OKZ32" s="305"/>
      <c r="OLA32" s="305"/>
      <c r="OLB32" s="305"/>
      <c r="OLC32" s="305"/>
      <c r="OLD32" s="305"/>
      <c r="OLE32" s="305"/>
      <c r="OLF32" s="305"/>
      <c r="OLG32" s="305"/>
      <c r="OLH32" s="305"/>
      <c r="OLI32" s="305"/>
      <c r="OLJ32" s="305"/>
      <c r="OLK32" s="305"/>
      <c r="OLL32" s="305"/>
      <c r="OLM32" s="305"/>
      <c r="OLN32" s="305"/>
      <c r="OLO32" s="305"/>
      <c r="OLP32" s="305"/>
      <c r="OLQ32" s="305"/>
      <c r="OLR32" s="305"/>
      <c r="OLS32" s="305"/>
      <c r="OLT32" s="305"/>
      <c r="OLU32" s="305"/>
      <c r="OLV32" s="305"/>
      <c r="OLW32" s="305"/>
      <c r="OLX32" s="305"/>
      <c r="OLY32" s="305"/>
      <c r="OLZ32" s="305"/>
      <c r="OMA32" s="305"/>
      <c r="OMB32" s="305"/>
      <c r="OMC32" s="305"/>
      <c r="OMD32" s="305"/>
      <c r="OME32" s="305"/>
      <c r="OMF32" s="305"/>
      <c r="OMG32" s="305"/>
      <c r="OMH32" s="305"/>
      <c r="OMI32" s="305"/>
      <c r="OMJ32" s="305"/>
      <c r="OMK32" s="305"/>
      <c r="OML32" s="305"/>
      <c r="OMM32" s="305"/>
      <c r="OMN32" s="305"/>
      <c r="OMO32" s="305"/>
      <c r="OMP32" s="305"/>
      <c r="OMQ32" s="305"/>
      <c r="OMR32" s="305"/>
      <c r="OMS32" s="305"/>
      <c r="OMT32" s="305"/>
      <c r="OMU32" s="305"/>
      <c r="OMV32" s="305"/>
      <c r="OMW32" s="305"/>
      <c r="OMX32" s="305"/>
      <c r="OMY32" s="305"/>
      <c r="OMZ32" s="305"/>
      <c r="ONA32" s="305"/>
      <c r="ONB32" s="305"/>
      <c r="ONC32" s="305"/>
      <c r="OND32" s="305"/>
      <c r="ONE32" s="305"/>
      <c r="ONF32" s="305"/>
      <c r="ONG32" s="305"/>
      <c r="ONH32" s="305"/>
      <c r="ONI32" s="305"/>
      <c r="ONJ32" s="305"/>
      <c r="ONK32" s="305"/>
      <c r="ONL32" s="305"/>
      <c r="ONM32" s="305"/>
      <c r="ONN32" s="305"/>
      <c r="ONO32" s="305"/>
      <c r="ONP32" s="305"/>
      <c r="ONQ32" s="305"/>
      <c r="ONR32" s="305"/>
      <c r="ONS32" s="305"/>
      <c r="ONT32" s="305"/>
      <c r="ONU32" s="305"/>
      <c r="ONV32" s="305"/>
      <c r="ONW32" s="305"/>
      <c r="ONX32" s="305"/>
      <c r="ONY32" s="305"/>
      <c r="ONZ32" s="305"/>
      <c r="OOA32" s="305"/>
      <c r="OOB32" s="305"/>
      <c r="OOC32" s="305"/>
      <c r="OOD32" s="305"/>
      <c r="OOE32" s="305"/>
      <c r="OOF32" s="305"/>
      <c r="OOG32" s="305"/>
      <c r="OOH32" s="305"/>
      <c r="OOI32" s="305"/>
      <c r="OOJ32" s="305"/>
      <c r="OOK32" s="305"/>
      <c r="OOL32" s="305"/>
      <c r="OOM32" s="305"/>
      <c r="OON32" s="305"/>
      <c r="OOO32" s="305"/>
      <c r="OOP32" s="305"/>
      <c r="OOQ32" s="305"/>
      <c r="OOR32" s="305"/>
      <c r="OOS32" s="305"/>
      <c r="OOT32" s="305"/>
      <c r="OOU32" s="305"/>
      <c r="OOV32" s="305"/>
      <c r="OOW32" s="305"/>
      <c r="OOX32" s="305"/>
      <c r="OOY32" s="305"/>
      <c r="OOZ32" s="305"/>
      <c r="OPA32" s="305"/>
      <c r="OPB32" s="305"/>
      <c r="OPC32" s="305"/>
      <c r="OPD32" s="305"/>
      <c r="OPE32" s="305"/>
      <c r="OPF32" s="305"/>
      <c r="OPG32" s="305"/>
      <c r="OPH32" s="305"/>
      <c r="OPI32" s="305"/>
      <c r="OPJ32" s="305"/>
      <c r="OPK32" s="305"/>
      <c r="OPL32" s="305"/>
      <c r="OPM32" s="305"/>
      <c r="OPN32" s="305"/>
      <c r="OPO32" s="305"/>
      <c r="OPP32" s="305"/>
      <c r="OPQ32" s="305"/>
      <c r="OPR32" s="305"/>
      <c r="OPS32" s="305"/>
      <c r="OPT32" s="305"/>
      <c r="OPU32" s="305"/>
      <c r="OPV32" s="305"/>
      <c r="OPW32" s="305"/>
      <c r="OPX32" s="305"/>
      <c r="OPY32" s="305"/>
      <c r="OPZ32" s="305"/>
      <c r="OQA32" s="305"/>
      <c r="OQB32" s="305"/>
      <c r="OQC32" s="305"/>
      <c r="OQD32" s="305"/>
      <c r="OQE32" s="305"/>
      <c r="OQF32" s="305"/>
      <c r="OQG32" s="305"/>
      <c r="OQH32" s="305"/>
      <c r="OQI32" s="305"/>
      <c r="OQJ32" s="305"/>
      <c r="OQK32" s="305"/>
      <c r="OQL32" s="305"/>
      <c r="OQM32" s="305"/>
      <c r="OQN32" s="305"/>
      <c r="OQO32" s="305"/>
      <c r="OQP32" s="305"/>
      <c r="OQQ32" s="305"/>
      <c r="OQR32" s="305"/>
      <c r="OQS32" s="305"/>
      <c r="OQT32" s="305"/>
      <c r="OQU32" s="305"/>
      <c r="OQV32" s="305"/>
      <c r="OQW32" s="305"/>
      <c r="OQX32" s="305"/>
      <c r="OQY32" s="305"/>
      <c r="OQZ32" s="305"/>
      <c r="ORA32" s="305"/>
      <c r="ORB32" s="305"/>
      <c r="ORC32" s="305"/>
      <c r="ORD32" s="305"/>
      <c r="ORE32" s="305"/>
      <c r="ORF32" s="305"/>
      <c r="ORG32" s="305"/>
      <c r="ORH32" s="305"/>
      <c r="ORI32" s="305"/>
      <c r="ORJ32" s="305"/>
      <c r="ORK32" s="305"/>
      <c r="ORL32" s="305"/>
      <c r="ORM32" s="305"/>
      <c r="ORN32" s="305"/>
      <c r="ORO32" s="305"/>
      <c r="ORP32" s="305"/>
      <c r="ORQ32" s="305"/>
      <c r="ORR32" s="305"/>
      <c r="ORS32" s="305"/>
      <c r="ORT32" s="305"/>
      <c r="ORU32" s="305"/>
      <c r="ORV32" s="305"/>
      <c r="ORW32" s="305"/>
      <c r="ORX32" s="305"/>
      <c r="ORY32" s="305"/>
      <c r="ORZ32" s="305"/>
      <c r="OSA32" s="305"/>
      <c r="OSB32" s="305"/>
      <c r="OSC32" s="305"/>
      <c r="OSD32" s="305"/>
      <c r="OSE32" s="305"/>
      <c r="OSF32" s="305"/>
      <c r="OSG32" s="305"/>
      <c r="OSH32" s="305"/>
      <c r="OSI32" s="305"/>
      <c r="OSJ32" s="305"/>
      <c r="OSK32" s="305"/>
      <c r="OSL32" s="305"/>
      <c r="OSM32" s="305"/>
      <c r="OSN32" s="305"/>
      <c r="OSO32" s="305"/>
      <c r="OSP32" s="305"/>
      <c r="OSQ32" s="305"/>
      <c r="OSR32" s="305"/>
      <c r="OSS32" s="305"/>
      <c r="OST32" s="305"/>
      <c r="OSU32" s="305"/>
      <c r="OSV32" s="305"/>
      <c r="OSW32" s="305"/>
      <c r="OSX32" s="305"/>
      <c r="OSY32" s="305"/>
      <c r="OSZ32" s="305"/>
      <c r="OTA32" s="305"/>
      <c r="OTB32" s="305"/>
      <c r="OTC32" s="305"/>
      <c r="OTD32" s="305"/>
      <c r="OTE32" s="305"/>
      <c r="OTF32" s="305"/>
      <c r="OTG32" s="305"/>
      <c r="OTH32" s="305"/>
      <c r="OTI32" s="305"/>
      <c r="OTJ32" s="305"/>
      <c r="OTK32" s="305"/>
      <c r="OTL32" s="305"/>
      <c r="OTM32" s="305"/>
      <c r="OTN32" s="305"/>
      <c r="OTO32" s="305"/>
      <c r="OTP32" s="305"/>
      <c r="OTQ32" s="305"/>
      <c r="OTR32" s="305"/>
      <c r="OTS32" s="305"/>
      <c r="OTT32" s="305"/>
      <c r="OTU32" s="305"/>
      <c r="OTV32" s="305"/>
      <c r="OTW32" s="305"/>
      <c r="OTX32" s="305"/>
      <c r="OTY32" s="305"/>
      <c r="OTZ32" s="305"/>
      <c r="OUA32" s="305"/>
      <c r="OUB32" s="305"/>
      <c r="OUC32" s="305"/>
      <c r="OUD32" s="305"/>
      <c r="OUE32" s="305"/>
      <c r="OUF32" s="305"/>
      <c r="OUG32" s="305"/>
      <c r="OUH32" s="305"/>
      <c r="OUI32" s="305"/>
      <c r="OUJ32" s="305"/>
      <c r="OUK32" s="305"/>
      <c r="OUL32" s="305"/>
      <c r="OUM32" s="305"/>
      <c r="OUN32" s="305"/>
      <c r="OUO32" s="305"/>
      <c r="OUP32" s="305"/>
      <c r="OUQ32" s="305"/>
      <c r="OUR32" s="305"/>
      <c r="OUS32" s="305"/>
      <c r="OUT32" s="305"/>
      <c r="OUU32" s="305"/>
      <c r="OUV32" s="305"/>
      <c r="OUW32" s="305"/>
      <c r="OUX32" s="305"/>
      <c r="OUY32" s="305"/>
      <c r="OUZ32" s="305"/>
      <c r="OVA32" s="305"/>
      <c r="OVB32" s="305"/>
      <c r="OVC32" s="305"/>
      <c r="OVD32" s="305"/>
      <c r="OVE32" s="305"/>
      <c r="OVF32" s="305"/>
      <c r="OVG32" s="305"/>
      <c r="OVH32" s="305"/>
      <c r="OVI32" s="305"/>
      <c r="OVJ32" s="305"/>
      <c r="OVK32" s="305"/>
      <c r="OVL32" s="305"/>
      <c r="OVM32" s="305"/>
      <c r="OVN32" s="305"/>
      <c r="OVO32" s="305"/>
      <c r="OVP32" s="305"/>
      <c r="OVQ32" s="305"/>
      <c r="OVR32" s="305"/>
      <c r="OVS32" s="305"/>
      <c r="OVT32" s="305"/>
      <c r="OVU32" s="305"/>
      <c r="OVV32" s="305"/>
      <c r="OVW32" s="305"/>
      <c r="OVX32" s="305"/>
      <c r="OVY32" s="305"/>
      <c r="OVZ32" s="305"/>
      <c r="OWA32" s="305"/>
      <c r="OWB32" s="305"/>
      <c r="OWC32" s="305"/>
      <c r="OWD32" s="305"/>
      <c r="OWE32" s="305"/>
      <c r="OWF32" s="305"/>
      <c r="OWG32" s="305"/>
      <c r="OWH32" s="305"/>
      <c r="OWI32" s="305"/>
      <c r="OWJ32" s="305"/>
      <c r="OWK32" s="305"/>
      <c r="OWL32" s="305"/>
      <c r="OWM32" s="305"/>
      <c r="OWN32" s="305"/>
      <c r="OWO32" s="305"/>
      <c r="OWP32" s="305"/>
      <c r="OWQ32" s="305"/>
      <c r="OWR32" s="305"/>
      <c r="OWS32" s="305"/>
      <c r="OWT32" s="305"/>
      <c r="OWU32" s="305"/>
      <c r="OWV32" s="305"/>
      <c r="OWW32" s="305"/>
      <c r="OWX32" s="305"/>
      <c r="OWY32" s="305"/>
      <c r="OWZ32" s="305"/>
      <c r="OXA32" s="305"/>
      <c r="OXB32" s="305"/>
      <c r="OXC32" s="305"/>
      <c r="OXD32" s="305"/>
      <c r="OXE32" s="305"/>
      <c r="OXF32" s="305"/>
      <c r="OXG32" s="305"/>
      <c r="OXH32" s="305"/>
      <c r="OXI32" s="305"/>
      <c r="OXJ32" s="305"/>
      <c r="OXK32" s="305"/>
      <c r="OXL32" s="305"/>
      <c r="OXM32" s="305"/>
      <c r="OXN32" s="305"/>
      <c r="OXO32" s="305"/>
      <c r="OXP32" s="305"/>
      <c r="OXQ32" s="305"/>
      <c r="OXR32" s="305"/>
      <c r="OXS32" s="305"/>
      <c r="OXT32" s="305"/>
      <c r="OXU32" s="305"/>
      <c r="OXV32" s="305"/>
      <c r="OXW32" s="305"/>
      <c r="OXX32" s="305"/>
      <c r="OXY32" s="305"/>
      <c r="OXZ32" s="305"/>
      <c r="OYA32" s="305"/>
      <c r="OYB32" s="305"/>
      <c r="OYC32" s="305"/>
      <c r="OYD32" s="305"/>
      <c r="OYE32" s="305"/>
      <c r="OYF32" s="305"/>
      <c r="OYG32" s="305"/>
      <c r="OYH32" s="305"/>
      <c r="OYI32" s="305"/>
      <c r="OYJ32" s="305"/>
      <c r="OYK32" s="305"/>
      <c r="OYL32" s="305"/>
      <c r="OYM32" s="305"/>
      <c r="OYN32" s="305"/>
      <c r="OYO32" s="305"/>
      <c r="OYP32" s="305"/>
      <c r="OYQ32" s="305"/>
      <c r="OYR32" s="305"/>
      <c r="OYS32" s="305"/>
      <c r="OYT32" s="305"/>
      <c r="OYU32" s="305"/>
      <c r="OYV32" s="305"/>
      <c r="OYW32" s="305"/>
      <c r="OYX32" s="305"/>
      <c r="OYY32" s="305"/>
      <c r="OYZ32" s="305"/>
      <c r="OZA32" s="305"/>
      <c r="OZB32" s="305"/>
      <c r="OZC32" s="305"/>
      <c r="OZD32" s="305"/>
      <c r="OZE32" s="305"/>
      <c r="OZF32" s="305"/>
      <c r="OZG32" s="305"/>
      <c r="OZH32" s="305"/>
      <c r="OZI32" s="305"/>
      <c r="OZJ32" s="305"/>
      <c r="OZK32" s="305"/>
      <c r="OZL32" s="305"/>
      <c r="OZM32" s="305"/>
      <c r="OZN32" s="305"/>
      <c r="OZO32" s="305"/>
      <c r="OZP32" s="305"/>
      <c r="OZQ32" s="305"/>
      <c r="OZR32" s="305"/>
      <c r="OZS32" s="305"/>
      <c r="OZT32" s="305"/>
      <c r="OZU32" s="305"/>
      <c r="OZV32" s="305"/>
      <c r="OZW32" s="305"/>
      <c r="OZX32" s="305"/>
      <c r="OZY32" s="305"/>
      <c r="OZZ32" s="305"/>
      <c r="PAA32" s="305"/>
      <c r="PAB32" s="305"/>
      <c r="PAC32" s="305"/>
      <c r="PAD32" s="305"/>
      <c r="PAE32" s="305"/>
      <c r="PAF32" s="305"/>
      <c r="PAG32" s="305"/>
      <c r="PAH32" s="305"/>
      <c r="PAI32" s="305"/>
      <c r="PAJ32" s="305"/>
      <c r="PAK32" s="305"/>
      <c r="PAL32" s="305"/>
      <c r="PAM32" s="305"/>
      <c r="PAN32" s="305"/>
      <c r="PAO32" s="305"/>
      <c r="PAP32" s="305"/>
      <c r="PAQ32" s="305"/>
      <c r="PAR32" s="305"/>
      <c r="PAS32" s="305"/>
      <c r="PAT32" s="305"/>
      <c r="PAU32" s="305"/>
      <c r="PAV32" s="305"/>
      <c r="PAW32" s="305"/>
      <c r="PAX32" s="305"/>
      <c r="PAY32" s="305"/>
      <c r="PAZ32" s="305"/>
      <c r="PBA32" s="305"/>
      <c r="PBB32" s="305"/>
      <c r="PBC32" s="305"/>
      <c r="PBD32" s="305"/>
      <c r="PBE32" s="305"/>
      <c r="PBF32" s="305"/>
      <c r="PBG32" s="305"/>
      <c r="PBH32" s="305"/>
      <c r="PBI32" s="305"/>
      <c r="PBJ32" s="305"/>
      <c r="PBK32" s="305"/>
      <c r="PBL32" s="305"/>
      <c r="PBM32" s="305"/>
      <c r="PBN32" s="305"/>
      <c r="PBO32" s="305"/>
      <c r="PBP32" s="305"/>
      <c r="PBQ32" s="305"/>
      <c r="PBR32" s="305"/>
      <c r="PBS32" s="305"/>
      <c r="PBT32" s="305"/>
      <c r="PBU32" s="305"/>
      <c r="PBV32" s="305"/>
      <c r="PBW32" s="305"/>
      <c r="PBX32" s="305"/>
      <c r="PBY32" s="305"/>
      <c r="PBZ32" s="305"/>
      <c r="PCA32" s="305"/>
      <c r="PCB32" s="305"/>
      <c r="PCC32" s="305"/>
      <c r="PCD32" s="305"/>
      <c r="PCE32" s="305"/>
      <c r="PCF32" s="305"/>
      <c r="PCG32" s="305"/>
      <c r="PCH32" s="305"/>
      <c r="PCI32" s="305"/>
      <c r="PCJ32" s="305"/>
      <c r="PCK32" s="305"/>
      <c r="PCL32" s="305"/>
      <c r="PCM32" s="305"/>
      <c r="PCN32" s="305"/>
      <c r="PCO32" s="305"/>
      <c r="PCP32" s="305"/>
      <c r="PCQ32" s="305"/>
      <c r="PCR32" s="305"/>
      <c r="PCS32" s="305"/>
      <c r="PCT32" s="305"/>
      <c r="PCU32" s="305"/>
      <c r="PCV32" s="305"/>
      <c r="PCW32" s="305"/>
      <c r="PCX32" s="305"/>
      <c r="PCY32" s="305"/>
      <c r="PCZ32" s="305"/>
      <c r="PDA32" s="305"/>
      <c r="PDB32" s="305"/>
      <c r="PDC32" s="305"/>
      <c r="PDD32" s="305"/>
      <c r="PDE32" s="305"/>
      <c r="PDF32" s="305"/>
      <c r="PDG32" s="305"/>
      <c r="PDH32" s="305"/>
      <c r="PDI32" s="305"/>
      <c r="PDJ32" s="305"/>
      <c r="PDK32" s="305"/>
      <c r="PDL32" s="305"/>
      <c r="PDM32" s="305"/>
      <c r="PDN32" s="305"/>
      <c r="PDO32" s="305"/>
      <c r="PDP32" s="305"/>
      <c r="PDQ32" s="305"/>
      <c r="PDR32" s="305"/>
      <c r="PDS32" s="305"/>
      <c r="PDT32" s="305"/>
      <c r="PDU32" s="305"/>
      <c r="PDV32" s="305"/>
      <c r="PDW32" s="305"/>
      <c r="PDX32" s="305"/>
      <c r="PDY32" s="305"/>
      <c r="PDZ32" s="305"/>
      <c r="PEA32" s="305"/>
      <c r="PEB32" s="305"/>
      <c r="PEC32" s="305"/>
      <c r="PED32" s="305"/>
      <c r="PEE32" s="305"/>
      <c r="PEF32" s="305"/>
      <c r="PEG32" s="305"/>
      <c r="PEH32" s="305"/>
      <c r="PEI32" s="305"/>
      <c r="PEJ32" s="305"/>
      <c r="PEK32" s="305"/>
      <c r="PEL32" s="305"/>
      <c r="PEM32" s="305"/>
      <c r="PEN32" s="305"/>
      <c r="PEO32" s="305"/>
      <c r="PEP32" s="305"/>
      <c r="PEQ32" s="305"/>
      <c r="PER32" s="305"/>
      <c r="PES32" s="305"/>
      <c r="PET32" s="305"/>
      <c r="PEU32" s="305"/>
      <c r="PEV32" s="305"/>
      <c r="PEW32" s="305"/>
      <c r="PEX32" s="305"/>
      <c r="PEY32" s="305"/>
      <c r="PEZ32" s="305"/>
      <c r="PFA32" s="305"/>
      <c r="PFB32" s="305"/>
      <c r="PFC32" s="305"/>
      <c r="PFD32" s="305"/>
      <c r="PFE32" s="305"/>
      <c r="PFF32" s="305"/>
      <c r="PFG32" s="305"/>
      <c r="PFH32" s="305"/>
      <c r="PFI32" s="305"/>
      <c r="PFJ32" s="305"/>
      <c r="PFK32" s="305"/>
      <c r="PFL32" s="305"/>
      <c r="PFM32" s="305"/>
      <c r="PFN32" s="305"/>
      <c r="PFO32" s="305"/>
      <c r="PFP32" s="305"/>
      <c r="PFQ32" s="305"/>
      <c r="PFR32" s="305"/>
      <c r="PFS32" s="305"/>
      <c r="PFT32" s="305"/>
      <c r="PFU32" s="305"/>
      <c r="PFV32" s="305"/>
      <c r="PFW32" s="305"/>
      <c r="PFX32" s="305"/>
      <c r="PFY32" s="305"/>
      <c r="PFZ32" s="305"/>
      <c r="PGA32" s="305"/>
      <c r="PGB32" s="305"/>
      <c r="PGC32" s="305"/>
      <c r="PGD32" s="305"/>
      <c r="PGE32" s="305"/>
      <c r="PGF32" s="305"/>
      <c r="PGG32" s="305"/>
      <c r="PGH32" s="305"/>
      <c r="PGI32" s="305"/>
      <c r="PGJ32" s="305"/>
      <c r="PGK32" s="305"/>
      <c r="PGL32" s="305"/>
      <c r="PGM32" s="305"/>
      <c r="PGN32" s="305"/>
      <c r="PGO32" s="305"/>
      <c r="PGP32" s="305"/>
      <c r="PGQ32" s="305"/>
      <c r="PGR32" s="305"/>
      <c r="PGS32" s="305"/>
      <c r="PGT32" s="305"/>
      <c r="PGU32" s="305"/>
      <c r="PGV32" s="305"/>
      <c r="PGW32" s="305"/>
      <c r="PGX32" s="305"/>
      <c r="PGY32" s="305"/>
      <c r="PGZ32" s="305"/>
      <c r="PHA32" s="305"/>
      <c r="PHB32" s="305"/>
      <c r="PHC32" s="305"/>
      <c r="PHD32" s="305"/>
      <c r="PHE32" s="305"/>
      <c r="PHF32" s="305"/>
      <c r="PHG32" s="305"/>
      <c r="PHH32" s="305"/>
      <c r="PHI32" s="305"/>
      <c r="PHJ32" s="305"/>
      <c r="PHK32" s="305"/>
      <c r="PHL32" s="305"/>
      <c r="PHM32" s="305"/>
      <c r="PHN32" s="305"/>
      <c r="PHO32" s="305"/>
      <c r="PHP32" s="305"/>
      <c r="PHQ32" s="305"/>
      <c r="PHR32" s="305"/>
      <c r="PHS32" s="305"/>
      <c r="PHT32" s="305"/>
      <c r="PHU32" s="305"/>
      <c r="PHV32" s="305"/>
      <c r="PHW32" s="305"/>
      <c r="PHX32" s="305"/>
      <c r="PHY32" s="305"/>
      <c r="PHZ32" s="305"/>
      <c r="PIA32" s="305"/>
      <c r="PIB32" s="305"/>
      <c r="PIC32" s="305"/>
      <c r="PID32" s="305"/>
      <c r="PIE32" s="305"/>
      <c r="PIF32" s="305"/>
      <c r="PIG32" s="305"/>
      <c r="PIH32" s="305"/>
      <c r="PII32" s="305"/>
      <c r="PIJ32" s="305"/>
      <c r="PIK32" s="305"/>
      <c r="PIL32" s="305"/>
      <c r="PIM32" s="305"/>
      <c r="PIN32" s="305"/>
      <c r="PIO32" s="305"/>
      <c r="PIP32" s="305"/>
      <c r="PIQ32" s="305"/>
      <c r="PIR32" s="305"/>
      <c r="PIS32" s="305"/>
      <c r="PIT32" s="305"/>
      <c r="PIU32" s="305"/>
      <c r="PIV32" s="305"/>
      <c r="PIW32" s="305"/>
      <c r="PIX32" s="305"/>
      <c r="PIY32" s="305"/>
      <c r="PIZ32" s="305"/>
      <c r="PJA32" s="305"/>
      <c r="PJB32" s="305"/>
      <c r="PJC32" s="305"/>
      <c r="PJD32" s="305"/>
      <c r="PJE32" s="305"/>
      <c r="PJF32" s="305"/>
      <c r="PJG32" s="305"/>
      <c r="PJH32" s="305"/>
      <c r="PJI32" s="305"/>
      <c r="PJJ32" s="305"/>
      <c r="PJK32" s="305"/>
      <c r="PJL32" s="305"/>
      <c r="PJM32" s="305"/>
      <c r="PJN32" s="305"/>
      <c r="PJO32" s="305"/>
      <c r="PJP32" s="305"/>
      <c r="PJQ32" s="305"/>
      <c r="PJR32" s="305"/>
      <c r="PJS32" s="305"/>
      <c r="PJT32" s="305"/>
      <c r="PJU32" s="305"/>
      <c r="PJV32" s="305"/>
      <c r="PJW32" s="305"/>
      <c r="PJX32" s="305"/>
      <c r="PJY32" s="305"/>
      <c r="PJZ32" s="305"/>
      <c r="PKA32" s="305"/>
      <c r="PKB32" s="305"/>
      <c r="PKC32" s="305"/>
      <c r="PKD32" s="305"/>
      <c r="PKE32" s="305"/>
      <c r="PKF32" s="305"/>
      <c r="PKG32" s="305"/>
      <c r="PKH32" s="305"/>
      <c r="PKI32" s="305"/>
      <c r="PKJ32" s="305"/>
      <c r="PKK32" s="305"/>
      <c r="PKL32" s="305"/>
      <c r="PKM32" s="305"/>
      <c r="PKN32" s="305"/>
      <c r="PKO32" s="305"/>
      <c r="PKP32" s="305"/>
      <c r="PKQ32" s="305"/>
      <c r="PKR32" s="305"/>
      <c r="PKS32" s="305"/>
      <c r="PKT32" s="305"/>
      <c r="PKU32" s="305"/>
      <c r="PKV32" s="305"/>
      <c r="PKW32" s="305"/>
      <c r="PKX32" s="305"/>
      <c r="PKY32" s="305"/>
      <c r="PKZ32" s="305"/>
      <c r="PLA32" s="305"/>
      <c r="PLB32" s="305"/>
      <c r="PLC32" s="305"/>
      <c r="PLD32" s="305"/>
      <c r="PLE32" s="305"/>
      <c r="PLF32" s="305"/>
      <c r="PLG32" s="305"/>
      <c r="PLH32" s="305"/>
      <c r="PLI32" s="305"/>
      <c r="PLJ32" s="305"/>
      <c r="PLK32" s="305"/>
      <c r="PLL32" s="305"/>
      <c r="PLM32" s="305"/>
      <c r="PLN32" s="305"/>
      <c r="PLO32" s="305"/>
      <c r="PLP32" s="305"/>
      <c r="PLQ32" s="305"/>
      <c r="PLR32" s="305"/>
      <c r="PLS32" s="305"/>
      <c r="PLT32" s="305"/>
      <c r="PLU32" s="305"/>
      <c r="PLV32" s="305"/>
      <c r="PLW32" s="305"/>
      <c r="PLX32" s="305"/>
      <c r="PLY32" s="305"/>
      <c r="PLZ32" s="305"/>
      <c r="PMA32" s="305"/>
      <c r="PMB32" s="305"/>
      <c r="PMC32" s="305"/>
      <c r="PMD32" s="305"/>
      <c r="PME32" s="305"/>
      <c r="PMF32" s="305"/>
      <c r="PMG32" s="305"/>
      <c r="PMH32" s="305"/>
      <c r="PMI32" s="305"/>
      <c r="PMJ32" s="305"/>
      <c r="PMK32" s="305"/>
      <c r="PML32" s="305"/>
      <c r="PMM32" s="305"/>
      <c r="PMN32" s="305"/>
      <c r="PMO32" s="305"/>
      <c r="PMP32" s="305"/>
      <c r="PMQ32" s="305"/>
      <c r="PMR32" s="305"/>
      <c r="PMS32" s="305"/>
      <c r="PMT32" s="305"/>
      <c r="PMU32" s="305"/>
      <c r="PMV32" s="305"/>
      <c r="PMW32" s="305"/>
      <c r="PMX32" s="305"/>
      <c r="PMY32" s="305"/>
      <c r="PMZ32" s="305"/>
      <c r="PNA32" s="305"/>
      <c r="PNB32" s="305"/>
      <c r="PNC32" s="305"/>
      <c r="PND32" s="305"/>
      <c r="PNE32" s="305"/>
      <c r="PNF32" s="305"/>
      <c r="PNG32" s="305"/>
      <c r="PNH32" s="305"/>
      <c r="PNI32" s="305"/>
      <c r="PNJ32" s="305"/>
      <c r="PNK32" s="305"/>
      <c r="PNL32" s="305"/>
      <c r="PNM32" s="305"/>
      <c r="PNN32" s="305"/>
      <c r="PNO32" s="305"/>
      <c r="PNP32" s="305"/>
      <c r="PNQ32" s="305"/>
      <c r="PNR32" s="305"/>
      <c r="PNS32" s="305"/>
      <c r="PNT32" s="305"/>
      <c r="PNU32" s="305"/>
      <c r="PNV32" s="305"/>
      <c r="PNW32" s="305"/>
      <c r="PNX32" s="305"/>
      <c r="PNY32" s="305"/>
      <c r="PNZ32" s="305"/>
      <c r="POA32" s="305"/>
      <c r="POB32" s="305"/>
      <c r="POC32" s="305"/>
      <c r="POD32" s="305"/>
      <c r="POE32" s="305"/>
      <c r="POF32" s="305"/>
      <c r="POG32" s="305"/>
      <c r="POH32" s="305"/>
      <c r="POI32" s="305"/>
      <c r="POJ32" s="305"/>
      <c r="POK32" s="305"/>
      <c r="POL32" s="305"/>
      <c r="POM32" s="305"/>
      <c r="PON32" s="305"/>
      <c r="POO32" s="305"/>
      <c r="POP32" s="305"/>
      <c r="POQ32" s="305"/>
      <c r="POR32" s="305"/>
      <c r="POS32" s="305"/>
      <c r="POT32" s="305"/>
      <c r="POU32" s="305"/>
      <c r="POV32" s="305"/>
      <c r="POW32" s="305"/>
      <c r="POX32" s="305"/>
      <c r="POY32" s="305"/>
      <c r="POZ32" s="305"/>
      <c r="PPA32" s="305"/>
      <c r="PPB32" s="305"/>
      <c r="PPC32" s="305"/>
      <c r="PPD32" s="305"/>
      <c r="PPE32" s="305"/>
      <c r="PPF32" s="305"/>
      <c r="PPG32" s="305"/>
      <c r="PPH32" s="305"/>
      <c r="PPI32" s="305"/>
      <c r="PPJ32" s="305"/>
      <c r="PPK32" s="305"/>
      <c r="PPL32" s="305"/>
      <c r="PPM32" s="305"/>
      <c r="PPN32" s="305"/>
      <c r="PPO32" s="305"/>
      <c r="PPP32" s="305"/>
      <c r="PPQ32" s="305"/>
      <c r="PPR32" s="305"/>
      <c r="PPS32" s="305"/>
      <c r="PPT32" s="305"/>
      <c r="PPU32" s="305"/>
      <c r="PPV32" s="305"/>
      <c r="PPW32" s="305"/>
      <c r="PPX32" s="305"/>
      <c r="PPY32" s="305"/>
      <c r="PPZ32" s="305"/>
      <c r="PQA32" s="305"/>
      <c r="PQB32" s="305"/>
      <c r="PQC32" s="305"/>
      <c r="PQD32" s="305"/>
      <c r="PQE32" s="305"/>
      <c r="PQF32" s="305"/>
      <c r="PQG32" s="305"/>
      <c r="PQH32" s="305"/>
      <c r="PQI32" s="305"/>
      <c r="PQJ32" s="305"/>
      <c r="PQK32" s="305"/>
      <c r="PQL32" s="305"/>
      <c r="PQM32" s="305"/>
      <c r="PQN32" s="305"/>
      <c r="PQO32" s="305"/>
      <c r="PQP32" s="305"/>
      <c r="PQQ32" s="305"/>
      <c r="PQR32" s="305"/>
      <c r="PQS32" s="305"/>
      <c r="PQT32" s="305"/>
      <c r="PQU32" s="305"/>
      <c r="PQV32" s="305"/>
      <c r="PQW32" s="305"/>
      <c r="PQX32" s="305"/>
      <c r="PQY32" s="305"/>
      <c r="PQZ32" s="305"/>
      <c r="PRA32" s="305"/>
      <c r="PRB32" s="305"/>
      <c r="PRC32" s="305"/>
      <c r="PRD32" s="305"/>
      <c r="PRE32" s="305"/>
      <c r="PRF32" s="305"/>
      <c r="PRG32" s="305"/>
      <c r="PRH32" s="305"/>
      <c r="PRI32" s="305"/>
      <c r="PRJ32" s="305"/>
      <c r="PRK32" s="305"/>
      <c r="PRL32" s="305"/>
      <c r="PRM32" s="305"/>
      <c r="PRN32" s="305"/>
      <c r="PRO32" s="305"/>
      <c r="PRP32" s="305"/>
      <c r="PRQ32" s="305"/>
      <c r="PRR32" s="305"/>
      <c r="PRS32" s="305"/>
      <c r="PRT32" s="305"/>
      <c r="PRU32" s="305"/>
      <c r="PRV32" s="305"/>
      <c r="PRW32" s="305"/>
      <c r="PRX32" s="305"/>
      <c r="PRY32" s="305"/>
      <c r="PRZ32" s="305"/>
      <c r="PSA32" s="305"/>
      <c r="PSB32" s="305"/>
      <c r="PSC32" s="305"/>
      <c r="PSD32" s="305"/>
      <c r="PSE32" s="305"/>
      <c r="PSF32" s="305"/>
      <c r="PSG32" s="305"/>
      <c r="PSH32" s="305"/>
      <c r="PSI32" s="305"/>
      <c r="PSJ32" s="305"/>
      <c r="PSK32" s="305"/>
      <c r="PSL32" s="305"/>
      <c r="PSM32" s="305"/>
      <c r="PSN32" s="305"/>
      <c r="PSO32" s="305"/>
      <c r="PSP32" s="305"/>
      <c r="PSQ32" s="305"/>
      <c r="PSR32" s="305"/>
      <c r="PSS32" s="305"/>
      <c r="PST32" s="305"/>
      <c r="PSU32" s="305"/>
      <c r="PSV32" s="305"/>
      <c r="PSW32" s="305"/>
      <c r="PSX32" s="305"/>
      <c r="PSY32" s="305"/>
      <c r="PSZ32" s="305"/>
      <c r="PTA32" s="305"/>
      <c r="PTB32" s="305"/>
      <c r="PTC32" s="305"/>
      <c r="PTD32" s="305"/>
      <c r="PTE32" s="305"/>
      <c r="PTF32" s="305"/>
      <c r="PTG32" s="305"/>
      <c r="PTH32" s="305"/>
      <c r="PTI32" s="305"/>
      <c r="PTJ32" s="305"/>
      <c r="PTK32" s="305"/>
      <c r="PTL32" s="305"/>
      <c r="PTM32" s="305"/>
      <c r="PTN32" s="305"/>
      <c r="PTO32" s="305"/>
      <c r="PTP32" s="305"/>
      <c r="PTQ32" s="305"/>
      <c r="PTR32" s="305"/>
      <c r="PTS32" s="305"/>
      <c r="PTT32" s="305"/>
      <c r="PTU32" s="305"/>
      <c r="PTV32" s="305"/>
      <c r="PTW32" s="305"/>
      <c r="PTX32" s="305"/>
      <c r="PTY32" s="305"/>
      <c r="PTZ32" s="305"/>
      <c r="PUA32" s="305"/>
      <c r="PUB32" s="305"/>
      <c r="PUC32" s="305"/>
      <c r="PUD32" s="305"/>
      <c r="PUE32" s="305"/>
      <c r="PUF32" s="305"/>
      <c r="PUG32" s="305"/>
      <c r="PUH32" s="305"/>
      <c r="PUI32" s="305"/>
      <c r="PUJ32" s="305"/>
      <c r="PUK32" s="305"/>
      <c r="PUL32" s="305"/>
      <c r="PUM32" s="305"/>
      <c r="PUN32" s="305"/>
      <c r="PUO32" s="305"/>
      <c r="PUP32" s="305"/>
      <c r="PUQ32" s="305"/>
      <c r="PUR32" s="305"/>
      <c r="PUS32" s="305"/>
      <c r="PUT32" s="305"/>
      <c r="PUU32" s="305"/>
      <c r="PUV32" s="305"/>
      <c r="PUW32" s="305"/>
      <c r="PUX32" s="305"/>
      <c r="PUY32" s="305"/>
      <c r="PUZ32" s="305"/>
      <c r="PVA32" s="305"/>
      <c r="PVB32" s="305"/>
      <c r="PVC32" s="305"/>
      <c r="PVD32" s="305"/>
      <c r="PVE32" s="305"/>
      <c r="PVF32" s="305"/>
      <c r="PVG32" s="305"/>
      <c r="PVH32" s="305"/>
      <c r="PVI32" s="305"/>
      <c r="PVJ32" s="305"/>
      <c r="PVK32" s="305"/>
      <c r="PVL32" s="305"/>
      <c r="PVM32" s="305"/>
      <c r="PVN32" s="305"/>
      <c r="PVO32" s="305"/>
      <c r="PVP32" s="305"/>
      <c r="PVQ32" s="305"/>
      <c r="PVR32" s="305"/>
      <c r="PVS32" s="305"/>
      <c r="PVT32" s="305"/>
      <c r="PVU32" s="305"/>
      <c r="PVV32" s="305"/>
      <c r="PVW32" s="305"/>
      <c r="PVX32" s="305"/>
      <c r="PVY32" s="305"/>
      <c r="PVZ32" s="305"/>
      <c r="PWA32" s="305"/>
      <c r="PWB32" s="305"/>
      <c r="PWC32" s="305"/>
      <c r="PWD32" s="305"/>
      <c r="PWE32" s="305"/>
      <c r="PWF32" s="305"/>
      <c r="PWG32" s="305"/>
      <c r="PWH32" s="305"/>
      <c r="PWI32" s="305"/>
      <c r="PWJ32" s="305"/>
      <c r="PWK32" s="305"/>
      <c r="PWL32" s="305"/>
      <c r="PWM32" s="305"/>
      <c r="PWN32" s="305"/>
      <c r="PWO32" s="305"/>
      <c r="PWP32" s="305"/>
      <c r="PWQ32" s="305"/>
      <c r="PWR32" s="305"/>
      <c r="PWS32" s="305"/>
      <c r="PWT32" s="305"/>
      <c r="PWU32" s="305"/>
      <c r="PWV32" s="305"/>
      <c r="PWW32" s="305"/>
      <c r="PWX32" s="305"/>
      <c r="PWY32" s="305"/>
      <c r="PWZ32" s="305"/>
      <c r="PXA32" s="305"/>
      <c r="PXB32" s="305"/>
      <c r="PXC32" s="305"/>
      <c r="PXD32" s="305"/>
      <c r="PXE32" s="305"/>
      <c r="PXF32" s="305"/>
      <c r="PXG32" s="305"/>
      <c r="PXH32" s="305"/>
      <c r="PXI32" s="305"/>
      <c r="PXJ32" s="305"/>
      <c r="PXK32" s="305"/>
      <c r="PXL32" s="305"/>
      <c r="PXM32" s="305"/>
      <c r="PXN32" s="305"/>
      <c r="PXO32" s="305"/>
      <c r="PXP32" s="305"/>
      <c r="PXQ32" s="305"/>
      <c r="PXR32" s="305"/>
      <c r="PXS32" s="305"/>
      <c r="PXT32" s="305"/>
      <c r="PXU32" s="305"/>
      <c r="PXV32" s="305"/>
      <c r="PXW32" s="305"/>
      <c r="PXX32" s="305"/>
      <c r="PXY32" s="305"/>
      <c r="PXZ32" s="305"/>
      <c r="PYA32" s="305"/>
      <c r="PYB32" s="305"/>
      <c r="PYC32" s="305"/>
      <c r="PYD32" s="305"/>
      <c r="PYE32" s="305"/>
      <c r="PYF32" s="305"/>
      <c r="PYG32" s="305"/>
      <c r="PYH32" s="305"/>
      <c r="PYI32" s="305"/>
      <c r="PYJ32" s="305"/>
      <c r="PYK32" s="305"/>
      <c r="PYL32" s="305"/>
      <c r="PYM32" s="305"/>
      <c r="PYN32" s="305"/>
      <c r="PYO32" s="305"/>
      <c r="PYP32" s="305"/>
      <c r="PYQ32" s="305"/>
      <c r="PYR32" s="305"/>
      <c r="PYS32" s="305"/>
      <c r="PYT32" s="305"/>
      <c r="PYU32" s="305"/>
      <c r="PYV32" s="305"/>
      <c r="PYW32" s="305"/>
      <c r="PYX32" s="305"/>
      <c r="PYY32" s="305"/>
      <c r="PYZ32" s="305"/>
      <c r="PZA32" s="305"/>
      <c r="PZB32" s="305"/>
      <c r="PZC32" s="305"/>
      <c r="PZD32" s="305"/>
      <c r="PZE32" s="305"/>
      <c r="PZF32" s="305"/>
      <c r="PZG32" s="305"/>
      <c r="PZH32" s="305"/>
      <c r="PZI32" s="305"/>
      <c r="PZJ32" s="305"/>
      <c r="PZK32" s="305"/>
      <c r="PZL32" s="305"/>
      <c r="PZM32" s="305"/>
      <c r="PZN32" s="305"/>
      <c r="PZO32" s="305"/>
      <c r="PZP32" s="305"/>
      <c r="PZQ32" s="305"/>
      <c r="PZR32" s="305"/>
      <c r="PZS32" s="305"/>
      <c r="PZT32" s="305"/>
      <c r="PZU32" s="305"/>
      <c r="PZV32" s="305"/>
      <c r="PZW32" s="305"/>
      <c r="PZX32" s="305"/>
      <c r="PZY32" s="305"/>
      <c r="PZZ32" s="305"/>
      <c r="QAA32" s="305"/>
      <c r="QAB32" s="305"/>
      <c r="QAC32" s="305"/>
      <c r="QAD32" s="305"/>
      <c r="QAE32" s="305"/>
      <c r="QAF32" s="305"/>
      <c r="QAG32" s="305"/>
      <c r="QAH32" s="305"/>
      <c r="QAI32" s="305"/>
      <c r="QAJ32" s="305"/>
      <c r="QAK32" s="305"/>
      <c r="QAL32" s="305"/>
      <c r="QAM32" s="305"/>
      <c r="QAN32" s="305"/>
      <c r="QAO32" s="305"/>
      <c r="QAP32" s="305"/>
      <c r="QAQ32" s="305"/>
      <c r="QAR32" s="305"/>
      <c r="QAS32" s="305"/>
      <c r="QAT32" s="305"/>
      <c r="QAU32" s="305"/>
      <c r="QAV32" s="305"/>
      <c r="QAW32" s="305"/>
      <c r="QAX32" s="305"/>
      <c r="QAY32" s="305"/>
      <c r="QAZ32" s="305"/>
      <c r="QBA32" s="305"/>
      <c r="QBB32" s="305"/>
      <c r="QBC32" s="305"/>
      <c r="QBD32" s="305"/>
      <c r="QBE32" s="305"/>
      <c r="QBF32" s="305"/>
      <c r="QBG32" s="305"/>
      <c r="QBH32" s="305"/>
      <c r="QBI32" s="305"/>
      <c r="QBJ32" s="305"/>
      <c r="QBK32" s="305"/>
      <c r="QBL32" s="305"/>
      <c r="QBM32" s="305"/>
      <c r="QBN32" s="305"/>
      <c r="QBO32" s="305"/>
      <c r="QBP32" s="305"/>
      <c r="QBQ32" s="305"/>
      <c r="QBR32" s="305"/>
      <c r="QBS32" s="305"/>
      <c r="QBT32" s="305"/>
      <c r="QBU32" s="305"/>
      <c r="QBV32" s="305"/>
      <c r="QBW32" s="305"/>
      <c r="QBX32" s="305"/>
      <c r="QBY32" s="305"/>
      <c r="QBZ32" s="305"/>
      <c r="QCA32" s="305"/>
      <c r="QCB32" s="305"/>
      <c r="QCC32" s="305"/>
      <c r="QCD32" s="305"/>
      <c r="QCE32" s="305"/>
      <c r="QCF32" s="305"/>
      <c r="QCG32" s="305"/>
      <c r="QCH32" s="305"/>
      <c r="QCI32" s="305"/>
      <c r="QCJ32" s="305"/>
      <c r="QCK32" s="305"/>
      <c r="QCL32" s="305"/>
      <c r="QCM32" s="305"/>
      <c r="QCN32" s="305"/>
      <c r="QCO32" s="305"/>
      <c r="QCP32" s="305"/>
      <c r="QCQ32" s="305"/>
      <c r="QCR32" s="305"/>
      <c r="QCS32" s="305"/>
      <c r="QCT32" s="305"/>
      <c r="QCU32" s="305"/>
      <c r="QCV32" s="305"/>
      <c r="QCW32" s="305"/>
      <c r="QCX32" s="305"/>
      <c r="QCY32" s="305"/>
      <c r="QCZ32" s="305"/>
      <c r="QDA32" s="305"/>
      <c r="QDB32" s="305"/>
      <c r="QDC32" s="305"/>
      <c r="QDD32" s="305"/>
      <c r="QDE32" s="305"/>
      <c r="QDF32" s="305"/>
      <c r="QDG32" s="305"/>
      <c r="QDH32" s="305"/>
      <c r="QDI32" s="305"/>
      <c r="QDJ32" s="305"/>
      <c r="QDK32" s="305"/>
      <c r="QDL32" s="305"/>
      <c r="QDM32" s="305"/>
      <c r="QDN32" s="305"/>
      <c r="QDO32" s="305"/>
      <c r="QDP32" s="305"/>
      <c r="QDQ32" s="305"/>
      <c r="QDR32" s="305"/>
      <c r="QDS32" s="305"/>
      <c r="QDT32" s="305"/>
      <c r="QDU32" s="305"/>
      <c r="QDV32" s="305"/>
      <c r="QDW32" s="305"/>
      <c r="QDX32" s="305"/>
      <c r="QDY32" s="305"/>
      <c r="QDZ32" s="305"/>
      <c r="QEA32" s="305"/>
      <c r="QEB32" s="305"/>
      <c r="QEC32" s="305"/>
      <c r="QED32" s="305"/>
      <c r="QEE32" s="305"/>
      <c r="QEF32" s="305"/>
      <c r="QEG32" s="305"/>
      <c r="QEH32" s="305"/>
      <c r="QEI32" s="305"/>
      <c r="QEJ32" s="305"/>
      <c r="QEK32" s="305"/>
      <c r="QEL32" s="305"/>
      <c r="QEM32" s="305"/>
      <c r="QEN32" s="305"/>
      <c r="QEO32" s="305"/>
      <c r="QEP32" s="305"/>
      <c r="QEQ32" s="305"/>
      <c r="QER32" s="305"/>
      <c r="QES32" s="305"/>
      <c r="QET32" s="305"/>
      <c r="QEU32" s="305"/>
      <c r="QEV32" s="305"/>
      <c r="QEW32" s="305"/>
      <c r="QEX32" s="305"/>
      <c r="QEY32" s="305"/>
      <c r="QEZ32" s="305"/>
      <c r="QFA32" s="305"/>
      <c r="QFB32" s="305"/>
      <c r="QFC32" s="305"/>
      <c r="QFD32" s="305"/>
      <c r="QFE32" s="305"/>
      <c r="QFF32" s="305"/>
      <c r="QFG32" s="305"/>
      <c r="QFH32" s="305"/>
      <c r="QFI32" s="305"/>
      <c r="QFJ32" s="305"/>
      <c r="QFK32" s="305"/>
      <c r="QFL32" s="305"/>
      <c r="QFM32" s="305"/>
      <c r="QFN32" s="305"/>
      <c r="QFO32" s="305"/>
      <c r="QFP32" s="305"/>
      <c r="QFQ32" s="305"/>
      <c r="QFR32" s="305"/>
      <c r="QFS32" s="305"/>
      <c r="QFT32" s="305"/>
      <c r="QFU32" s="305"/>
      <c r="QFV32" s="305"/>
      <c r="QFW32" s="305"/>
      <c r="QFX32" s="305"/>
      <c r="QFY32" s="305"/>
      <c r="QFZ32" s="305"/>
      <c r="QGA32" s="305"/>
      <c r="QGB32" s="305"/>
      <c r="QGC32" s="305"/>
      <c r="QGD32" s="305"/>
      <c r="QGE32" s="305"/>
      <c r="QGF32" s="305"/>
      <c r="QGG32" s="305"/>
      <c r="QGH32" s="305"/>
      <c r="QGI32" s="305"/>
      <c r="QGJ32" s="305"/>
      <c r="QGK32" s="305"/>
      <c r="QGL32" s="305"/>
      <c r="QGM32" s="305"/>
      <c r="QGN32" s="305"/>
      <c r="QGO32" s="305"/>
      <c r="QGP32" s="305"/>
      <c r="QGQ32" s="305"/>
      <c r="QGR32" s="305"/>
      <c r="QGS32" s="305"/>
      <c r="QGT32" s="305"/>
      <c r="QGU32" s="305"/>
      <c r="QGV32" s="305"/>
      <c r="QGW32" s="305"/>
      <c r="QGX32" s="305"/>
      <c r="QGY32" s="305"/>
      <c r="QGZ32" s="305"/>
      <c r="QHA32" s="305"/>
      <c r="QHB32" s="305"/>
      <c r="QHC32" s="305"/>
      <c r="QHD32" s="305"/>
      <c r="QHE32" s="305"/>
      <c r="QHF32" s="305"/>
      <c r="QHG32" s="305"/>
      <c r="QHH32" s="305"/>
      <c r="QHI32" s="305"/>
      <c r="QHJ32" s="305"/>
      <c r="QHK32" s="305"/>
      <c r="QHL32" s="305"/>
      <c r="QHM32" s="305"/>
      <c r="QHN32" s="305"/>
      <c r="QHO32" s="305"/>
      <c r="QHP32" s="305"/>
      <c r="QHQ32" s="305"/>
      <c r="QHR32" s="305"/>
      <c r="QHS32" s="305"/>
      <c r="QHT32" s="305"/>
      <c r="QHU32" s="305"/>
      <c r="QHV32" s="305"/>
      <c r="QHW32" s="305"/>
      <c r="QHX32" s="305"/>
      <c r="QHY32" s="305"/>
      <c r="QHZ32" s="305"/>
      <c r="QIA32" s="305"/>
      <c r="QIB32" s="305"/>
      <c r="QIC32" s="305"/>
      <c r="QID32" s="305"/>
      <c r="QIE32" s="305"/>
      <c r="QIF32" s="305"/>
      <c r="QIG32" s="305"/>
      <c r="QIH32" s="305"/>
      <c r="QII32" s="305"/>
      <c r="QIJ32" s="305"/>
      <c r="QIK32" s="305"/>
      <c r="QIL32" s="305"/>
      <c r="QIM32" s="305"/>
      <c r="QIN32" s="305"/>
      <c r="QIO32" s="305"/>
      <c r="QIP32" s="305"/>
      <c r="QIQ32" s="305"/>
      <c r="QIR32" s="305"/>
      <c r="QIS32" s="305"/>
      <c r="QIT32" s="305"/>
      <c r="QIU32" s="305"/>
      <c r="QIV32" s="305"/>
      <c r="QIW32" s="305"/>
      <c r="QIX32" s="305"/>
      <c r="QIY32" s="305"/>
      <c r="QIZ32" s="305"/>
      <c r="QJA32" s="305"/>
      <c r="QJB32" s="305"/>
      <c r="QJC32" s="305"/>
      <c r="QJD32" s="305"/>
      <c r="QJE32" s="305"/>
      <c r="QJF32" s="305"/>
      <c r="QJG32" s="305"/>
      <c r="QJH32" s="305"/>
      <c r="QJI32" s="305"/>
      <c r="QJJ32" s="305"/>
      <c r="QJK32" s="305"/>
      <c r="QJL32" s="305"/>
      <c r="QJM32" s="305"/>
      <c r="QJN32" s="305"/>
      <c r="QJO32" s="305"/>
      <c r="QJP32" s="305"/>
      <c r="QJQ32" s="305"/>
      <c r="QJR32" s="305"/>
      <c r="QJS32" s="305"/>
      <c r="QJT32" s="305"/>
      <c r="QJU32" s="305"/>
      <c r="QJV32" s="305"/>
      <c r="QJW32" s="305"/>
      <c r="QJX32" s="305"/>
      <c r="QJY32" s="305"/>
      <c r="QJZ32" s="305"/>
      <c r="QKA32" s="305"/>
      <c r="QKB32" s="305"/>
      <c r="QKC32" s="305"/>
      <c r="QKD32" s="305"/>
      <c r="QKE32" s="305"/>
      <c r="QKF32" s="305"/>
      <c r="QKG32" s="305"/>
      <c r="QKH32" s="305"/>
      <c r="QKI32" s="305"/>
      <c r="QKJ32" s="305"/>
      <c r="QKK32" s="305"/>
      <c r="QKL32" s="305"/>
      <c r="QKM32" s="305"/>
      <c r="QKN32" s="305"/>
      <c r="QKO32" s="305"/>
      <c r="QKP32" s="305"/>
      <c r="QKQ32" s="305"/>
      <c r="QKR32" s="305"/>
      <c r="QKS32" s="305"/>
      <c r="QKT32" s="305"/>
      <c r="QKU32" s="305"/>
      <c r="QKV32" s="305"/>
      <c r="QKW32" s="305"/>
      <c r="QKX32" s="305"/>
      <c r="QKY32" s="305"/>
      <c r="QKZ32" s="305"/>
      <c r="QLA32" s="305"/>
      <c r="QLB32" s="305"/>
      <c r="QLC32" s="305"/>
      <c r="QLD32" s="305"/>
      <c r="QLE32" s="305"/>
      <c r="QLF32" s="305"/>
      <c r="QLG32" s="305"/>
      <c r="QLH32" s="305"/>
      <c r="QLI32" s="305"/>
      <c r="QLJ32" s="305"/>
      <c r="QLK32" s="305"/>
      <c r="QLL32" s="305"/>
      <c r="QLM32" s="305"/>
      <c r="QLN32" s="305"/>
      <c r="QLO32" s="305"/>
      <c r="QLP32" s="305"/>
      <c r="QLQ32" s="305"/>
      <c r="QLR32" s="305"/>
      <c r="QLS32" s="305"/>
      <c r="QLT32" s="305"/>
      <c r="QLU32" s="305"/>
      <c r="QLV32" s="305"/>
      <c r="QLW32" s="305"/>
      <c r="QLX32" s="305"/>
      <c r="QLY32" s="305"/>
      <c r="QLZ32" s="305"/>
      <c r="QMA32" s="305"/>
      <c r="QMB32" s="305"/>
      <c r="QMC32" s="305"/>
      <c r="QMD32" s="305"/>
      <c r="QME32" s="305"/>
      <c r="QMF32" s="305"/>
      <c r="QMG32" s="305"/>
      <c r="QMH32" s="305"/>
      <c r="QMI32" s="305"/>
      <c r="QMJ32" s="305"/>
      <c r="QMK32" s="305"/>
      <c r="QML32" s="305"/>
      <c r="QMM32" s="305"/>
      <c r="QMN32" s="305"/>
      <c r="QMO32" s="305"/>
      <c r="QMP32" s="305"/>
      <c r="QMQ32" s="305"/>
      <c r="QMR32" s="305"/>
      <c r="QMS32" s="305"/>
      <c r="QMT32" s="305"/>
      <c r="QMU32" s="305"/>
      <c r="QMV32" s="305"/>
      <c r="QMW32" s="305"/>
      <c r="QMX32" s="305"/>
      <c r="QMY32" s="305"/>
      <c r="QMZ32" s="305"/>
      <c r="QNA32" s="305"/>
      <c r="QNB32" s="305"/>
      <c r="QNC32" s="305"/>
      <c r="QND32" s="305"/>
      <c r="QNE32" s="305"/>
      <c r="QNF32" s="305"/>
      <c r="QNG32" s="305"/>
      <c r="QNH32" s="305"/>
      <c r="QNI32" s="305"/>
      <c r="QNJ32" s="305"/>
      <c r="QNK32" s="305"/>
      <c r="QNL32" s="305"/>
      <c r="QNM32" s="305"/>
      <c r="QNN32" s="305"/>
      <c r="QNO32" s="305"/>
      <c r="QNP32" s="305"/>
      <c r="QNQ32" s="305"/>
      <c r="QNR32" s="305"/>
      <c r="QNS32" s="305"/>
      <c r="QNT32" s="305"/>
      <c r="QNU32" s="305"/>
      <c r="QNV32" s="305"/>
      <c r="QNW32" s="305"/>
      <c r="QNX32" s="305"/>
      <c r="QNY32" s="305"/>
      <c r="QNZ32" s="305"/>
      <c r="QOA32" s="305"/>
      <c r="QOB32" s="305"/>
      <c r="QOC32" s="305"/>
      <c r="QOD32" s="305"/>
      <c r="QOE32" s="305"/>
      <c r="QOF32" s="305"/>
      <c r="QOG32" s="305"/>
      <c r="QOH32" s="305"/>
      <c r="QOI32" s="305"/>
      <c r="QOJ32" s="305"/>
      <c r="QOK32" s="305"/>
      <c r="QOL32" s="305"/>
      <c r="QOM32" s="305"/>
      <c r="QON32" s="305"/>
      <c r="QOO32" s="305"/>
      <c r="QOP32" s="305"/>
      <c r="QOQ32" s="305"/>
      <c r="QOR32" s="305"/>
      <c r="QOS32" s="305"/>
      <c r="QOT32" s="305"/>
      <c r="QOU32" s="305"/>
      <c r="QOV32" s="305"/>
      <c r="QOW32" s="305"/>
      <c r="QOX32" s="305"/>
      <c r="QOY32" s="305"/>
      <c r="QOZ32" s="305"/>
      <c r="QPA32" s="305"/>
      <c r="QPB32" s="305"/>
      <c r="QPC32" s="305"/>
      <c r="QPD32" s="305"/>
      <c r="QPE32" s="305"/>
      <c r="QPF32" s="305"/>
      <c r="QPG32" s="305"/>
      <c r="QPH32" s="305"/>
      <c r="QPI32" s="305"/>
      <c r="QPJ32" s="305"/>
      <c r="QPK32" s="305"/>
      <c r="QPL32" s="305"/>
      <c r="QPM32" s="305"/>
      <c r="QPN32" s="305"/>
      <c r="QPO32" s="305"/>
      <c r="QPP32" s="305"/>
      <c r="QPQ32" s="305"/>
      <c r="QPR32" s="305"/>
      <c r="QPS32" s="305"/>
      <c r="QPT32" s="305"/>
      <c r="QPU32" s="305"/>
      <c r="QPV32" s="305"/>
      <c r="QPW32" s="305"/>
      <c r="QPX32" s="305"/>
      <c r="QPY32" s="305"/>
      <c r="QPZ32" s="305"/>
      <c r="QQA32" s="305"/>
      <c r="QQB32" s="305"/>
      <c r="QQC32" s="305"/>
      <c r="QQD32" s="305"/>
      <c r="QQE32" s="305"/>
      <c r="QQF32" s="305"/>
      <c r="QQG32" s="305"/>
      <c r="QQH32" s="305"/>
      <c r="QQI32" s="305"/>
      <c r="QQJ32" s="305"/>
      <c r="QQK32" s="305"/>
      <c r="QQL32" s="305"/>
      <c r="QQM32" s="305"/>
      <c r="QQN32" s="305"/>
      <c r="QQO32" s="305"/>
      <c r="QQP32" s="305"/>
      <c r="QQQ32" s="305"/>
      <c r="QQR32" s="305"/>
      <c r="QQS32" s="305"/>
      <c r="QQT32" s="305"/>
      <c r="QQU32" s="305"/>
      <c r="QQV32" s="305"/>
      <c r="QQW32" s="305"/>
      <c r="QQX32" s="305"/>
      <c r="QQY32" s="305"/>
      <c r="QQZ32" s="305"/>
      <c r="QRA32" s="305"/>
      <c r="QRB32" s="305"/>
      <c r="QRC32" s="305"/>
      <c r="QRD32" s="305"/>
      <c r="QRE32" s="305"/>
      <c r="QRF32" s="305"/>
      <c r="QRG32" s="305"/>
      <c r="QRH32" s="305"/>
      <c r="QRI32" s="305"/>
      <c r="QRJ32" s="305"/>
      <c r="QRK32" s="305"/>
      <c r="QRL32" s="305"/>
      <c r="QRM32" s="305"/>
      <c r="QRN32" s="305"/>
      <c r="QRO32" s="305"/>
      <c r="QRP32" s="305"/>
      <c r="QRQ32" s="305"/>
      <c r="QRR32" s="305"/>
      <c r="QRS32" s="305"/>
      <c r="QRT32" s="305"/>
      <c r="QRU32" s="305"/>
      <c r="QRV32" s="305"/>
      <c r="QRW32" s="305"/>
      <c r="QRX32" s="305"/>
      <c r="QRY32" s="305"/>
      <c r="QRZ32" s="305"/>
      <c r="QSA32" s="305"/>
      <c r="QSB32" s="305"/>
      <c r="QSC32" s="305"/>
      <c r="QSD32" s="305"/>
      <c r="QSE32" s="305"/>
      <c r="QSF32" s="305"/>
      <c r="QSG32" s="305"/>
      <c r="QSH32" s="305"/>
      <c r="QSI32" s="305"/>
      <c r="QSJ32" s="305"/>
      <c r="QSK32" s="305"/>
      <c r="QSL32" s="305"/>
      <c r="QSM32" s="305"/>
      <c r="QSN32" s="305"/>
      <c r="QSO32" s="305"/>
      <c r="QSP32" s="305"/>
      <c r="QSQ32" s="305"/>
      <c r="QSR32" s="305"/>
      <c r="QSS32" s="305"/>
      <c r="QST32" s="305"/>
      <c r="QSU32" s="305"/>
      <c r="QSV32" s="305"/>
      <c r="QSW32" s="305"/>
      <c r="QSX32" s="305"/>
      <c r="QSY32" s="305"/>
      <c r="QSZ32" s="305"/>
      <c r="QTA32" s="305"/>
      <c r="QTB32" s="305"/>
      <c r="QTC32" s="305"/>
      <c r="QTD32" s="305"/>
      <c r="QTE32" s="305"/>
      <c r="QTF32" s="305"/>
      <c r="QTG32" s="305"/>
      <c r="QTH32" s="305"/>
      <c r="QTI32" s="305"/>
      <c r="QTJ32" s="305"/>
      <c r="QTK32" s="305"/>
      <c r="QTL32" s="305"/>
      <c r="QTM32" s="305"/>
      <c r="QTN32" s="305"/>
      <c r="QTO32" s="305"/>
      <c r="QTP32" s="305"/>
      <c r="QTQ32" s="305"/>
      <c r="QTR32" s="305"/>
      <c r="QTS32" s="305"/>
      <c r="QTT32" s="305"/>
      <c r="QTU32" s="305"/>
      <c r="QTV32" s="305"/>
      <c r="QTW32" s="305"/>
      <c r="QTX32" s="305"/>
      <c r="QTY32" s="305"/>
      <c r="QTZ32" s="305"/>
      <c r="QUA32" s="305"/>
      <c r="QUB32" s="305"/>
      <c r="QUC32" s="305"/>
      <c r="QUD32" s="305"/>
      <c r="QUE32" s="305"/>
      <c r="QUF32" s="305"/>
      <c r="QUG32" s="305"/>
      <c r="QUH32" s="305"/>
      <c r="QUI32" s="305"/>
      <c r="QUJ32" s="305"/>
      <c r="QUK32" s="305"/>
      <c r="QUL32" s="305"/>
      <c r="QUM32" s="305"/>
      <c r="QUN32" s="305"/>
      <c r="QUO32" s="305"/>
      <c r="QUP32" s="305"/>
      <c r="QUQ32" s="305"/>
      <c r="QUR32" s="305"/>
      <c r="QUS32" s="305"/>
      <c r="QUT32" s="305"/>
      <c r="QUU32" s="305"/>
      <c r="QUV32" s="305"/>
      <c r="QUW32" s="305"/>
      <c r="QUX32" s="305"/>
      <c r="QUY32" s="305"/>
      <c r="QUZ32" s="305"/>
      <c r="QVA32" s="305"/>
      <c r="QVB32" s="305"/>
      <c r="QVC32" s="305"/>
      <c r="QVD32" s="305"/>
      <c r="QVE32" s="305"/>
      <c r="QVF32" s="305"/>
      <c r="QVG32" s="305"/>
      <c r="QVH32" s="305"/>
      <c r="QVI32" s="305"/>
      <c r="QVJ32" s="305"/>
      <c r="QVK32" s="305"/>
      <c r="QVL32" s="305"/>
      <c r="QVM32" s="305"/>
      <c r="QVN32" s="305"/>
      <c r="QVO32" s="305"/>
      <c r="QVP32" s="305"/>
      <c r="QVQ32" s="305"/>
      <c r="QVR32" s="305"/>
      <c r="QVS32" s="305"/>
      <c r="QVT32" s="305"/>
      <c r="QVU32" s="305"/>
      <c r="QVV32" s="305"/>
      <c r="QVW32" s="305"/>
      <c r="QVX32" s="305"/>
      <c r="QVY32" s="305"/>
      <c r="QVZ32" s="305"/>
      <c r="QWA32" s="305"/>
      <c r="QWB32" s="305"/>
      <c r="QWC32" s="305"/>
      <c r="QWD32" s="305"/>
      <c r="QWE32" s="305"/>
      <c r="QWF32" s="305"/>
      <c r="QWG32" s="305"/>
      <c r="QWH32" s="305"/>
      <c r="QWI32" s="305"/>
      <c r="QWJ32" s="305"/>
      <c r="QWK32" s="305"/>
      <c r="QWL32" s="305"/>
      <c r="QWM32" s="305"/>
      <c r="QWN32" s="305"/>
      <c r="QWO32" s="305"/>
      <c r="QWP32" s="305"/>
      <c r="QWQ32" s="305"/>
      <c r="QWR32" s="305"/>
      <c r="QWS32" s="305"/>
      <c r="QWT32" s="305"/>
      <c r="QWU32" s="305"/>
      <c r="QWV32" s="305"/>
      <c r="QWW32" s="305"/>
      <c r="QWX32" s="305"/>
      <c r="QWY32" s="305"/>
      <c r="QWZ32" s="305"/>
      <c r="QXA32" s="305"/>
      <c r="QXB32" s="305"/>
      <c r="QXC32" s="305"/>
      <c r="QXD32" s="305"/>
      <c r="QXE32" s="305"/>
      <c r="QXF32" s="305"/>
      <c r="QXG32" s="305"/>
      <c r="QXH32" s="305"/>
      <c r="QXI32" s="305"/>
      <c r="QXJ32" s="305"/>
      <c r="QXK32" s="305"/>
      <c r="QXL32" s="305"/>
      <c r="QXM32" s="305"/>
      <c r="QXN32" s="305"/>
      <c r="QXO32" s="305"/>
      <c r="QXP32" s="305"/>
      <c r="QXQ32" s="305"/>
      <c r="QXR32" s="305"/>
      <c r="QXS32" s="305"/>
      <c r="QXT32" s="305"/>
      <c r="QXU32" s="305"/>
      <c r="QXV32" s="305"/>
      <c r="QXW32" s="305"/>
      <c r="QXX32" s="305"/>
      <c r="QXY32" s="305"/>
      <c r="QXZ32" s="305"/>
      <c r="QYA32" s="305"/>
      <c r="QYB32" s="305"/>
      <c r="QYC32" s="305"/>
      <c r="QYD32" s="305"/>
      <c r="QYE32" s="305"/>
      <c r="QYF32" s="305"/>
      <c r="QYG32" s="305"/>
      <c r="QYH32" s="305"/>
      <c r="QYI32" s="305"/>
      <c r="QYJ32" s="305"/>
      <c r="QYK32" s="305"/>
      <c r="QYL32" s="305"/>
      <c r="QYM32" s="305"/>
      <c r="QYN32" s="305"/>
      <c r="QYO32" s="305"/>
      <c r="QYP32" s="305"/>
      <c r="QYQ32" s="305"/>
      <c r="QYR32" s="305"/>
      <c r="QYS32" s="305"/>
      <c r="QYT32" s="305"/>
      <c r="QYU32" s="305"/>
      <c r="QYV32" s="305"/>
      <c r="QYW32" s="305"/>
      <c r="QYX32" s="305"/>
      <c r="QYY32" s="305"/>
      <c r="QYZ32" s="305"/>
      <c r="QZA32" s="305"/>
      <c r="QZB32" s="305"/>
      <c r="QZC32" s="305"/>
      <c r="QZD32" s="305"/>
      <c r="QZE32" s="305"/>
      <c r="QZF32" s="305"/>
      <c r="QZG32" s="305"/>
      <c r="QZH32" s="305"/>
      <c r="QZI32" s="305"/>
      <c r="QZJ32" s="305"/>
      <c r="QZK32" s="305"/>
      <c r="QZL32" s="305"/>
      <c r="QZM32" s="305"/>
      <c r="QZN32" s="305"/>
      <c r="QZO32" s="305"/>
      <c r="QZP32" s="305"/>
      <c r="QZQ32" s="305"/>
      <c r="QZR32" s="305"/>
      <c r="QZS32" s="305"/>
      <c r="QZT32" s="305"/>
      <c r="QZU32" s="305"/>
      <c r="QZV32" s="305"/>
      <c r="QZW32" s="305"/>
      <c r="QZX32" s="305"/>
      <c r="QZY32" s="305"/>
      <c r="QZZ32" s="305"/>
      <c r="RAA32" s="305"/>
      <c r="RAB32" s="305"/>
      <c r="RAC32" s="305"/>
      <c r="RAD32" s="305"/>
      <c r="RAE32" s="305"/>
      <c r="RAF32" s="305"/>
      <c r="RAG32" s="305"/>
      <c r="RAH32" s="305"/>
      <c r="RAI32" s="305"/>
      <c r="RAJ32" s="305"/>
      <c r="RAK32" s="305"/>
      <c r="RAL32" s="305"/>
      <c r="RAM32" s="305"/>
      <c r="RAN32" s="305"/>
      <c r="RAO32" s="305"/>
      <c r="RAP32" s="305"/>
      <c r="RAQ32" s="305"/>
      <c r="RAR32" s="305"/>
      <c r="RAS32" s="305"/>
      <c r="RAT32" s="305"/>
      <c r="RAU32" s="305"/>
      <c r="RAV32" s="305"/>
      <c r="RAW32" s="305"/>
      <c r="RAX32" s="305"/>
      <c r="RAY32" s="305"/>
      <c r="RAZ32" s="305"/>
      <c r="RBA32" s="305"/>
      <c r="RBB32" s="305"/>
      <c r="RBC32" s="305"/>
      <c r="RBD32" s="305"/>
      <c r="RBE32" s="305"/>
      <c r="RBF32" s="305"/>
      <c r="RBG32" s="305"/>
      <c r="RBH32" s="305"/>
      <c r="RBI32" s="305"/>
      <c r="RBJ32" s="305"/>
      <c r="RBK32" s="305"/>
      <c r="RBL32" s="305"/>
      <c r="RBM32" s="305"/>
      <c r="RBN32" s="305"/>
      <c r="RBO32" s="305"/>
      <c r="RBP32" s="305"/>
      <c r="RBQ32" s="305"/>
      <c r="RBR32" s="305"/>
      <c r="RBS32" s="305"/>
      <c r="RBT32" s="305"/>
      <c r="RBU32" s="305"/>
      <c r="RBV32" s="305"/>
      <c r="RBW32" s="305"/>
      <c r="RBX32" s="305"/>
      <c r="RBY32" s="305"/>
      <c r="RBZ32" s="305"/>
      <c r="RCA32" s="305"/>
      <c r="RCB32" s="305"/>
      <c r="RCC32" s="305"/>
      <c r="RCD32" s="305"/>
      <c r="RCE32" s="305"/>
      <c r="RCF32" s="305"/>
      <c r="RCG32" s="305"/>
      <c r="RCH32" s="305"/>
      <c r="RCI32" s="305"/>
      <c r="RCJ32" s="305"/>
      <c r="RCK32" s="305"/>
      <c r="RCL32" s="305"/>
      <c r="RCM32" s="305"/>
      <c r="RCN32" s="305"/>
      <c r="RCO32" s="305"/>
      <c r="RCP32" s="305"/>
      <c r="RCQ32" s="305"/>
      <c r="RCR32" s="305"/>
      <c r="RCS32" s="305"/>
      <c r="RCT32" s="305"/>
      <c r="RCU32" s="305"/>
      <c r="RCV32" s="305"/>
      <c r="RCW32" s="305"/>
      <c r="RCX32" s="305"/>
      <c r="RCY32" s="305"/>
      <c r="RCZ32" s="305"/>
      <c r="RDA32" s="305"/>
      <c r="RDB32" s="305"/>
      <c r="RDC32" s="305"/>
      <c r="RDD32" s="305"/>
      <c r="RDE32" s="305"/>
      <c r="RDF32" s="305"/>
      <c r="RDG32" s="305"/>
      <c r="RDH32" s="305"/>
      <c r="RDI32" s="305"/>
      <c r="RDJ32" s="305"/>
      <c r="RDK32" s="305"/>
      <c r="RDL32" s="305"/>
      <c r="RDM32" s="305"/>
      <c r="RDN32" s="305"/>
      <c r="RDO32" s="305"/>
      <c r="RDP32" s="305"/>
      <c r="RDQ32" s="305"/>
      <c r="RDR32" s="305"/>
      <c r="RDS32" s="305"/>
      <c r="RDT32" s="305"/>
      <c r="RDU32" s="305"/>
      <c r="RDV32" s="305"/>
      <c r="RDW32" s="305"/>
      <c r="RDX32" s="305"/>
      <c r="RDY32" s="305"/>
      <c r="RDZ32" s="305"/>
      <c r="REA32" s="305"/>
      <c r="REB32" s="305"/>
      <c r="REC32" s="305"/>
      <c r="RED32" s="305"/>
      <c r="REE32" s="305"/>
      <c r="REF32" s="305"/>
      <c r="REG32" s="305"/>
      <c r="REH32" s="305"/>
      <c r="REI32" s="305"/>
      <c r="REJ32" s="305"/>
      <c r="REK32" s="305"/>
      <c r="REL32" s="305"/>
      <c r="REM32" s="305"/>
      <c r="REN32" s="305"/>
      <c r="REO32" s="305"/>
      <c r="REP32" s="305"/>
      <c r="REQ32" s="305"/>
      <c r="RER32" s="305"/>
      <c r="RES32" s="305"/>
      <c r="RET32" s="305"/>
      <c r="REU32" s="305"/>
      <c r="REV32" s="305"/>
      <c r="REW32" s="305"/>
      <c r="REX32" s="305"/>
      <c r="REY32" s="305"/>
      <c r="REZ32" s="305"/>
      <c r="RFA32" s="305"/>
      <c r="RFB32" s="305"/>
      <c r="RFC32" s="305"/>
      <c r="RFD32" s="305"/>
      <c r="RFE32" s="305"/>
      <c r="RFF32" s="305"/>
      <c r="RFG32" s="305"/>
      <c r="RFH32" s="305"/>
      <c r="RFI32" s="305"/>
      <c r="RFJ32" s="305"/>
      <c r="RFK32" s="305"/>
      <c r="RFL32" s="305"/>
      <c r="RFM32" s="305"/>
      <c r="RFN32" s="305"/>
      <c r="RFO32" s="305"/>
      <c r="RFP32" s="305"/>
      <c r="RFQ32" s="305"/>
      <c r="RFR32" s="305"/>
      <c r="RFS32" s="305"/>
      <c r="RFT32" s="305"/>
      <c r="RFU32" s="305"/>
      <c r="RFV32" s="305"/>
      <c r="RFW32" s="305"/>
      <c r="RFX32" s="305"/>
      <c r="RFY32" s="305"/>
      <c r="RFZ32" s="305"/>
      <c r="RGA32" s="305"/>
      <c r="RGB32" s="305"/>
      <c r="RGC32" s="305"/>
      <c r="RGD32" s="305"/>
      <c r="RGE32" s="305"/>
      <c r="RGF32" s="305"/>
      <c r="RGG32" s="305"/>
      <c r="RGH32" s="305"/>
      <c r="RGI32" s="305"/>
      <c r="RGJ32" s="305"/>
      <c r="RGK32" s="305"/>
      <c r="RGL32" s="305"/>
      <c r="RGM32" s="305"/>
      <c r="RGN32" s="305"/>
      <c r="RGO32" s="305"/>
      <c r="RGP32" s="305"/>
      <c r="RGQ32" s="305"/>
      <c r="RGR32" s="305"/>
      <c r="RGS32" s="305"/>
      <c r="RGT32" s="305"/>
      <c r="RGU32" s="305"/>
      <c r="RGV32" s="305"/>
      <c r="RGW32" s="305"/>
      <c r="RGX32" s="305"/>
      <c r="RGY32" s="305"/>
      <c r="RGZ32" s="305"/>
      <c r="RHA32" s="305"/>
      <c r="RHB32" s="305"/>
      <c r="RHC32" s="305"/>
      <c r="RHD32" s="305"/>
      <c r="RHE32" s="305"/>
      <c r="RHF32" s="305"/>
      <c r="RHG32" s="305"/>
      <c r="RHH32" s="305"/>
      <c r="RHI32" s="305"/>
      <c r="RHJ32" s="305"/>
      <c r="RHK32" s="305"/>
      <c r="RHL32" s="305"/>
      <c r="RHM32" s="305"/>
      <c r="RHN32" s="305"/>
      <c r="RHO32" s="305"/>
      <c r="RHP32" s="305"/>
      <c r="RHQ32" s="305"/>
      <c r="RHR32" s="305"/>
      <c r="RHS32" s="305"/>
      <c r="RHT32" s="305"/>
      <c r="RHU32" s="305"/>
      <c r="RHV32" s="305"/>
      <c r="RHW32" s="305"/>
      <c r="RHX32" s="305"/>
      <c r="RHY32" s="305"/>
      <c r="RHZ32" s="305"/>
      <c r="RIA32" s="305"/>
      <c r="RIB32" s="305"/>
      <c r="RIC32" s="305"/>
      <c r="RID32" s="305"/>
      <c r="RIE32" s="305"/>
      <c r="RIF32" s="305"/>
      <c r="RIG32" s="305"/>
      <c r="RIH32" s="305"/>
      <c r="RII32" s="305"/>
      <c r="RIJ32" s="305"/>
      <c r="RIK32" s="305"/>
      <c r="RIL32" s="305"/>
      <c r="RIM32" s="305"/>
      <c r="RIN32" s="305"/>
      <c r="RIO32" s="305"/>
      <c r="RIP32" s="305"/>
      <c r="RIQ32" s="305"/>
      <c r="RIR32" s="305"/>
      <c r="RIS32" s="305"/>
      <c r="RIT32" s="305"/>
      <c r="RIU32" s="305"/>
      <c r="RIV32" s="305"/>
      <c r="RIW32" s="305"/>
      <c r="RIX32" s="305"/>
      <c r="RIY32" s="305"/>
      <c r="RIZ32" s="305"/>
      <c r="RJA32" s="305"/>
      <c r="RJB32" s="305"/>
      <c r="RJC32" s="305"/>
      <c r="RJD32" s="305"/>
      <c r="RJE32" s="305"/>
      <c r="RJF32" s="305"/>
      <c r="RJG32" s="305"/>
      <c r="RJH32" s="305"/>
      <c r="RJI32" s="305"/>
      <c r="RJJ32" s="305"/>
      <c r="RJK32" s="305"/>
      <c r="RJL32" s="305"/>
      <c r="RJM32" s="305"/>
      <c r="RJN32" s="305"/>
      <c r="RJO32" s="305"/>
      <c r="RJP32" s="305"/>
      <c r="RJQ32" s="305"/>
      <c r="RJR32" s="305"/>
      <c r="RJS32" s="305"/>
      <c r="RJT32" s="305"/>
      <c r="RJU32" s="305"/>
      <c r="RJV32" s="305"/>
      <c r="RJW32" s="305"/>
      <c r="RJX32" s="305"/>
      <c r="RJY32" s="305"/>
      <c r="RJZ32" s="305"/>
      <c r="RKA32" s="305"/>
      <c r="RKB32" s="305"/>
      <c r="RKC32" s="305"/>
      <c r="RKD32" s="305"/>
      <c r="RKE32" s="305"/>
      <c r="RKF32" s="305"/>
      <c r="RKG32" s="305"/>
      <c r="RKH32" s="305"/>
      <c r="RKI32" s="305"/>
      <c r="RKJ32" s="305"/>
      <c r="RKK32" s="305"/>
      <c r="RKL32" s="305"/>
      <c r="RKM32" s="305"/>
      <c r="RKN32" s="305"/>
      <c r="RKO32" s="305"/>
      <c r="RKP32" s="305"/>
      <c r="RKQ32" s="305"/>
      <c r="RKR32" s="305"/>
      <c r="RKS32" s="305"/>
      <c r="RKT32" s="305"/>
      <c r="RKU32" s="305"/>
      <c r="RKV32" s="305"/>
      <c r="RKW32" s="305"/>
      <c r="RKX32" s="305"/>
      <c r="RKY32" s="305"/>
      <c r="RKZ32" s="305"/>
      <c r="RLA32" s="305"/>
      <c r="RLB32" s="305"/>
      <c r="RLC32" s="305"/>
      <c r="RLD32" s="305"/>
      <c r="RLE32" s="305"/>
      <c r="RLF32" s="305"/>
      <c r="RLG32" s="305"/>
      <c r="RLH32" s="305"/>
      <c r="RLI32" s="305"/>
      <c r="RLJ32" s="305"/>
      <c r="RLK32" s="305"/>
      <c r="RLL32" s="305"/>
      <c r="RLM32" s="305"/>
      <c r="RLN32" s="305"/>
      <c r="RLO32" s="305"/>
      <c r="RLP32" s="305"/>
      <c r="RLQ32" s="305"/>
      <c r="RLR32" s="305"/>
      <c r="RLS32" s="305"/>
      <c r="RLT32" s="305"/>
      <c r="RLU32" s="305"/>
      <c r="RLV32" s="305"/>
      <c r="RLW32" s="305"/>
      <c r="RLX32" s="305"/>
      <c r="RLY32" s="305"/>
      <c r="RLZ32" s="305"/>
      <c r="RMA32" s="305"/>
      <c r="RMB32" s="305"/>
      <c r="RMC32" s="305"/>
      <c r="RMD32" s="305"/>
      <c r="RME32" s="305"/>
      <c r="RMF32" s="305"/>
      <c r="RMG32" s="305"/>
      <c r="RMH32" s="305"/>
      <c r="RMI32" s="305"/>
      <c r="RMJ32" s="305"/>
      <c r="RMK32" s="305"/>
      <c r="RML32" s="305"/>
      <c r="RMM32" s="305"/>
      <c r="RMN32" s="305"/>
      <c r="RMO32" s="305"/>
      <c r="RMP32" s="305"/>
      <c r="RMQ32" s="305"/>
      <c r="RMR32" s="305"/>
      <c r="RMS32" s="305"/>
      <c r="RMT32" s="305"/>
      <c r="RMU32" s="305"/>
      <c r="RMV32" s="305"/>
      <c r="RMW32" s="305"/>
      <c r="RMX32" s="305"/>
      <c r="RMY32" s="305"/>
      <c r="RMZ32" s="305"/>
      <c r="RNA32" s="305"/>
      <c r="RNB32" s="305"/>
      <c r="RNC32" s="305"/>
      <c r="RND32" s="305"/>
      <c r="RNE32" s="305"/>
      <c r="RNF32" s="305"/>
      <c r="RNG32" s="305"/>
      <c r="RNH32" s="305"/>
      <c r="RNI32" s="305"/>
      <c r="RNJ32" s="305"/>
      <c r="RNK32" s="305"/>
      <c r="RNL32" s="305"/>
      <c r="RNM32" s="305"/>
      <c r="RNN32" s="305"/>
      <c r="RNO32" s="305"/>
      <c r="RNP32" s="305"/>
      <c r="RNQ32" s="305"/>
      <c r="RNR32" s="305"/>
      <c r="RNS32" s="305"/>
      <c r="RNT32" s="305"/>
      <c r="RNU32" s="305"/>
      <c r="RNV32" s="305"/>
      <c r="RNW32" s="305"/>
      <c r="RNX32" s="305"/>
      <c r="RNY32" s="305"/>
      <c r="RNZ32" s="305"/>
      <c r="ROA32" s="305"/>
      <c r="ROB32" s="305"/>
      <c r="ROC32" s="305"/>
      <c r="ROD32" s="305"/>
      <c r="ROE32" s="305"/>
      <c r="ROF32" s="305"/>
      <c r="ROG32" s="305"/>
      <c r="ROH32" s="305"/>
      <c r="ROI32" s="305"/>
      <c r="ROJ32" s="305"/>
      <c r="ROK32" s="305"/>
      <c r="ROL32" s="305"/>
      <c r="ROM32" s="305"/>
      <c r="RON32" s="305"/>
      <c r="ROO32" s="305"/>
      <c r="ROP32" s="305"/>
      <c r="ROQ32" s="305"/>
      <c r="ROR32" s="305"/>
      <c r="ROS32" s="305"/>
      <c r="ROT32" s="305"/>
      <c r="ROU32" s="305"/>
      <c r="ROV32" s="305"/>
      <c r="ROW32" s="305"/>
      <c r="ROX32" s="305"/>
      <c r="ROY32" s="305"/>
      <c r="ROZ32" s="305"/>
      <c r="RPA32" s="305"/>
      <c r="RPB32" s="305"/>
      <c r="RPC32" s="305"/>
      <c r="RPD32" s="305"/>
      <c r="RPE32" s="305"/>
      <c r="RPF32" s="305"/>
      <c r="RPG32" s="305"/>
      <c r="RPH32" s="305"/>
      <c r="RPI32" s="305"/>
      <c r="RPJ32" s="305"/>
      <c r="RPK32" s="305"/>
      <c r="RPL32" s="305"/>
      <c r="RPM32" s="305"/>
      <c r="RPN32" s="305"/>
      <c r="RPO32" s="305"/>
      <c r="RPP32" s="305"/>
      <c r="RPQ32" s="305"/>
      <c r="RPR32" s="305"/>
      <c r="RPS32" s="305"/>
      <c r="RPT32" s="305"/>
      <c r="RPU32" s="305"/>
      <c r="RPV32" s="305"/>
      <c r="RPW32" s="305"/>
      <c r="RPX32" s="305"/>
      <c r="RPY32" s="305"/>
      <c r="RPZ32" s="305"/>
      <c r="RQA32" s="305"/>
      <c r="RQB32" s="305"/>
      <c r="RQC32" s="305"/>
      <c r="RQD32" s="305"/>
      <c r="RQE32" s="305"/>
      <c r="RQF32" s="305"/>
      <c r="RQG32" s="305"/>
      <c r="RQH32" s="305"/>
      <c r="RQI32" s="305"/>
      <c r="RQJ32" s="305"/>
      <c r="RQK32" s="305"/>
      <c r="RQL32" s="305"/>
      <c r="RQM32" s="305"/>
      <c r="RQN32" s="305"/>
      <c r="RQO32" s="305"/>
      <c r="RQP32" s="305"/>
      <c r="RQQ32" s="305"/>
      <c r="RQR32" s="305"/>
      <c r="RQS32" s="305"/>
      <c r="RQT32" s="305"/>
      <c r="RQU32" s="305"/>
      <c r="RQV32" s="305"/>
      <c r="RQW32" s="305"/>
      <c r="RQX32" s="305"/>
      <c r="RQY32" s="305"/>
      <c r="RQZ32" s="305"/>
      <c r="RRA32" s="305"/>
      <c r="RRB32" s="305"/>
      <c r="RRC32" s="305"/>
      <c r="RRD32" s="305"/>
      <c r="RRE32" s="305"/>
      <c r="RRF32" s="305"/>
      <c r="RRG32" s="305"/>
      <c r="RRH32" s="305"/>
      <c r="RRI32" s="305"/>
      <c r="RRJ32" s="305"/>
      <c r="RRK32" s="305"/>
      <c r="RRL32" s="305"/>
      <c r="RRM32" s="305"/>
      <c r="RRN32" s="305"/>
      <c r="RRO32" s="305"/>
      <c r="RRP32" s="305"/>
      <c r="RRQ32" s="305"/>
      <c r="RRR32" s="305"/>
      <c r="RRS32" s="305"/>
      <c r="RRT32" s="305"/>
      <c r="RRU32" s="305"/>
      <c r="RRV32" s="305"/>
      <c r="RRW32" s="305"/>
      <c r="RRX32" s="305"/>
      <c r="RRY32" s="305"/>
      <c r="RRZ32" s="305"/>
      <c r="RSA32" s="305"/>
      <c r="RSB32" s="305"/>
      <c r="RSC32" s="305"/>
      <c r="RSD32" s="305"/>
      <c r="RSE32" s="305"/>
      <c r="RSF32" s="305"/>
      <c r="RSG32" s="305"/>
      <c r="RSH32" s="305"/>
      <c r="RSI32" s="305"/>
      <c r="RSJ32" s="305"/>
      <c r="RSK32" s="305"/>
      <c r="RSL32" s="305"/>
      <c r="RSM32" s="305"/>
      <c r="RSN32" s="305"/>
      <c r="RSO32" s="305"/>
      <c r="RSP32" s="305"/>
      <c r="RSQ32" s="305"/>
      <c r="RSR32" s="305"/>
      <c r="RSS32" s="305"/>
      <c r="RST32" s="305"/>
      <c r="RSU32" s="305"/>
      <c r="RSV32" s="305"/>
      <c r="RSW32" s="305"/>
      <c r="RSX32" s="305"/>
      <c r="RSY32" s="305"/>
      <c r="RSZ32" s="305"/>
      <c r="RTA32" s="305"/>
      <c r="RTB32" s="305"/>
      <c r="RTC32" s="305"/>
      <c r="RTD32" s="305"/>
      <c r="RTE32" s="305"/>
      <c r="RTF32" s="305"/>
      <c r="RTG32" s="305"/>
      <c r="RTH32" s="305"/>
      <c r="RTI32" s="305"/>
      <c r="RTJ32" s="305"/>
      <c r="RTK32" s="305"/>
      <c r="RTL32" s="305"/>
      <c r="RTM32" s="305"/>
      <c r="RTN32" s="305"/>
      <c r="RTO32" s="305"/>
      <c r="RTP32" s="305"/>
      <c r="RTQ32" s="305"/>
      <c r="RTR32" s="305"/>
      <c r="RTS32" s="305"/>
      <c r="RTT32" s="305"/>
      <c r="RTU32" s="305"/>
      <c r="RTV32" s="305"/>
      <c r="RTW32" s="305"/>
      <c r="RTX32" s="305"/>
      <c r="RTY32" s="305"/>
      <c r="RTZ32" s="305"/>
      <c r="RUA32" s="305"/>
      <c r="RUB32" s="305"/>
      <c r="RUC32" s="305"/>
      <c r="RUD32" s="305"/>
      <c r="RUE32" s="305"/>
      <c r="RUF32" s="305"/>
      <c r="RUG32" s="305"/>
      <c r="RUH32" s="305"/>
      <c r="RUI32" s="305"/>
      <c r="RUJ32" s="305"/>
      <c r="RUK32" s="305"/>
      <c r="RUL32" s="305"/>
      <c r="RUM32" s="305"/>
      <c r="RUN32" s="305"/>
      <c r="RUO32" s="305"/>
      <c r="RUP32" s="305"/>
      <c r="RUQ32" s="305"/>
      <c r="RUR32" s="305"/>
      <c r="RUS32" s="305"/>
      <c r="RUT32" s="305"/>
      <c r="RUU32" s="305"/>
      <c r="RUV32" s="305"/>
      <c r="RUW32" s="305"/>
      <c r="RUX32" s="305"/>
      <c r="RUY32" s="305"/>
      <c r="RUZ32" s="305"/>
      <c r="RVA32" s="305"/>
      <c r="RVB32" s="305"/>
      <c r="RVC32" s="305"/>
      <c r="RVD32" s="305"/>
      <c r="RVE32" s="305"/>
      <c r="RVF32" s="305"/>
      <c r="RVG32" s="305"/>
      <c r="RVH32" s="305"/>
      <c r="RVI32" s="305"/>
      <c r="RVJ32" s="305"/>
      <c r="RVK32" s="305"/>
      <c r="RVL32" s="305"/>
      <c r="RVM32" s="305"/>
      <c r="RVN32" s="305"/>
      <c r="RVO32" s="305"/>
      <c r="RVP32" s="305"/>
      <c r="RVQ32" s="305"/>
      <c r="RVR32" s="305"/>
      <c r="RVS32" s="305"/>
      <c r="RVT32" s="305"/>
      <c r="RVU32" s="305"/>
      <c r="RVV32" s="305"/>
      <c r="RVW32" s="305"/>
      <c r="RVX32" s="305"/>
      <c r="RVY32" s="305"/>
      <c r="RVZ32" s="305"/>
      <c r="RWA32" s="305"/>
      <c r="RWB32" s="305"/>
      <c r="RWC32" s="305"/>
      <c r="RWD32" s="305"/>
      <c r="RWE32" s="305"/>
      <c r="RWF32" s="305"/>
      <c r="RWG32" s="305"/>
      <c r="RWH32" s="305"/>
      <c r="RWI32" s="305"/>
      <c r="RWJ32" s="305"/>
      <c r="RWK32" s="305"/>
      <c r="RWL32" s="305"/>
      <c r="RWM32" s="305"/>
      <c r="RWN32" s="305"/>
      <c r="RWO32" s="305"/>
      <c r="RWP32" s="305"/>
      <c r="RWQ32" s="305"/>
      <c r="RWR32" s="305"/>
      <c r="RWS32" s="305"/>
      <c r="RWT32" s="305"/>
      <c r="RWU32" s="305"/>
      <c r="RWV32" s="305"/>
      <c r="RWW32" s="305"/>
      <c r="RWX32" s="305"/>
      <c r="RWY32" s="305"/>
      <c r="RWZ32" s="305"/>
      <c r="RXA32" s="305"/>
      <c r="RXB32" s="305"/>
      <c r="RXC32" s="305"/>
      <c r="RXD32" s="305"/>
      <c r="RXE32" s="305"/>
      <c r="RXF32" s="305"/>
      <c r="RXG32" s="305"/>
      <c r="RXH32" s="305"/>
      <c r="RXI32" s="305"/>
      <c r="RXJ32" s="305"/>
      <c r="RXK32" s="305"/>
      <c r="RXL32" s="305"/>
      <c r="RXM32" s="305"/>
      <c r="RXN32" s="305"/>
      <c r="RXO32" s="305"/>
      <c r="RXP32" s="305"/>
      <c r="RXQ32" s="305"/>
      <c r="RXR32" s="305"/>
      <c r="RXS32" s="305"/>
      <c r="RXT32" s="305"/>
      <c r="RXU32" s="305"/>
      <c r="RXV32" s="305"/>
      <c r="RXW32" s="305"/>
      <c r="RXX32" s="305"/>
      <c r="RXY32" s="305"/>
      <c r="RXZ32" s="305"/>
      <c r="RYA32" s="305"/>
      <c r="RYB32" s="305"/>
      <c r="RYC32" s="305"/>
      <c r="RYD32" s="305"/>
      <c r="RYE32" s="305"/>
      <c r="RYF32" s="305"/>
      <c r="RYG32" s="305"/>
      <c r="RYH32" s="305"/>
      <c r="RYI32" s="305"/>
      <c r="RYJ32" s="305"/>
      <c r="RYK32" s="305"/>
      <c r="RYL32" s="305"/>
      <c r="RYM32" s="305"/>
      <c r="RYN32" s="305"/>
      <c r="RYO32" s="305"/>
      <c r="RYP32" s="305"/>
      <c r="RYQ32" s="305"/>
      <c r="RYR32" s="305"/>
      <c r="RYS32" s="305"/>
      <c r="RYT32" s="305"/>
      <c r="RYU32" s="305"/>
      <c r="RYV32" s="305"/>
      <c r="RYW32" s="305"/>
      <c r="RYX32" s="305"/>
      <c r="RYY32" s="305"/>
      <c r="RYZ32" s="305"/>
      <c r="RZA32" s="305"/>
      <c r="RZB32" s="305"/>
      <c r="RZC32" s="305"/>
      <c r="RZD32" s="305"/>
      <c r="RZE32" s="305"/>
      <c r="RZF32" s="305"/>
      <c r="RZG32" s="305"/>
      <c r="RZH32" s="305"/>
      <c r="RZI32" s="305"/>
      <c r="RZJ32" s="305"/>
      <c r="RZK32" s="305"/>
      <c r="RZL32" s="305"/>
      <c r="RZM32" s="305"/>
      <c r="RZN32" s="305"/>
      <c r="RZO32" s="305"/>
      <c r="RZP32" s="305"/>
      <c r="RZQ32" s="305"/>
      <c r="RZR32" s="305"/>
      <c r="RZS32" s="305"/>
      <c r="RZT32" s="305"/>
      <c r="RZU32" s="305"/>
      <c r="RZV32" s="305"/>
      <c r="RZW32" s="305"/>
      <c r="RZX32" s="305"/>
      <c r="RZY32" s="305"/>
      <c r="RZZ32" s="305"/>
      <c r="SAA32" s="305"/>
      <c r="SAB32" s="305"/>
      <c r="SAC32" s="305"/>
      <c r="SAD32" s="305"/>
      <c r="SAE32" s="305"/>
      <c r="SAF32" s="305"/>
      <c r="SAG32" s="305"/>
      <c r="SAH32" s="305"/>
      <c r="SAI32" s="305"/>
      <c r="SAJ32" s="305"/>
      <c r="SAK32" s="305"/>
      <c r="SAL32" s="305"/>
      <c r="SAM32" s="305"/>
      <c r="SAN32" s="305"/>
      <c r="SAO32" s="305"/>
      <c r="SAP32" s="305"/>
      <c r="SAQ32" s="305"/>
      <c r="SAR32" s="305"/>
      <c r="SAS32" s="305"/>
      <c r="SAT32" s="305"/>
      <c r="SAU32" s="305"/>
      <c r="SAV32" s="305"/>
      <c r="SAW32" s="305"/>
      <c r="SAX32" s="305"/>
      <c r="SAY32" s="305"/>
      <c r="SAZ32" s="305"/>
      <c r="SBA32" s="305"/>
      <c r="SBB32" s="305"/>
      <c r="SBC32" s="305"/>
      <c r="SBD32" s="305"/>
      <c r="SBE32" s="305"/>
      <c r="SBF32" s="305"/>
      <c r="SBG32" s="305"/>
      <c r="SBH32" s="305"/>
      <c r="SBI32" s="305"/>
      <c r="SBJ32" s="305"/>
      <c r="SBK32" s="305"/>
      <c r="SBL32" s="305"/>
      <c r="SBM32" s="305"/>
      <c r="SBN32" s="305"/>
      <c r="SBO32" s="305"/>
      <c r="SBP32" s="305"/>
      <c r="SBQ32" s="305"/>
      <c r="SBR32" s="305"/>
      <c r="SBS32" s="305"/>
      <c r="SBT32" s="305"/>
      <c r="SBU32" s="305"/>
      <c r="SBV32" s="305"/>
      <c r="SBW32" s="305"/>
      <c r="SBX32" s="305"/>
      <c r="SBY32" s="305"/>
      <c r="SBZ32" s="305"/>
      <c r="SCA32" s="305"/>
      <c r="SCB32" s="305"/>
      <c r="SCC32" s="305"/>
      <c r="SCD32" s="305"/>
      <c r="SCE32" s="305"/>
      <c r="SCF32" s="305"/>
      <c r="SCG32" s="305"/>
      <c r="SCH32" s="305"/>
      <c r="SCI32" s="305"/>
      <c r="SCJ32" s="305"/>
      <c r="SCK32" s="305"/>
      <c r="SCL32" s="305"/>
      <c r="SCM32" s="305"/>
      <c r="SCN32" s="305"/>
      <c r="SCO32" s="305"/>
      <c r="SCP32" s="305"/>
      <c r="SCQ32" s="305"/>
      <c r="SCR32" s="305"/>
      <c r="SCS32" s="305"/>
      <c r="SCT32" s="305"/>
      <c r="SCU32" s="305"/>
      <c r="SCV32" s="305"/>
      <c r="SCW32" s="305"/>
      <c r="SCX32" s="305"/>
      <c r="SCY32" s="305"/>
      <c r="SCZ32" s="305"/>
      <c r="SDA32" s="305"/>
      <c r="SDB32" s="305"/>
      <c r="SDC32" s="305"/>
      <c r="SDD32" s="305"/>
      <c r="SDE32" s="305"/>
      <c r="SDF32" s="305"/>
      <c r="SDG32" s="305"/>
      <c r="SDH32" s="305"/>
      <c r="SDI32" s="305"/>
      <c r="SDJ32" s="305"/>
      <c r="SDK32" s="305"/>
      <c r="SDL32" s="305"/>
      <c r="SDM32" s="305"/>
      <c r="SDN32" s="305"/>
      <c r="SDO32" s="305"/>
      <c r="SDP32" s="305"/>
      <c r="SDQ32" s="305"/>
      <c r="SDR32" s="305"/>
      <c r="SDS32" s="305"/>
      <c r="SDT32" s="305"/>
      <c r="SDU32" s="305"/>
      <c r="SDV32" s="305"/>
      <c r="SDW32" s="305"/>
      <c r="SDX32" s="305"/>
      <c r="SDY32" s="305"/>
      <c r="SDZ32" s="305"/>
      <c r="SEA32" s="305"/>
      <c r="SEB32" s="305"/>
      <c r="SEC32" s="305"/>
      <c r="SED32" s="305"/>
      <c r="SEE32" s="305"/>
      <c r="SEF32" s="305"/>
      <c r="SEG32" s="305"/>
      <c r="SEH32" s="305"/>
      <c r="SEI32" s="305"/>
      <c r="SEJ32" s="305"/>
      <c r="SEK32" s="305"/>
      <c r="SEL32" s="305"/>
      <c r="SEM32" s="305"/>
      <c r="SEN32" s="305"/>
      <c r="SEO32" s="305"/>
      <c r="SEP32" s="305"/>
      <c r="SEQ32" s="305"/>
      <c r="SER32" s="305"/>
      <c r="SES32" s="305"/>
      <c r="SET32" s="305"/>
      <c r="SEU32" s="305"/>
      <c r="SEV32" s="305"/>
      <c r="SEW32" s="305"/>
      <c r="SEX32" s="305"/>
      <c r="SEY32" s="305"/>
      <c r="SEZ32" s="305"/>
      <c r="SFA32" s="305"/>
      <c r="SFB32" s="305"/>
      <c r="SFC32" s="305"/>
      <c r="SFD32" s="305"/>
      <c r="SFE32" s="305"/>
      <c r="SFF32" s="305"/>
      <c r="SFG32" s="305"/>
      <c r="SFH32" s="305"/>
      <c r="SFI32" s="305"/>
      <c r="SFJ32" s="305"/>
      <c r="SFK32" s="305"/>
      <c r="SFL32" s="305"/>
      <c r="SFM32" s="305"/>
      <c r="SFN32" s="305"/>
      <c r="SFO32" s="305"/>
      <c r="SFP32" s="305"/>
      <c r="SFQ32" s="305"/>
      <c r="SFR32" s="305"/>
      <c r="SFS32" s="305"/>
      <c r="SFT32" s="305"/>
      <c r="SFU32" s="305"/>
      <c r="SFV32" s="305"/>
      <c r="SFW32" s="305"/>
      <c r="SFX32" s="305"/>
      <c r="SFY32" s="305"/>
      <c r="SFZ32" s="305"/>
      <c r="SGA32" s="305"/>
      <c r="SGB32" s="305"/>
      <c r="SGC32" s="305"/>
      <c r="SGD32" s="305"/>
      <c r="SGE32" s="305"/>
      <c r="SGF32" s="305"/>
      <c r="SGG32" s="305"/>
      <c r="SGH32" s="305"/>
      <c r="SGI32" s="305"/>
      <c r="SGJ32" s="305"/>
      <c r="SGK32" s="305"/>
      <c r="SGL32" s="305"/>
      <c r="SGM32" s="305"/>
      <c r="SGN32" s="305"/>
      <c r="SGO32" s="305"/>
      <c r="SGP32" s="305"/>
      <c r="SGQ32" s="305"/>
      <c r="SGR32" s="305"/>
      <c r="SGS32" s="305"/>
      <c r="SGT32" s="305"/>
      <c r="SGU32" s="305"/>
      <c r="SGV32" s="305"/>
      <c r="SGW32" s="305"/>
      <c r="SGX32" s="305"/>
      <c r="SGY32" s="305"/>
      <c r="SGZ32" s="305"/>
      <c r="SHA32" s="305"/>
      <c r="SHB32" s="305"/>
      <c r="SHC32" s="305"/>
      <c r="SHD32" s="305"/>
      <c r="SHE32" s="305"/>
      <c r="SHF32" s="305"/>
      <c r="SHG32" s="305"/>
      <c r="SHH32" s="305"/>
      <c r="SHI32" s="305"/>
      <c r="SHJ32" s="305"/>
      <c r="SHK32" s="305"/>
      <c r="SHL32" s="305"/>
      <c r="SHM32" s="305"/>
      <c r="SHN32" s="305"/>
      <c r="SHO32" s="305"/>
      <c r="SHP32" s="305"/>
      <c r="SHQ32" s="305"/>
      <c r="SHR32" s="305"/>
      <c r="SHS32" s="305"/>
      <c r="SHT32" s="305"/>
      <c r="SHU32" s="305"/>
      <c r="SHV32" s="305"/>
      <c r="SHW32" s="305"/>
      <c r="SHX32" s="305"/>
      <c r="SHY32" s="305"/>
      <c r="SHZ32" s="305"/>
      <c r="SIA32" s="305"/>
      <c r="SIB32" s="305"/>
      <c r="SIC32" s="305"/>
      <c r="SID32" s="305"/>
      <c r="SIE32" s="305"/>
      <c r="SIF32" s="305"/>
      <c r="SIG32" s="305"/>
      <c r="SIH32" s="305"/>
      <c r="SII32" s="305"/>
      <c r="SIJ32" s="305"/>
      <c r="SIK32" s="305"/>
      <c r="SIL32" s="305"/>
      <c r="SIM32" s="305"/>
      <c r="SIN32" s="305"/>
      <c r="SIO32" s="305"/>
      <c r="SIP32" s="305"/>
      <c r="SIQ32" s="305"/>
      <c r="SIR32" s="305"/>
      <c r="SIS32" s="305"/>
      <c r="SIT32" s="305"/>
      <c r="SIU32" s="305"/>
      <c r="SIV32" s="305"/>
      <c r="SIW32" s="305"/>
      <c r="SIX32" s="305"/>
      <c r="SIY32" s="305"/>
      <c r="SIZ32" s="305"/>
      <c r="SJA32" s="305"/>
      <c r="SJB32" s="305"/>
      <c r="SJC32" s="305"/>
      <c r="SJD32" s="305"/>
      <c r="SJE32" s="305"/>
      <c r="SJF32" s="305"/>
      <c r="SJG32" s="305"/>
      <c r="SJH32" s="305"/>
      <c r="SJI32" s="305"/>
      <c r="SJJ32" s="305"/>
      <c r="SJK32" s="305"/>
      <c r="SJL32" s="305"/>
      <c r="SJM32" s="305"/>
      <c r="SJN32" s="305"/>
      <c r="SJO32" s="305"/>
      <c r="SJP32" s="305"/>
      <c r="SJQ32" s="305"/>
      <c r="SJR32" s="305"/>
      <c r="SJS32" s="305"/>
      <c r="SJT32" s="305"/>
      <c r="SJU32" s="305"/>
      <c r="SJV32" s="305"/>
      <c r="SJW32" s="305"/>
      <c r="SJX32" s="305"/>
      <c r="SJY32" s="305"/>
      <c r="SJZ32" s="305"/>
      <c r="SKA32" s="305"/>
      <c r="SKB32" s="305"/>
      <c r="SKC32" s="305"/>
      <c r="SKD32" s="305"/>
      <c r="SKE32" s="305"/>
      <c r="SKF32" s="305"/>
      <c r="SKG32" s="305"/>
      <c r="SKH32" s="305"/>
      <c r="SKI32" s="305"/>
      <c r="SKJ32" s="305"/>
      <c r="SKK32" s="305"/>
      <c r="SKL32" s="305"/>
      <c r="SKM32" s="305"/>
      <c r="SKN32" s="305"/>
      <c r="SKO32" s="305"/>
      <c r="SKP32" s="305"/>
      <c r="SKQ32" s="305"/>
      <c r="SKR32" s="305"/>
      <c r="SKS32" s="305"/>
      <c r="SKT32" s="305"/>
      <c r="SKU32" s="305"/>
      <c r="SKV32" s="305"/>
      <c r="SKW32" s="305"/>
      <c r="SKX32" s="305"/>
      <c r="SKY32" s="305"/>
      <c r="SKZ32" s="305"/>
      <c r="SLA32" s="305"/>
      <c r="SLB32" s="305"/>
      <c r="SLC32" s="305"/>
      <c r="SLD32" s="305"/>
      <c r="SLE32" s="305"/>
      <c r="SLF32" s="305"/>
      <c r="SLG32" s="305"/>
      <c r="SLH32" s="305"/>
      <c r="SLI32" s="305"/>
      <c r="SLJ32" s="305"/>
      <c r="SLK32" s="305"/>
      <c r="SLL32" s="305"/>
      <c r="SLM32" s="305"/>
      <c r="SLN32" s="305"/>
      <c r="SLO32" s="305"/>
      <c r="SLP32" s="305"/>
      <c r="SLQ32" s="305"/>
      <c r="SLR32" s="305"/>
      <c r="SLS32" s="305"/>
      <c r="SLT32" s="305"/>
      <c r="SLU32" s="305"/>
      <c r="SLV32" s="305"/>
      <c r="SLW32" s="305"/>
      <c r="SLX32" s="305"/>
      <c r="SLY32" s="305"/>
      <c r="SLZ32" s="305"/>
      <c r="SMA32" s="305"/>
      <c r="SMB32" s="305"/>
      <c r="SMC32" s="305"/>
      <c r="SMD32" s="305"/>
      <c r="SME32" s="305"/>
      <c r="SMF32" s="305"/>
      <c r="SMG32" s="305"/>
      <c r="SMH32" s="305"/>
      <c r="SMI32" s="305"/>
      <c r="SMJ32" s="305"/>
      <c r="SMK32" s="305"/>
      <c r="SML32" s="305"/>
      <c r="SMM32" s="305"/>
      <c r="SMN32" s="305"/>
      <c r="SMO32" s="305"/>
      <c r="SMP32" s="305"/>
      <c r="SMQ32" s="305"/>
      <c r="SMR32" s="305"/>
      <c r="SMS32" s="305"/>
      <c r="SMT32" s="305"/>
      <c r="SMU32" s="305"/>
      <c r="SMV32" s="305"/>
      <c r="SMW32" s="305"/>
      <c r="SMX32" s="305"/>
      <c r="SMY32" s="305"/>
      <c r="SMZ32" s="305"/>
      <c r="SNA32" s="305"/>
      <c r="SNB32" s="305"/>
      <c r="SNC32" s="305"/>
      <c r="SND32" s="305"/>
      <c r="SNE32" s="305"/>
      <c r="SNF32" s="305"/>
      <c r="SNG32" s="305"/>
      <c r="SNH32" s="305"/>
      <c r="SNI32" s="305"/>
      <c r="SNJ32" s="305"/>
      <c r="SNK32" s="305"/>
      <c r="SNL32" s="305"/>
      <c r="SNM32" s="305"/>
      <c r="SNN32" s="305"/>
      <c r="SNO32" s="305"/>
      <c r="SNP32" s="305"/>
      <c r="SNQ32" s="305"/>
      <c r="SNR32" s="305"/>
      <c r="SNS32" s="305"/>
      <c r="SNT32" s="305"/>
      <c r="SNU32" s="305"/>
      <c r="SNV32" s="305"/>
      <c r="SNW32" s="305"/>
      <c r="SNX32" s="305"/>
      <c r="SNY32" s="305"/>
      <c r="SNZ32" s="305"/>
      <c r="SOA32" s="305"/>
      <c r="SOB32" s="305"/>
      <c r="SOC32" s="305"/>
      <c r="SOD32" s="305"/>
      <c r="SOE32" s="305"/>
      <c r="SOF32" s="305"/>
      <c r="SOG32" s="305"/>
      <c r="SOH32" s="305"/>
      <c r="SOI32" s="305"/>
      <c r="SOJ32" s="305"/>
      <c r="SOK32" s="305"/>
      <c r="SOL32" s="305"/>
      <c r="SOM32" s="305"/>
      <c r="SON32" s="305"/>
      <c r="SOO32" s="305"/>
      <c r="SOP32" s="305"/>
      <c r="SOQ32" s="305"/>
      <c r="SOR32" s="305"/>
      <c r="SOS32" s="305"/>
      <c r="SOT32" s="305"/>
      <c r="SOU32" s="305"/>
      <c r="SOV32" s="305"/>
      <c r="SOW32" s="305"/>
      <c r="SOX32" s="305"/>
      <c r="SOY32" s="305"/>
      <c r="SOZ32" s="305"/>
      <c r="SPA32" s="305"/>
      <c r="SPB32" s="305"/>
      <c r="SPC32" s="305"/>
      <c r="SPD32" s="305"/>
      <c r="SPE32" s="305"/>
      <c r="SPF32" s="305"/>
      <c r="SPG32" s="305"/>
      <c r="SPH32" s="305"/>
      <c r="SPI32" s="305"/>
      <c r="SPJ32" s="305"/>
      <c r="SPK32" s="305"/>
      <c r="SPL32" s="305"/>
      <c r="SPM32" s="305"/>
      <c r="SPN32" s="305"/>
      <c r="SPO32" s="305"/>
      <c r="SPP32" s="305"/>
      <c r="SPQ32" s="305"/>
      <c r="SPR32" s="305"/>
      <c r="SPS32" s="305"/>
      <c r="SPT32" s="305"/>
      <c r="SPU32" s="305"/>
      <c r="SPV32" s="305"/>
      <c r="SPW32" s="305"/>
      <c r="SPX32" s="305"/>
      <c r="SPY32" s="305"/>
      <c r="SPZ32" s="305"/>
      <c r="SQA32" s="305"/>
      <c r="SQB32" s="305"/>
      <c r="SQC32" s="305"/>
      <c r="SQD32" s="305"/>
      <c r="SQE32" s="305"/>
      <c r="SQF32" s="305"/>
      <c r="SQG32" s="305"/>
      <c r="SQH32" s="305"/>
      <c r="SQI32" s="305"/>
      <c r="SQJ32" s="305"/>
      <c r="SQK32" s="305"/>
      <c r="SQL32" s="305"/>
      <c r="SQM32" s="305"/>
      <c r="SQN32" s="305"/>
      <c r="SQO32" s="305"/>
      <c r="SQP32" s="305"/>
      <c r="SQQ32" s="305"/>
      <c r="SQR32" s="305"/>
      <c r="SQS32" s="305"/>
      <c r="SQT32" s="305"/>
      <c r="SQU32" s="305"/>
      <c r="SQV32" s="305"/>
      <c r="SQW32" s="305"/>
      <c r="SQX32" s="305"/>
      <c r="SQY32" s="305"/>
      <c r="SQZ32" s="305"/>
      <c r="SRA32" s="305"/>
      <c r="SRB32" s="305"/>
      <c r="SRC32" s="305"/>
      <c r="SRD32" s="305"/>
      <c r="SRE32" s="305"/>
      <c r="SRF32" s="305"/>
      <c r="SRG32" s="305"/>
      <c r="SRH32" s="305"/>
      <c r="SRI32" s="305"/>
      <c r="SRJ32" s="305"/>
      <c r="SRK32" s="305"/>
      <c r="SRL32" s="305"/>
      <c r="SRM32" s="305"/>
      <c r="SRN32" s="305"/>
      <c r="SRO32" s="305"/>
      <c r="SRP32" s="305"/>
      <c r="SRQ32" s="305"/>
      <c r="SRR32" s="305"/>
      <c r="SRS32" s="305"/>
      <c r="SRT32" s="305"/>
      <c r="SRU32" s="305"/>
      <c r="SRV32" s="305"/>
      <c r="SRW32" s="305"/>
      <c r="SRX32" s="305"/>
      <c r="SRY32" s="305"/>
      <c r="SRZ32" s="305"/>
      <c r="SSA32" s="305"/>
      <c r="SSB32" s="305"/>
      <c r="SSC32" s="305"/>
      <c r="SSD32" s="305"/>
      <c r="SSE32" s="305"/>
      <c r="SSF32" s="305"/>
      <c r="SSG32" s="305"/>
      <c r="SSH32" s="305"/>
      <c r="SSI32" s="305"/>
      <c r="SSJ32" s="305"/>
      <c r="SSK32" s="305"/>
      <c r="SSL32" s="305"/>
      <c r="SSM32" s="305"/>
      <c r="SSN32" s="305"/>
      <c r="SSO32" s="305"/>
      <c r="SSP32" s="305"/>
      <c r="SSQ32" s="305"/>
      <c r="SSR32" s="305"/>
      <c r="SSS32" s="305"/>
      <c r="SST32" s="305"/>
      <c r="SSU32" s="305"/>
      <c r="SSV32" s="305"/>
      <c r="SSW32" s="305"/>
      <c r="SSX32" s="305"/>
      <c r="SSY32" s="305"/>
      <c r="SSZ32" s="305"/>
      <c r="STA32" s="305"/>
      <c r="STB32" s="305"/>
      <c r="STC32" s="305"/>
      <c r="STD32" s="305"/>
      <c r="STE32" s="305"/>
      <c r="STF32" s="305"/>
      <c r="STG32" s="305"/>
      <c r="STH32" s="305"/>
      <c r="STI32" s="305"/>
      <c r="STJ32" s="305"/>
      <c r="STK32" s="305"/>
      <c r="STL32" s="305"/>
      <c r="STM32" s="305"/>
      <c r="STN32" s="305"/>
      <c r="STO32" s="305"/>
      <c r="STP32" s="305"/>
      <c r="STQ32" s="305"/>
      <c r="STR32" s="305"/>
      <c r="STS32" s="305"/>
      <c r="STT32" s="305"/>
      <c r="STU32" s="305"/>
      <c r="STV32" s="305"/>
      <c r="STW32" s="305"/>
      <c r="STX32" s="305"/>
      <c r="STY32" s="305"/>
      <c r="STZ32" s="305"/>
      <c r="SUA32" s="305"/>
      <c r="SUB32" s="305"/>
      <c r="SUC32" s="305"/>
      <c r="SUD32" s="305"/>
      <c r="SUE32" s="305"/>
      <c r="SUF32" s="305"/>
      <c r="SUG32" s="305"/>
      <c r="SUH32" s="305"/>
      <c r="SUI32" s="305"/>
      <c r="SUJ32" s="305"/>
      <c r="SUK32" s="305"/>
      <c r="SUL32" s="305"/>
      <c r="SUM32" s="305"/>
      <c r="SUN32" s="305"/>
      <c r="SUO32" s="305"/>
      <c r="SUP32" s="305"/>
      <c r="SUQ32" s="305"/>
      <c r="SUR32" s="305"/>
      <c r="SUS32" s="305"/>
      <c r="SUT32" s="305"/>
      <c r="SUU32" s="305"/>
      <c r="SUV32" s="305"/>
      <c r="SUW32" s="305"/>
      <c r="SUX32" s="305"/>
      <c r="SUY32" s="305"/>
      <c r="SUZ32" s="305"/>
      <c r="SVA32" s="305"/>
      <c r="SVB32" s="305"/>
      <c r="SVC32" s="305"/>
      <c r="SVD32" s="305"/>
      <c r="SVE32" s="305"/>
      <c r="SVF32" s="305"/>
      <c r="SVG32" s="305"/>
      <c r="SVH32" s="305"/>
      <c r="SVI32" s="305"/>
      <c r="SVJ32" s="305"/>
      <c r="SVK32" s="305"/>
      <c r="SVL32" s="305"/>
      <c r="SVM32" s="305"/>
      <c r="SVN32" s="305"/>
      <c r="SVO32" s="305"/>
      <c r="SVP32" s="305"/>
      <c r="SVQ32" s="305"/>
      <c r="SVR32" s="305"/>
      <c r="SVS32" s="305"/>
      <c r="SVT32" s="305"/>
      <c r="SVU32" s="305"/>
      <c r="SVV32" s="305"/>
      <c r="SVW32" s="305"/>
      <c r="SVX32" s="305"/>
      <c r="SVY32" s="305"/>
      <c r="SVZ32" s="305"/>
      <c r="SWA32" s="305"/>
      <c r="SWB32" s="305"/>
      <c r="SWC32" s="305"/>
      <c r="SWD32" s="305"/>
      <c r="SWE32" s="305"/>
      <c r="SWF32" s="305"/>
      <c r="SWG32" s="305"/>
      <c r="SWH32" s="305"/>
      <c r="SWI32" s="305"/>
      <c r="SWJ32" s="305"/>
      <c r="SWK32" s="305"/>
      <c r="SWL32" s="305"/>
      <c r="SWM32" s="305"/>
      <c r="SWN32" s="305"/>
      <c r="SWO32" s="305"/>
      <c r="SWP32" s="305"/>
      <c r="SWQ32" s="305"/>
      <c r="SWR32" s="305"/>
      <c r="SWS32" s="305"/>
      <c r="SWT32" s="305"/>
      <c r="SWU32" s="305"/>
      <c r="SWV32" s="305"/>
      <c r="SWW32" s="305"/>
      <c r="SWX32" s="305"/>
      <c r="SWY32" s="305"/>
      <c r="SWZ32" s="305"/>
      <c r="SXA32" s="305"/>
      <c r="SXB32" s="305"/>
      <c r="SXC32" s="305"/>
      <c r="SXD32" s="305"/>
      <c r="SXE32" s="305"/>
      <c r="SXF32" s="305"/>
      <c r="SXG32" s="305"/>
      <c r="SXH32" s="305"/>
      <c r="SXI32" s="305"/>
      <c r="SXJ32" s="305"/>
      <c r="SXK32" s="305"/>
      <c r="SXL32" s="305"/>
      <c r="SXM32" s="305"/>
      <c r="SXN32" s="305"/>
      <c r="SXO32" s="305"/>
      <c r="SXP32" s="305"/>
      <c r="SXQ32" s="305"/>
      <c r="SXR32" s="305"/>
      <c r="SXS32" s="305"/>
      <c r="SXT32" s="305"/>
      <c r="SXU32" s="305"/>
      <c r="SXV32" s="305"/>
      <c r="SXW32" s="305"/>
      <c r="SXX32" s="305"/>
      <c r="SXY32" s="305"/>
      <c r="SXZ32" s="305"/>
      <c r="SYA32" s="305"/>
      <c r="SYB32" s="305"/>
      <c r="SYC32" s="305"/>
      <c r="SYD32" s="305"/>
      <c r="SYE32" s="305"/>
      <c r="SYF32" s="305"/>
      <c r="SYG32" s="305"/>
      <c r="SYH32" s="305"/>
      <c r="SYI32" s="305"/>
      <c r="SYJ32" s="305"/>
      <c r="SYK32" s="305"/>
      <c r="SYL32" s="305"/>
      <c r="SYM32" s="305"/>
      <c r="SYN32" s="305"/>
      <c r="SYO32" s="305"/>
      <c r="SYP32" s="305"/>
      <c r="SYQ32" s="305"/>
      <c r="SYR32" s="305"/>
      <c r="SYS32" s="305"/>
      <c r="SYT32" s="305"/>
      <c r="SYU32" s="305"/>
      <c r="SYV32" s="305"/>
      <c r="SYW32" s="305"/>
      <c r="SYX32" s="305"/>
      <c r="SYY32" s="305"/>
      <c r="SYZ32" s="305"/>
      <c r="SZA32" s="305"/>
      <c r="SZB32" s="305"/>
      <c r="SZC32" s="305"/>
      <c r="SZD32" s="305"/>
      <c r="SZE32" s="305"/>
      <c r="SZF32" s="305"/>
      <c r="SZG32" s="305"/>
      <c r="SZH32" s="305"/>
      <c r="SZI32" s="305"/>
      <c r="SZJ32" s="305"/>
      <c r="SZK32" s="305"/>
      <c r="SZL32" s="305"/>
      <c r="SZM32" s="305"/>
      <c r="SZN32" s="305"/>
      <c r="SZO32" s="305"/>
      <c r="SZP32" s="305"/>
      <c r="SZQ32" s="305"/>
      <c r="SZR32" s="305"/>
      <c r="SZS32" s="305"/>
      <c r="SZT32" s="305"/>
      <c r="SZU32" s="305"/>
      <c r="SZV32" s="305"/>
      <c r="SZW32" s="305"/>
      <c r="SZX32" s="305"/>
      <c r="SZY32" s="305"/>
      <c r="SZZ32" s="305"/>
      <c r="TAA32" s="305"/>
      <c r="TAB32" s="305"/>
      <c r="TAC32" s="305"/>
      <c r="TAD32" s="305"/>
      <c r="TAE32" s="305"/>
      <c r="TAF32" s="305"/>
      <c r="TAG32" s="305"/>
      <c r="TAH32" s="305"/>
      <c r="TAI32" s="305"/>
      <c r="TAJ32" s="305"/>
      <c r="TAK32" s="305"/>
      <c r="TAL32" s="305"/>
      <c r="TAM32" s="305"/>
      <c r="TAN32" s="305"/>
      <c r="TAO32" s="305"/>
      <c r="TAP32" s="305"/>
      <c r="TAQ32" s="305"/>
      <c r="TAR32" s="305"/>
      <c r="TAS32" s="305"/>
      <c r="TAT32" s="305"/>
      <c r="TAU32" s="305"/>
      <c r="TAV32" s="305"/>
      <c r="TAW32" s="305"/>
      <c r="TAX32" s="305"/>
      <c r="TAY32" s="305"/>
      <c r="TAZ32" s="305"/>
      <c r="TBA32" s="305"/>
      <c r="TBB32" s="305"/>
      <c r="TBC32" s="305"/>
      <c r="TBD32" s="305"/>
      <c r="TBE32" s="305"/>
      <c r="TBF32" s="305"/>
      <c r="TBG32" s="305"/>
      <c r="TBH32" s="305"/>
      <c r="TBI32" s="305"/>
      <c r="TBJ32" s="305"/>
      <c r="TBK32" s="305"/>
      <c r="TBL32" s="305"/>
      <c r="TBM32" s="305"/>
      <c r="TBN32" s="305"/>
      <c r="TBO32" s="305"/>
      <c r="TBP32" s="305"/>
      <c r="TBQ32" s="305"/>
      <c r="TBR32" s="305"/>
      <c r="TBS32" s="305"/>
      <c r="TBT32" s="305"/>
      <c r="TBU32" s="305"/>
      <c r="TBV32" s="305"/>
      <c r="TBW32" s="305"/>
      <c r="TBX32" s="305"/>
      <c r="TBY32" s="305"/>
      <c r="TBZ32" s="305"/>
      <c r="TCA32" s="305"/>
      <c r="TCB32" s="305"/>
      <c r="TCC32" s="305"/>
      <c r="TCD32" s="305"/>
      <c r="TCE32" s="305"/>
      <c r="TCF32" s="305"/>
      <c r="TCG32" s="305"/>
      <c r="TCH32" s="305"/>
      <c r="TCI32" s="305"/>
      <c r="TCJ32" s="305"/>
      <c r="TCK32" s="305"/>
      <c r="TCL32" s="305"/>
      <c r="TCM32" s="305"/>
      <c r="TCN32" s="305"/>
      <c r="TCO32" s="305"/>
      <c r="TCP32" s="305"/>
      <c r="TCQ32" s="305"/>
      <c r="TCR32" s="305"/>
      <c r="TCS32" s="305"/>
      <c r="TCT32" s="305"/>
      <c r="TCU32" s="305"/>
      <c r="TCV32" s="305"/>
      <c r="TCW32" s="305"/>
      <c r="TCX32" s="305"/>
      <c r="TCY32" s="305"/>
      <c r="TCZ32" s="305"/>
      <c r="TDA32" s="305"/>
      <c r="TDB32" s="305"/>
      <c r="TDC32" s="305"/>
      <c r="TDD32" s="305"/>
      <c r="TDE32" s="305"/>
      <c r="TDF32" s="305"/>
      <c r="TDG32" s="305"/>
      <c r="TDH32" s="305"/>
      <c r="TDI32" s="305"/>
      <c r="TDJ32" s="305"/>
      <c r="TDK32" s="305"/>
      <c r="TDL32" s="305"/>
      <c r="TDM32" s="305"/>
      <c r="TDN32" s="305"/>
      <c r="TDO32" s="305"/>
      <c r="TDP32" s="305"/>
      <c r="TDQ32" s="305"/>
      <c r="TDR32" s="305"/>
      <c r="TDS32" s="305"/>
      <c r="TDT32" s="305"/>
      <c r="TDU32" s="305"/>
      <c r="TDV32" s="305"/>
      <c r="TDW32" s="305"/>
      <c r="TDX32" s="305"/>
      <c r="TDY32" s="305"/>
      <c r="TDZ32" s="305"/>
      <c r="TEA32" s="305"/>
      <c r="TEB32" s="305"/>
      <c r="TEC32" s="305"/>
      <c r="TED32" s="305"/>
      <c r="TEE32" s="305"/>
      <c r="TEF32" s="305"/>
      <c r="TEG32" s="305"/>
      <c r="TEH32" s="305"/>
      <c r="TEI32" s="305"/>
      <c r="TEJ32" s="305"/>
      <c r="TEK32" s="305"/>
      <c r="TEL32" s="305"/>
      <c r="TEM32" s="305"/>
      <c r="TEN32" s="305"/>
      <c r="TEO32" s="305"/>
      <c r="TEP32" s="305"/>
      <c r="TEQ32" s="305"/>
      <c r="TER32" s="305"/>
      <c r="TES32" s="305"/>
      <c r="TET32" s="305"/>
      <c r="TEU32" s="305"/>
      <c r="TEV32" s="305"/>
      <c r="TEW32" s="305"/>
      <c r="TEX32" s="305"/>
      <c r="TEY32" s="305"/>
      <c r="TEZ32" s="305"/>
      <c r="TFA32" s="305"/>
      <c r="TFB32" s="305"/>
      <c r="TFC32" s="305"/>
      <c r="TFD32" s="305"/>
      <c r="TFE32" s="305"/>
      <c r="TFF32" s="305"/>
      <c r="TFG32" s="305"/>
      <c r="TFH32" s="305"/>
      <c r="TFI32" s="305"/>
      <c r="TFJ32" s="305"/>
      <c r="TFK32" s="305"/>
      <c r="TFL32" s="305"/>
      <c r="TFM32" s="305"/>
      <c r="TFN32" s="305"/>
      <c r="TFO32" s="305"/>
      <c r="TFP32" s="305"/>
      <c r="TFQ32" s="305"/>
      <c r="TFR32" s="305"/>
      <c r="TFS32" s="305"/>
      <c r="TFT32" s="305"/>
      <c r="TFU32" s="305"/>
      <c r="TFV32" s="305"/>
      <c r="TFW32" s="305"/>
      <c r="TFX32" s="305"/>
      <c r="TFY32" s="305"/>
      <c r="TFZ32" s="305"/>
      <c r="TGA32" s="305"/>
      <c r="TGB32" s="305"/>
      <c r="TGC32" s="305"/>
      <c r="TGD32" s="305"/>
      <c r="TGE32" s="305"/>
      <c r="TGF32" s="305"/>
      <c r="TGG32" s="305"/>
      <c r="TGH32" s="305"/>
      <c r="TGI32" s="305"/>
      <c r="TGJ32" s="305"/>
      <c r="TGK32" s="305"/>
      <c r="TGL32" s="305"/>
      <c r="TGM32" s="305"/>
      <c r="TGN32" s="305"/>
      <c r="TGO32" s="305"/>
      <c r="TGP32" s="305"/>
      <c r="TGQ32" s="305"/>
      <c r="TGR32" s="305"/>
      <c r="TGS32" s="305"/>
      <c r="TGT32" s="305"/>
      <c r="TGU32" s="305"/>
      <c r="TGV32" s="305"/>
      <c r="TGW32" s="305"/>
      <c r="TGX32" s="305"/>
      <c r="TGY32" s="305"/>
      <c r="TGZ32" s="305"/>
      <c r="THA32" s="305"/>
      <c r="THB32" s="305"/>
      <c r="THC32" s="305"/>
      <c r="THD32" s="305"/>
      <c r="THE32" s="305"/>
      <c r="THF32" s="305"/>
      <c r="THG32" s="305"/>
      <c r="THH32" s="305"/>
      <c r="THI32" s="305"/>
      <c r="THJ32" s="305"/>
      <c r="THK32" s="305"/>
      <c r="THL32" s="305"/>
      <c r="THM32" s="305"/>
      <c r="THN32" s="305"/>
      <c r="THO32" s="305"/>
      <c r="THP32" s="305"/>
      <c r="THQ32" s="305"/>
      <c r="THR32" s="305"/>
      <c r="THS32" s="305"/>
      <c r="THT32" s="305"/>
      <c r="THU32" s="305"/>
      <c r="THV32" s="305"/>
      <c r="THW32" s="305"/>
      <c r="THX32" s="305"/>
      <c r="THY32" s="305"/>
      <c r="THZ32" s="305"/>
      <c r="TIA32" s="305"/>
      <c r="TIB32" s="305"/>
      <c r="TIC32" s="305"/>
      <c r="TID32" s="305"/>
      <c r="TIE32" s="305"/>
      <c r="TIF32" s="305"/>
      <c r="TIG32" s="305"/>
      <c r="TIH32" s="305"/>
      <c r="TII32" s="305"/>
      <c r="TIJ32" s="305"/>
      <c r="TIK32" s="305"/>
      <c r="TIL32" s="305"/>
      <c r="TIM32" s="305"/>
      <c r="TIN32" s="305"/>
      <c r="TIO32" s="305"/>
      <c r="TIP32" s="305"/>
      <c r="TIQ32" s="305"/>
      <c r="TIR32" s="305"/>
      <c r="TIS32" s="305"/>
      <c r="TIT32" s="305"/>
      <c r="TIU32" s="305"/>
      <c r="TIV32" s="305"/>
      <c r="TIW32" s="305"/>
      <c r="TIX32" s="305"/>
      <c r="TIY32" s="305"/>
      <c r="TIZ32" s="305"/>
      <c r="TJA32" s="305"/>
      <c r="TJB32" s="305"/>
      <c r="TJC32" s="305"/>
      <c r="TJD32" s="305"/>
      <c r="TJE32" s="305"/>
      <c r="TJF32" s="305"/>
      <c r="TJG32" s="305"/>
      <c r="TJH32" s="305"/>
      <c r="TJI32" s="305"/>
      <c r="TJJ32" s="305"/>
      <c r="TJK32" s="305"/>
      <c r="TJL32" s="305"/>
      <c r="TJM32" s="305"/>
      <c r="TJN32" s="305"/>
      <c r="TJO32" s="305"/>
      <c r="TJP32" s="305"/>
      <c r="TJQ32" s="305"/>
      <c r="TJR32" s="305"/>
      <c r="TJS32" s="305"/>
      <c r="TJT32" s="305"/>
      <c r="TJU32" s="305"/>
      <c r="TJV32" s="305"/>
      <c r="TJW32" s="305"/>
      <c r="TJX32" s="305"/>
      <c r="TJY32" s="305"/>
      <c r="TJZ32" s="305"/>
      <c r="TKA32" s="305"/>
      <c r="TKB32" s="305"/>
      <c r="TKC32" s="305"/>
      <c r="TKD32" s="305"/>
      <c r="TKE32" s="305"/>
      <c r="TKF32" s="305"/>
      <c r="TKG32" s="305"/>
      <c r="TKH32" s="305"/>
      <c r="TKI32" s="305"/>
      <c r="TKJ32" s="305"/>
      <c r="TKK32" s="305"/>
      <c r="TKL32" s="305"/>
      <c r="TKM32" s="305"/>
      <c r="TKN32" s="305"/>
      <c r="TKO32" s="305"/>
      <c r="TKP32" s="305"/>
      <c r="TKQ32" s="305"/>
      <c r="TKR32" s="305"/>
      <c r="TKS32" s="305"/>
      <c r="TKT32" s="305"/>
      <c r="TKU32" s="305"/>
      <c r="TKV32" s="305"/>
      <c r="TKW32" s="305"/>
      <c r="TKX32" s="305"/>
      <c r="TKY32" s="305"/>
      <c r="TKZ32" s="305"/>
      <c r="TLA32" s="305"/>
      <c r="TLB32" s="305"/>
      <c r="TLC32" s="305"/>
      <c r="TLD32" s="305"/>
      <c r="TLE32" s="305"/>
      <c r="TLF32" s="305"/>
      <c r="TLG32" s="305"/>
      <c r="TLH32" s="305"/>
      <c r="TLI32" s="305"/>
      <c r="TLJ32" s="305"/>
      <c r="TLK32" s="305"/>
      <c r="TLL32" s="305"/>
      <c r="TLM32" s="305"/>
      <c r="TLN32" s="305"/>
      <c r="TLO32" s="305"/>
      <c r="TLP32" s="305"/>
      <c r="TLQ32" s="305"/>
      <c r="TLR32" s="305"/>
      <c r="TLS32" s="305"/>
      <c r="TLT32" s="305"/>
      <c r="TLU32" s="305"/>
      <c r="TLV32" s="305"/>
      <c r="TLW32" s="305"/>
      <c r="TLX32" s="305"/>
      <c r="TLY32" s="305"/>
      <c r="TLZ32" s="305"/>
      <c r="TMA32" s="305"/>
      <c r="TMB32" s="305"/>
      <c r="TMC32" s="305"/>
      <c r="TMD32" s="305"/>
      <c r="TME32" s="305"/>
      <c r="TMF32" s="305"/>
      <c r="TMG32" s="305"/>
      <c r="TMH32" s="305"/>
      <c r="TMI32" s="305"/>
      <c r="TMJ32" s="305"/>
      <c r="TMK32" s="305"/>
      <c r="TML32" s="305"/>
      <c r="TMM32" s="305"/>
      <c r="TMN32" s="305"/>
      <c r="TMO32" s="305"/>
      <c r="TMP32" s="305"/>
      <c r="TMQ32" s="305"/>
      <c r="TMR32" s="305"/>
      <c r="TMS32" s="305"/>
      <c r="TMT32" s="305"/>
      <c r="TMU32" s="305"/>
      <c r="TMV32" s="305"/>
      <c r="TMW32" s="305"/>
      <c r="TMX32" s="305"/>
      <c r="TMY32" s="305"/>
      <c r="TMZ32" s="305"/>
      <c r="TNA32" s="305"/>
      <c r="TNB32" s="305"/>
      <c r="TNC32" s="305"/>
      <c r="TND32" s="305"/>
      <c r="TNE32" s="305"/>
      <c r="TNF32" s="305"/>
      <c r="TNG32" s="305"/>
      <c r="TNH32" s="305"/>
      <c r="TNI32" s="305"/>
      <c r="TNJ32" s="305"/>
      <c r="TNK32" s="305"/>
      <c r="TNL32" s="305"/>
      <c r="TNM32" s="305"/>
      <c r="TNN32" s="305"/>
      <c r="TNO32" s="305"/>
      <c r="TNP32" s="305"/>
      <c r="TNQ32" s="305"/>
      <c r="TNR32" s="305"/>
      <c r="TNS32" s="305"/>
      <c r="TNT32" s="305"/>
      <c r="TNU32" s="305"/>
      <c r="TNV32" s="305"/>
      <c r="TNW32" s="305"/>
      <c r="TNX32" s="305"/>
      <c r="TNY32" s="305"/>
      <c r="TNZ32" s="305"/>
      <c r="TOA32" s="305"/>
      <c r="TOB32" s="305"/>
      <c r="TOC32" s="305"/>
      <c r="TOD32" s="305"/>
      <c r="TOE32" s="305"/>
      <c r="TOF32" s="305"/>
      <c r="TOG32" s="305"/>
      <c r="TOH32" s="305"/>
      <c r="TOI32" s="305"/>
      <c r="TOJ32" s="305"/>
      <c r="TOK32" s="305"/>
      <c r="TOL32" s="305"/>
      <c r="TOM32" s="305"/>
      <c r="TON32" s="305"/>
      <c r="TOO32" s="305"/>
      <c r="TOP32" s="305"/>
      <c r="TOQ32" s="305"/>
      <c r="TOR32" s="305"/>
      <c r="TOS32" s="305"/>
      <c r="TOT32" s="305"/>
      <c r="TOU32" s="305"/>
      <c r="TOV32" s="305"/>
      <c r="TOW32" s="305"/>
      <c r="TOX32" s="305"/>
      <c r="TOY32" s="305"/>
      <c r="TOZ32" s="305"/>
      <c r="TPA32" s="305"/>
      <c r="TPB32" s="305"/>
      <c r="TPC32" s="305"/>
      <c r="TPD32" s="305"/>
      <c r="TPE32" s="305"/>
      <c r="TPF32" s="305"/>
      <c r="TPG32" s="305"/>
      <c r="TPH32" s="305"/>
      <c r="TPI32" s="305"/>
      <c r="TPJ32" s="305"/>
      <c r="TPK32" s="305"/>
      <c r="TPL32" s="305"/>
      <c r="TPM32" s="305"/>
      <c r="TPN32" s="305"/>
      <c r="TPO32" s="305"/>
      <c r="TPP32" s="305"/>
      <c r="TPQ32" s="305"/>
      <c r="TPR32" s="305"/>
      <c r="TPS32" s="305"/>
      <c r="TPT32" s="305"/>
      <c r="TPU32" s="305"/>
      <c r="TPV32" s="305"/>
      <c r="TPW32" s="305"/>
      <c r="TPX32" s="305"/>
      <c r="TPY32" s="305"/>
      <c r="TPZ32" s="305"/>
      <c r="TQA32" s="305"/>
      <c r="TQB32" s="305"/>
      <c r="TQC32" s="305"/>
      <c r="TQD32" s="305"/>
      <c r="TQE32" s="305"/>
      <c r="TQF32" s="305"/>
      <c r="TQG32" s="305"/>
      <c r="TQH32" s="305"/>
      <c r="TQI32" s="305"/>
      <c r="TQJ32" s="305"/>
      <c r="TQK32" s="305"/>
      <c r="TQL32" s="305"/>
      <c r="TQM32" s="305"/>
      <c r="TQN32" s="305"/>
      <c r="TQO32" s="305"/>
      <c r="TQP32" s="305"/>
      <c r="TQQ32" s="305"/>
      <c r="TQR32" s="305"/>
      <c r="TQS32" s="305"/>
      <c r="TQT32" s="305"/>
      <c r="TQU32" s="305"/>
      <c r="TQV32" s="305"/>
      <c r="TQW32" s="305"/>
      <c r="TQX32" s="305"/>
      <c r="TQY32" s="305"/>
      <c r="TQZ32" s="305"/>
      <c r="TRA32" s="305"/>
      <c r="TRB32" s="305"/>
      <c r="TRC32" s="305"/>
      <c r="TRD32" s="305"/>
      <c r="TRE32" s="305"/>
      <c r="TRF32" s="305"/>
      <c r="TRG32" s="305"/>
      <c r="TRH32" s="305"/>
      <c r="TRI32" s="305"/>
      <c r="TRJ32" s="305"/>
      <c r="TRK32" s="305"/>
      <c r="TRL32" s="305"/>
      <c r="TRM32" s="305"/>
      <c r="TRN32" s="305"/>
      <c r="TRO32" s="305"/>
      <c r="TRP32" s="305"/>
      <c r="TRQ32" s="305"/>
      <c r="TRR32" s="305"/>
      <c r="TRS32" s="305"/>
      <c r="TRT32" s="305"/>
      <c r="TRU32" s="305"/>
      <c r="TRV32" s="305"/>
      <c r="TRW32" s="305"/>
      <c r="TRX32" s="305"/>
      <c r="TRY32" s="305"/>
      <c r="TRZ32" s="305"/>
      <c r="TSA32" s="305"/>
      <c r="TSB32" s="305"/>
      <c r="TSC32" s="305"/>
      <c r="TSD32" s="305"/>
      <c r="TSE32" s="305"/>
      <c r="TSF32" s="305"/>
      <c r="TSG32" s="305"/>
      <c r="TSH32" s="305"/>
      <c r="TSI32" s="305"/>
      <c r="TSJ32" s="305"/>
      <c r="TSK32" s="305"/>
      <c r="TSL32" s="305"/>
      <c r="TSM32" s="305"/>
      <c r="TSN32" s="305"/>
      <c r="TSO32" s="305"/>
      <c r="TSP32" s="305"/>
      <c r="TSQ32" s="305"/>
      <c r="TSR32" s="305"/>
      <c r="TSS32" s="305"/>
      <c r="TST32" s="305"/>
      <c r="TSU32" s="305"/>
      <c r="TSV32" s="305"/>
      <c r="TSW32" s="305"/>
      <c r="TSX32" s="305"/>
      <c r="TSY32" s="305"/>
      <c r="TSZ32" s="305"/>
      <c r="TTA32" s="305"/>
      <c r="TTB32" s="305"/>
      <c r="TTC32" s="305"/>
      <c r="TTD32" s="305"/>
      <c r="TTE32" s="305"/>
      <c r="TTF32" s="305"/>
      <c r="TTG32" s="305"/>
      <c r="TTH32" s="305"/>
      <c r="TTI32" s="305"/>
      <c r="TTJ32" s="305"/>
      <c r="TTK32" s="305"/>
      <c r="TTL32" s="305"/>
      <c r="TTM32" s="305"/>
      <c r="TTN32" s="305"/>
      <c r="TTO32" s="305"/>
      <c r="TTP32" s="305"/>
      <c r="TTQ32" s="305"/>
      <c r="TTR32" s="305"/>
      <c r="TTS32" s="305"/>
      <c r="TTT32" s="305"/>
      <c r="TTU32" s="305"/>
      <c r="TTV32" s="305"/>
      <c r="TTW32" s="305"/>
      <c r="TTX32" s="305"/>
      <c r="TTY32" s="305"/>
      <c r="TTZ32" s="305"/>
      <c r="TUA32" s="305"/>
      <c r="TUB32" s="305"/>
      <c r="TUC32" s="305"/>
      <c r="TUD32" s="305"/>
      <c r="TUE32" s="305"/>
      <c r="TUF32" s="305"/>
      <c r="TUG32" s="305"/>
      <c r="TUH32" s="305"/>
      <c r="TUI32" s="305"/>
      <c r="TUJ32" s="305"/>
      <c r="TUK32" s="305"/>
      <c r="TUL32" s="305"/>
      <c r="TUM32" s="305"/>
      <c r="TUN32" s="305"/>
      <c r="TUO32" s="305"/>
      <c r="TUP32" s="305"/>
      <c r="TUQ32" s="305"/>
      <c r="TUR32" s="305"/>
      <c r="TUS32" s="305"/>
      <c r="TUT32" s="305"/>
      <c r="TUU32" s="305"/>
      <c r="TUV32" s="305"/>
      <c r="TUW32" s="305"/>
      <c r="TUX32" s="305"/>
      <c r="TUY32" s="305"/>
      <c r="TUZ32" s="305"/>
      <c r="TVA32" s="305"/>
      <c r="TVB32" s="305"/>
      <c r="TVC32" s="305"/>
      <c r="TVD32" s="305"/>
      <c r="TVE32" s="305"/>
      <c r="TVF32" s="305"/>
      <c r="TVG32" s="305"/>
      <c r="TVH32" s="305"/>
      <c r="TVI32" s="305"/>
      <c r="TVJ32" s="305"/>
      <c r="TVK32" s="305"/>
      <c r="TVL32" s="305"/>
      <c r="TVM32" s="305"/>
      <c r="TVN32" s="305"/>
      <c r="TVO32" s="305"/>
      <c r="TVP32" s="305"/>
      <c r="TVQ32" s="305"/>
      <c r="TVR32" s="305"/>
      <c r="TVS32" s="305"/>
      <c r="TVT32" s="305"/>
      <c r="TVU32" s="305"/>
      <c r="TVV32" s="305"/>
      <c r="TVW32" s="305"/>
      <c r="TVX32" s="305"/>
      <c r="TVY32" s="305"/>
      <c r="TVZ32" s="305"/>
      <c r="TWA32" s="305"/>
      <c r="TWB32" s="305"/>
      <c r="TWC32" s="305"/>
      <c r="TWD32" s="305"/>
      <c r="TWE32" s="305"/>
      <c r="TWF32" s="305"/>
      <c r="TWG32" s="305"/>
      <c r="TWH32" s="305"/>
      <c r="TWI32" s="305"/>
      <c r="TWJ32" s="305"/>
      <c r="TWK32" s="305"/>
      <c r="TWL32" s="305"/>
      <c r="TWM32" s="305"/>
      <c r="TWN32" s="305"/>
      <c r="TWO32" s="305"/>
      <c r="TWP32" s="305"/>
      <c r="TWQ32" s="305"/>
      <c r="TWR32" s="305"/>
      <c r="TWS32" s="305"/>
      <c r="TWT32" s="305"/>
      <c r="TWU32" s="305"/>
      <c r="TWV32" s="305"/>
      <c r="TWW32" s="305"/>
      <c r="TWX32" s="305"/>
      <c r="TWY32" s="305"/>
      <c r="TWZ32" s="305"/>
      <c r="TXA32" s="305"/>
      <c r="TXB32" s="305"/>
      <c r="TXC32" s="305"/>
      <c r="TXD32" s="305"/>
      <c r="TXE32" s="305"/>
      <c r="TXF32" s="305"/>
      <c r="TXG32" s="305"/>
      <c r="TXH32" s="305"/>
      <c r="TXI32" s="305"/>
      <c r="TXJ32" s="305"/>
      <c r="TXK32" s="305"/>
      <c r="TXL32" s="305"/>
      <c r="TXM32" s="305"/>
      <c r="TXN32" s="305"/>
      <c r="TXO32" s="305"/>
      <c r="TXP32" s="305"/>
      <c r="TXQ32" s="305"/>
      <c r="TXR32" s="305"/>
      <c r="TXS32" s="305"/>
      <c r="TXT32" s="305"/>
      <c r="TXU32" s="305"/>
      <c r="TXV32" s="305"/>
      <c r="TXW32" s="305"/>
      <c r="TXX32" s="305"/>
      <c r="TXY32" s="305"/>
      <c r="TXZ32" s="305"/>
      <c r="TYA32" s="305"/>
      <c r="TYB32" s="305"/>
      <c r="TYC32" s="305"/>
      <c r="TYD32" s="305"/>
      <c r="TYE32" s="305"/>
      <c r="TYF32" s="305"/>
      <c r="TYG32" s="305"/>
      <c r="TYH32" s="305"/>
      <c r="TYI32" s="305"/>
      <c r="TYJ32" s="305"/>
      <c r="TYK32" s="305"/>
      <c r="TYL32" s="305"/>
      <c r="TYM32" s="305"/>
      <c r="TYN32" s="305"/>
      <c r="TYO32" s="305"/>
      <c r="TYP32" s="305"/>
      <c r="TYQ32" s="305"/>
      <c r="TYR32" s="305"/>
      <c r="TYS32" s="305"/>
      <c r="TYT32" s="305"/>
      <c r="TYU32" s="305"/>
      <c r="TYV32" s="305"/>
      <c r="TYW32" s="305"/>
      <c r="TYX32" s="305"/>
      <c r="TYY32" s="305"/>
      <c r="TYZ32" s="305"/>
      <c r="TZA32" s="305"/>
      <c r="TZB32" s="305"/>
      <c r="TZC32" s="305"/>
      <c r="TZD32" s="305"/>
      <c r="TZE32" s="305"/>
      <c r="TZF32" s="305"/>
      <c r="TZG32" s="305"/>
      <c r="TZH32" s="305"/>
      <c r="TZI32" s="305"/>
      <c r="TZJ32" s="305"/>
      <c r="TZK32" s="305"/>
      <c r="TZL32" s="305"/>
      <c r="TZM32" s="305"/>
      <c r="TZN32" s="305"/>
      <c r="TZO32" s="305"/>
      <c r="TZP32" s="305"/>
      <c r="TZQ32" s="305"/>
      <c r="TZR32" s="305"/>
      <c r="TZS32" s="305"/>
      <c r="TZT32" s="305"/>
      <c r="TZU32" s="305"/>
      <c r="TZV32" s="305"/>
      <c r="TZW32" s="305"/>
      <c r="TZX32" s="305"/>
      <c r="TZY32" s="305"/>
      <c r="TZZ32" s="305"/>
      <c r="UAA32" s="305"/>
      <c r="UAB32" s="305"/>
      <c r="UAC32" s="305"/>
      <c r="UAD32" s="305"/>
      <c r="UAE32" s="305"/>
      <c r="UAF32" s="305"/>
      <c r="UAG32" s="305"/>
      <c r="UAH32" s="305"/>
      <c r="UAI32" s="305"/>
      <c r="UAJ32" s="305"/>
      <c r="UAK32" s="305"/>
      <c r="UAL32" s="305"/>
      <c r="UAM32" s="305"/>
      <c r="UAN32" s="305"/>
      <c r="UAO32" s="305"/>
      <c r="UAP32" s="305"/>
      <c r="UAQ32" s="305"/>
      <c r="UAR32" s="305"/>
      <c r="UAS32" s="305"/>
      <c r="UAT32" s="305"/>
      <c r="UAU32" s="305"/>
      <c r="UAV32" s="305"/>
      <c r="UAW32" s="305"/>
      <c r="UAX32" s="305"/>
      <c r="UAY32" s="305"/>
      <c r="UAZ32" s="305"/>
      <c r="UBA32" s="305"/>
      <c r="UBB32" s="305"/>
      <c r="UBC32" s="305"/>
      <c r="UBD32" s="305"/>
      <c r="UBE32" s="305"/>
      <c r="UBF32" s="305"/>
      <c r="UBG32" s="305"/>
      <c r="UBH32" s="305"/>
      <c r="UBI32" s="305"/>
      <c r="UBJ32" s="305"/>
      <c r="UBK32" s="305"/>
      <c r="UBL32" s="305"/>
      <c r="UBM32" s="305"/>
      <c r="UBN32" s="305"/>
      <c r="UBO32" s="305"/>
      <c r="UBP32" s="305"/>
      <c r="UBQ32" s="305"/>
      <c r="UBR32" s="305"/>
      <c r="UBS32" s="305"/>
      <c r="UBT32" s="305"/>
      <c r="UBU32" s="305"/>
      <c r="UBV32" s="305"/>
      <c r="UBW32" s="305"/>
      <c r="UBX32" s="305"/>
      <c r="UBY32" s="305"/>
      <c r="UBZ32" s="305"/>
      <c r="UCA32" s="305"/>
      <c r="UCB32" s="305"/>
      <c r="UCC32" s="305"/>
      <c r="UCD32" s="305"/>
      <c r="UCE32" s="305"/>
      <c r="UCF32" s="305"/>
      <c r="UCG32" s="305"/>
      <c r="UCH32" s="305"/>
      <c r="UCI32" s="305"/>
      <c r="UCJ32" s="305"/>
      <c r="UCK32" s="305"/>
      <c r="UCL32" s="305"/>
      <c r="UCM32" s="305"/>
      <c r="UCN32" s="305"/>
      <c r="UCO32" s="305"/>
      <c r="UCP32" s="305"/>
      <c r="UCQ32" s="305"/>
      <c r="UCR32" s="305"/>
      <c r="UCS32" s="305"/>
      <c r="UCT32" s="305"/>
      <c r="UCU32" s="305"/>
      <c r="UCV32" s="305"/>
      <c r="UCW32" s="305"/>
      <c r="UCX32" s="305"/>
      <c r="UCY32" s="305"/>
      <c r="UCZ32" s="305"/>
      <c r="UDA32" s="305"/>
      <c r="UDB32" s="305"/>
      <c r="UDC32" s="305"/>
      <c r="UDD32" s="305"/>
      <c r="UDE32" s="305"/>
      <c r="UDF32" s="305"/>
      <c r="UDG32" s="305"/>
      <c r="UDH32" s="305"/>
      <c r="UDI32" s="305"/>
      <c r="UDJ32" s="305"/>
      <c r="UDK32" s="305"/>
      <c r="UDL32" s="305"/>
      <c r="UDM32" s="305"/>
      <c r="UDN32" s="305"/>
      <c r="UDO32" s="305"/>
      <c r="UDP32" s="305"/>
      <c r="UDQ32" s="305"/>
      <c r="UDR32" s="305"/>
      <c r="UDS32" s="305"/>
      <c r="UDT32" s="305"/>
      <c r="UDU32" s="305"/>
      <c r="UDV32" s="305"/>
      <c r="UDW32" s="305"/>
      <c r="UDX32" s="305"/>
      <c r="UDY32" s="305"/>
      <c r="UDZ32" s="305"/>
      <c r="UEA32" s="305"/>
      <c r="UEB32" s="305"/>
      <c r="UEC32" s="305"/>
      <c r="UED32" s="305"/>
      <c r="UEE32" s="305"/>
      <c r="UEF32" s="305"/>
      <c r="UEG32" s="305"/>
      <c r="UEH32" s="305"/>
      <c r="UEI32" s="305"/>
      <c r="UEJ32" s="305"/>
      <c r="UEK32" s="305"/>
      <c r="UEL32" s="305"/>
      <c r="UEM32" s="305"/>
      <c r="UEN32" s="305"/>
      <c r="UEO32" s="305"/>
      <c r="UEP32" s="305"/>
      <c r="UEQ32" s="305"/>
      <c r="UER32" s="305"/>
      <c r="UES32" s="305"/>
      <c r="UET32" s="305"/>
      <c r="UEU32" s="305"/>
      <c r="UEV32" s="305"/>
      <c r="UEW32" s="305"/>
      <c r="UEX32" s="305"/>
      <c r="UEY32" s="305"/>
      <c r="UEZ32" s="305"/>
      <c r="UFA32" s="305"/>
      <c r="UFB32" s="305"/>
      <c r="UFC32" s="305"/>
      <c r="UFD32" s="305"/>
      <c r="UFE32" s="305"/>
      <c r="UFF32" s="305"/>
      <c r="UFG32" s="305"/>
      <c r="UFH32" s="305"/>
      <c r="UFI32" s="305"/>
      <c r="UFJ32" s="305"/>
      <c r="UFK32" s="305"/>
      <c r="UFL32" s="305"/>
      <c r="UFM32" s="305"/>
      <c r="UFN32" s="305"/>
      <c r="UFO32" s="305"/>
      <c r="UFP32" s="305"/>
      <c r="UFQ32" s="305"/>
      <c r="UFR32" s="305"/>
      <c r="UFS32" s="305"/>
      <c r="UFT32" s="305"/>
      <c r="UFU32" s="305"/>
      <c r="UFV32" s="305"/>
      <c r="UFW32" s="305"/>
      <c r="UFX32" s="305"/>
      <c r="UFY32" s="305"/>
      <c r="UFZ32" s="305"/>
      <c r="UGA32" s="305"/>
      <c r="UGB32" s="305"/>
      <c r="UGC32" s="305"/>
      <c r="UGD32" s="305"/>
      <c r="UGE32" s="305"/>
      <c r="UGF32" s="305"/>
      <c r="UGG32" s="305"/>
      <c r="UGH32" s="305"/>
      <c r="UGI32" s="305"/>
      <c r="UGJ32" s="305"/>
      <c r="UGK32" s="305"/>
      <c r="UGL32" s="305"/>
      <c r="UGM32" s="305"/>
      <c r="UGN32" s="305"/>
      <c r="UGO32" s="305"/>
      <c r="UGP32" s="305"/>
      <c r="UGQ32" s="305"/>
      <c r="UGR32" s="305"/>
      <c r="UGS32" s="305"/>
      <c r="UGT32" s="305"/>
      <c r="UGU32" s="305"/>
      <c r="UGV32" s="305"/>
      <c r="UGW32" s="305"/>
      <c r="UGX32" s="305"/>
      <c r="UGY32" s="305"/>
      <c r="UGZ32" s="305"/>
      <c r="UHA32" s="305"/>
      <c r="UHB32" s="305"/>
      <c r="UHC32" s="305"/>
      <c r="UHD32" s="305"/>
      <c r="UHE32" s="305"/>
      <c r="UHF32" s="305"/>
      <c r="UHG32" s="305"/>
      <c r="UHH32" s="305"/>
      <c r="UHI32" s="305"/>
      <c r="UHJ32" s="305"/>
      <c r="UHK32" s="305"/>
      <c r="UHL32" s="305"/>
      <c r="UHM32" s="305"/>
      <c r="UHN32" s="305"/>
      <c r="UHO32" s="305"/>
      <c r="UHP32" s="305"/>
      <c r="UHQ32" s="305"/>
      <c r="UHR32" s="305"/>
      <c r="UHS32" s="305"/>
      <c r="UHT32" s="305"/>
      <c r="UHU32" s="305"/>
      <c r="UHV32" s="305"/>
      <c r="UHW32" s="305"/>
      <c r="UHX32" s="305"/>
      <c r="UHY32" s="305"/>
      <c r="UHZ32" s="305"/>
      <c r="UIA32" s="305"/>
      <c r="UIB32" s="305"/>
      <c r="UIC32" s="305"/>
      <c r="UID32" s="305"/>
      <c r="UIE32" s="305"/>
      <c r="UIF32" s="305"/>
      <c r="UIG32" s="305"/>
      <c r="UIH32" s="305"/>
      <c r="UII32" s="305"/>
      <c r="UIJ32" s="305"/>
      <c r="UIK32" s="305"/>
      <c r="UIL32" s="305"/>
      <c r="UIM32" s="305"/>
      <c r="UIN32" s="305"/>
      <c r="UIO32" s="305"/>
      <c r="UIP32" s="305"/>
      <c r="UIQ32" s="305"/>
      <c r="UIR32" s="305"/>
      <c r="UIS32" s="305"/>
      <c r="UIT32" s="305"/>
      <c r="UIU32" s="305"/>
      <c r="UIV32" s="305"/>
      <c r="UIW32" s="305"/>
      <c r="UIX32" s="305"/>
      <c r="UIY32" s="305"/>
      <c r="UIZ32" s="305"/>
      <c r="UJA32" s="305"/>
      <c r="UJB32" s="305"/>
      <c r="UJC32" s="305"/>
      <c r="UJD32" s="305"/>
      <c r="UJE32" s="305"/>
      <c r="UJF32" s="305"/>
      <c r="UJG32" s="305"/>
      <c r="UJH32" s="305"/>
      <c r="UJI32" s="305"/>
      <c r="UJJ32" s="305"/>
      <c r="UJK32" s="305"/>
      <c r="UJL32" s="305"/>
      <c r="UJM32" s="305"/>
      <c r="UJN32" s="305"/>
      <c r="UJO32" s="305"/>
      <c r="UJP32" s="305"/>
      <c r="UJQ32" s="305"/>
      <c r="UJR32" s="305"/>
      <c r="UJS32" s="305"/>
      <c r="UJT32" s="305"/>
      <c r="UJU32" s="305"/>
      <c r="UJV32" s="305"/>
      <c r="UJW32" s="305"/>
      <c r="UJX32" s="305"/>
      <c r="UJY32" s="305"/>
      <c r="UJZ32" s="305"/>
      <c r="UKA32" s="305"/>
      <c r="UKB32" s="305"/>
      <c r="UKC32" s="305"/>
      <c r="UKD32" s="305"/>
      <c r="UKE32" s="305"/>
      <c r="UKF32" s="305"/>
      <c r="UKG32" s="305"/>
      <c r="UKH32" s="305"/>
      <c r="UKI32" s="305"/>
      <c r="UKJ32" s="305"/>
      <c r="UKK32" s="305"/>
      <c r="UKL32" s="305"/>
      <c r="UKM32" s="305"/>
      <c r="UKN32" s="305"/>
      <c r="UKO32" s="305"/>
      <c r="UKP32" s="305"/>
      <c r="UKQ32" s="305"/>
      <c r="UKR32" s="305"/>
      <c r="UKS32" s="305"/>
      <c r="UKT32" s="305"/>
      <c r="UKU32" s="305"/>
      <c r="UKV32" s="305"/>
      <c r="UKW32" s="305"/>
      <c r="UKX32" s="305"/>
      <c r="UKY32" s="305"/>
      <c r="UKZ32" s="305"/>
      <c r="ULA32" s="305"/>
      <c r="ULB32" s="305"/>
      <c r="ULC32" s="305"/>
      <c r="ULD32" s="305"/>
      <c r="ULE32" s="305"/>
      <c r="ULF32" s="305"/>
      <c r="ULG32" s="305"/>
      <c r="ULH32" s="305"/>
      <c r="ULI32" s="305"/>
      <c r="ULJ32" s="305"/>
      <c r="ULK32" s="305"/>
      <c r="ULL32" s="305"/>
      <c r="ULM32" s="305"/>
      <c r="ULN32" s="305"/>
      <c r="ULO32" s="305"/>
      <c r="ULP32" s="305"/>
      <c r="ULQ32" s="305"/>
      <c r="ULR32" s="305"/>
      <c r="ULS32" s="305"/>
      <c r="ULT32" s="305"/>
      <c r="ULU32" s="305"/>
      <c r="ULV32" s="305"/>
      <c r="ULW32" s="305"/>
      <c r="ULX32" s="305"/>
      <c r="ULY32" s="305"/>
      <c r="ULZ32" s="305"/>
      <c r="UMA32" s="305"/>
      <c r="UMB32" s="305"/>
      <c r="UMC32" s="305"/>
      <c r="UMD32" s="305"/>
      <c r="UME32" s="305"/>
      <c r="UMF32" s="305"/>
      <c r="UMG32" s="305"/>
      <c r="UMH32" s="305"/>
      <c r="UMI32" s="305"/>
      <c r="UMJ32" s="305"/>
      <c r="UMK32" s="305"/>
      <c r="UML32" s="305"/>
      <c r="UMM32" s="305"/>
      <c r="UMN32" s="305"/>
      <c r="UMO32" s="305"/>
      <c r="UMP32" s="305"/>
      <c r="UMQ32" s="305"/>
      <c r="UMR32" s="305"/>
      <c r="UMS32" s="305"/>
      <c r="UMT32" s="305"/>
      <c r="UMU32" s="305"/>
      <c r="UMV32" s="305"/>
      <c r="UMW32" s="305"/>
      <c r="UMX32" s="305"/>
      <c r="UMY32" s="305"/>
      <c r="UMZ32" s="305"/>
      <c r="UNA32" s="305"/>
      <c r="UNB32" s="305"/>
      <c r="UNC32" s="305"/>
      <c r="UND32" s="305"/>
      <c r="UNE32" s="305"/>
      <c r="UNF32" s="305"/>
      <c r="UNG32" s="305"/>
      <c r="UNH32" s="305"/>
      <c r="UNI32" s="305"/>
      <c r="UNJ32" s="305"/>
      <c r="UNK32" s="305"/>
      <c r="UNL32" s="305"/>
      <c r="UNM32" s="305"/>
      <c r="UNN32" s="305"/>
      <c r="UNO32" s="305"/>
      <c r="UNP32" s="305"/>
      <c r="UNQ32" s="305"/>
      <c r="UNR32" s="305"/>
      <c r="UNS32" s="305"/>
      <c r="UNT32" s="305"/>
      <c r="UNU32" s="305"/>
      <c r="UNV32" s="305"/>
      <c r="UNW32" s="305"/>
      <c r="UNX32" s="305"/>
      <c r="UNY32" s="305"/>
      <c r="UNZ32" s="305"/>
      <c r="UOA32" s="305"/>
      <c r="UOB32" s="305"/>
      <c r="UOC32" s="305"/>
      <c r="UOD32" s="305"/>
      <c r="UOE32" s="305"/>
      <c r="UOF32" s="305"/>
      <c r="UOG32" s="305"/>
      <c r="UOH32" s="305"/>
      <c r="UOI32" s="305"/>
      <c r="UOJ32" s="305"/>
      <c r="UOK32" s="305"/>
      <c r="UOL32" s="305"/>
      <c r="UOM32" s="305"/>
      <c r="UON32" s="305"/>
      <c r="UOO32" s="305"/>
      <c r="UOP32" s="305"/>
      <c r="UOQ32" s="305"/>
      <c r="UOR32" s="305"/>
      <c r="UOS32" s="305"/>
      <c r="UOT32" s="305"/>
      <c r="UOU32" s="305"/>
      <c r="UOV32" s="305"/>
      <c r="UOW32" s="305"/>
      <c r="UOX32" s="305"/>
      <c r="UOY32" s="305"/>
      <c r="UOZ32" s="305"/>
      <c r="UPA32" s="305"/>
      <c r="UPB32" s="305"/>
      <c r="UPC32" s="305"/>
      <c r="UPD32" s="305"/>
      <c r="UPE32" s="305"/>
      <c r="UPF32" s="305"/>
      <c r="UPG32" s="305"/>
      <c r="UPH32" s="305"/>
      <c r="UPI32" s="305"/>
      <c r="UPJ32" s="305"/>
      <c r="UPK32" s="305"/>
      <c r="UPL32" s="305"/>
      <c r="UPM32" s="305"/>
      <c r="UPN32" s="305"/>
      <c r="UPO32" s="305"/>
      <c r="UPP32" s="305"/>
      <c r="UPQ32" s="305"/>
      <c r="UPR32" s="305"/>
      <c r="UPS32" s="305"/>
      <c r="UPT32" s="305"/>
      <c r="UPU32" s="305"/>
      <c r="UPV32" s="305"/>
      <c r="UPW32" s="305"/>
      <c r="UPX32" s="305"/>
      <c r="UPY32" s="305"/>
      <c r="UPZ32" s="305"/>
      <c r="UQA32" s="305"/>
      <c r="UQB32" s="305"/>
      <c r="UQC32" s="305"/>
      <c r="UQD32" s="305"/>
      <c r="UQE32" s="305"/>
      <c r="UQF32" s="305"/>
      <c r="UQG32" s="305"/>
      <c r="UQH32" s="305"/>
      <c r="UQI32" s="305"/>
      <c r="UQJ32" s="305"/>
      <c r="UQK32" s="305"/>
      <c r="UQL32" s="305"/>
      <c r="UQM32" s="305"/>
      <c r="UQN32" s="305"/>
      <c r="UQO32" s="305"/>
      <c r="UQP32" s="305"/>
      <c r="UQQ32" s="305"/>
      <c r="UQR32" s="305"/>
      <c r="UQS32" s="305"/>
      <c r="UQT32" s="305"/>
      <c r="UQU32" s="305"/>
      <c r="UQV32" s="305"/>
      <c r="UQW32" s="305"/>
      <c r="UQX32" s="305"/>
      <c r="UQY32" s="305"/>
      <c r="UQZ32" s="305"/>
      <c r="URA32" s="305"/>
      <c r="URB32" s="305"/>
      <c r="URC32" s="305"/>
      <c r="URD32" s="305"/>
      <c r="URE32" s="305"/>
      <c r="URF32" s="305"/>
      <c r="URG32" s="305"/>
      <c r="URH32" s="305"/>
      <c r="URI32" s="305"/>
      <c r="URJ32" s="305"/>
      <c r="URK32" s="305"/>
      <c r="URL32" s="305"/>
      <c r="URM32" s="305"/>
      <c r="URN32" s="305"/>
      <c r="URO32" s="305"/>
      <c r="URP32" s="305"/>
      <c r="URQ32" s="305"/>
      <c r="URR32" s="305"/>
      <c r="URS32" s="305"/>
      <c r="URT32" s="305"/>
      <c r="URU32" s="305"/>
      <c r="URV32" s="305"/>
      <c r="URW32" s="305"/>
      <c r="URX32" s="305"/>
      <c r="URY32" s="305"/>
      <c r="URZ32" s="305"/>
      <c r="USA32" s="305"/>
      <c r="USB32" s="305"/>
      <c r="USC32" s="305"/>
      <c r="USD32" s="305"/>
      <c r="USE32" s="305"/>
      <c r="USF32" s="305"/>
      <c r="USG32" s="305"/>
      <c r="USH32" s="305"/>
      <c r="USI32" s="305"/>
      <c r="USJ32" s="305"/>
      <c r="USK32" s="305"/>
      <c r="USL32" s="305"/>
      <c r="USM32" s="305"/>
      <c r="USN32" s="305"/>
      <c r="USO32" s="305"/>
      <c r="USP32" s="305"/>
      <c r="USQ32" s="305"/>
      <c r="USR32" s="305"/>
      <c r="USS32" s="305"/>
      <c r="UST32" s="305"/>
      <c r="USU32" s="305"/>
      <c r="USV32" s="305"/>
      <c r="USW32" s="305"/>
      <c r="USX32" s="305"/>
      <c r="USY32" s="305"/>
      <c r="USZ32" s="305"/>
      <c r="UTA32" s="305"/>
      <c r="UTB32" s="305"/>
      <c r="UTC32" s="305"/>
      <c r="UTD32" s="305"/>
      <c r="UTE32" s="305"/>
      <c r="UTF32" s="305"/>
      <c r="UTG32" s="305"/>
      <c r="UTH32" s="305"/>
      <c r="UTI32" s="305"/>
      <c r="UTJ32" s="305"/>
      <c r="UTK32" s="305"/>
      <c r="UTL32" s="305"/>
      <c r="UTM32" s="305"/>
      <c r="UTN32" s="305"/>
      <c r="UTO32" s="305"/>
      <c r="UTP32" s="305"/>
      <c r="UTQ32" s="305"/>
      <c r="UTR32" s="305"/>
      <c r="UTS32" s="305"/>
      <c r="UTT32" s="305"/>
      <c r="UTU32" s="305"/>
      <c r="UTV32" s="305"/>
      <c r="UTW32" s="305"/>
      <c r="UTX32" s="305"/>
      <c r="UTY32" s="305"/>
      <c r="UTZ32" s="305"/>
      <c r="UUA32" s="305"/>
      <c r="UUB32" s="305"/>
      <c r="UUC32" s="305"/>
      <c r="UUD32" s="305"/>
      <c r="UUE32" s="305"/>
      <c r="UUF32" s="305"/>
      <c r="UUG32" s="305"/>
      <c r="UUH32" s="305"/>
      <c r="UUI32" s="305"/>
      <c r="UUJ32" s="305"/>
      <c r="UUK32" s="305"/>
      <c r="UUL32" s="305"/>
      <c r="UUM32" s="305"/>
      <c r="UUN32" s="305"/>
      <c r="UUO32" s="305"/>
      <c r="UUP32" s="305"/>
      <c r="UUQ32" s="305"/>
      <c r="UUR32" s="305"/>
      <c r="UUS32" s="305"/>
      <c r="UUT32" s="305"/>
      <c r="UUU32" s="305"/>
      <c r="UUV32" s="305"/>
      <c r="UUW32" s="305"/>
      <c r="UUX32" s="305"/>
      <c r="UUY32" s="305"/>
      <c r="UUZ32" s="305"/>
      <c r="UVA32" s="305"/>
      <c r="UVB32" s="305"/>
      <c r="UVC32" s="305"/>
      <c r="UVD32" s="305"/>
      <c r="UVE32" s="305"/>
      <c r="UVF32" s="305"/>
      <c r="UVG32" s="305"/>
      <c r="UVH32" s="305"/>
      <c r="UVI32" s="305"/>
      <c r="UVJ32" s="305"/>
      <c r="UVK32" s="305"/>
      <c r="UVL32" s="305"/>
      <c r="UVM32" s="305"/>
      <c r="UVN32" s="305"/>
      <c r="UVO32" s="305"/>
      <c r="UVP32" s="305"/>
      <c r="UVQ32" s="305"/>
      <c r="UVR32" s="305"/>
      <c r="UVS32" s="305"/>
      <c r="UVT32" s="305"/>
      <c r="UVU32" s="305"/>
      <c r="UVV32" s="305"/>
      <c r="UVW32" s="305"/>
      <c r="UVX32" s="305"/>
      <c r="UVY32" s="305"/>
      <c r="UVZ32" s="305"/>
      <c r="UWA32" s="305"/>
      <c r="UWB32" s="305"/>
      <c r="UWC32" s="305"/>
      <c r="UWD32" s="305"/>
      <c r="UWE32" s="305"/>
      <c r="UWF32" s="305"/>
      <c r="UWG32" s="305"/>
      <c r="UWH32" s="305"/>
      <c r="UWI32" s="305"/>
      <c r="UWJ32" s="305"/>
      <c r="UWK32" s="305"/>
      <c r="UWL32" s="305"/>
      <c r="UWM32" s="305"/>
      <c r="UWN32" s="305"/>
      <c r="UWO32" s="305"/>
      <c r="UWP32" s="305"/>
      <c r="UWQ32" s="305"/>
      <c r="UWR32" s="305"/>
      <c r="UWS32" s="305"/>
      <c r="UWT32" s="305"/>
      <c r="UWU32" s="305"/>
      <c r="UWV32" s="305"/>
      <c r="UWW32" s="305"/>
      <c r="UWX32" s="305"/>
      <c r="UWY32" s="305"/>
      <c r="UWZ32" s="305"/>
      <c r="UXA32" s="305"/>
      <c r="UXB32" s="305"/>
      <c r="UXC32" s="305"/>
      <c r="UXD32" s="305"/>
      <c r="UXE32" s="305"/>
      <c r="UXF32" s="305"/>
      <c r="UXG32" s="305"/>
      <c r="UXH32" s="305"/>
      <c r="UXI32" s="305"/>
      <c r="UXJ32" s="305"/>
      <c r="UXK32" s="305"/>
      <c r="UXL32" s="305"/>
      <c r="UXM32" s="305"/>
      <c r="UXN32" s="305"/>
      <c r="UXO32" s="305"/>
      <c r="UXP32" s="305"/>
      <c r="UXQ32" s="305"/>
      <c r="UXR32" s="305"/>
      <c r="UXS32" s="305"/>
      <c r="UXT32" s="305"/>
      <c r="UXU32" s="305"/>
      <c r="UXV32" s="305"/>
      <c r="UXW32" s="305"/>
      <c r="UXX32" s="305"/>
      <c r="UXY32" s="305"/>
      <c r="UXZ32" s="305"/>
      <c r="UYA32" s="305"/>
      <c r="UYB32" s="305"/>
      <c r="UYC32" s="305"/>
      <c r="UYD32" s="305"/>
      <c r="UYE32" s="305"/>
      <c r="UYF32" s="305"/>
      <c r="UYG32" s="305"/>
      <c r="UYH32" s="305"/>
      <c r="UYI32" s="305"/>
      <c r="UYJ32" s="305"/>
      <c r="UYK32" s="305"/>
      <c r="UYL32" s="305"/>
      <c r="UYM32" s="305"/>
      <c r="UYN32" s="305"/>
      <c r="UYO32" s="305"/>
      <c r="UYP32" s="305"/>
      <c r="UYQ32" s="305"/>
      <c r="UYR32" s="305"/>
      <c r="UYS32" s="305"/>
      <c r="UYT32" s="305"/>
      <c r="UYU32" s="305"/>
      <c r="UYV32" s="305"/>
      <c r="UYW32" s="305"/>
      <c r="UYX32" s="305"/>
      <c r="UYY32" s="305"/>
      <c r="UYZ32" s="305"/>
      <c r="UZA32" s="305"/>
      <c r="UZB32" s="305"/>
      <c r="UZC32" s="305"/>
      <c r="UZD32" s="305"/>
      <c r="UZE32" s="305"/>
      <c r="UZF32" s="305"/>
      <c r="UZG32" s="305"/>
      <c r="UZH32" s="305"/>
      <c r="UZI32" s="305"/>
      <c r="UZJ32" s="305"/>
      <c r="UZK32" s="305"/>
      <c r="UZL32" s="305"/>
      <c r="UZM32" s="305"/>
      <c r="UZN32" s="305"/>
      <c r="UZO32" s="305"/>
      <c r="UZP32" s="305"/>
      <c r="UZQ32" s="305"/>
      <c r="UZR32" s="305"/>
      <c r="UZS32" s="305"/>
      <c r="UZT32" s="305"/>
      <c r="UZU32" s="305"/>
      <c r="UZV32" s="305"/>
      <c r="UZW32" s="305"/>
      <c r="UZX32" s="305"/>
      <c r="UZY32" s="305"/>
      <c r="UZZ32" s="305"/>
      <c r="VAA32" s="305"/>
      <c r="VAB32" s="305"/>
      <c r="VAC32" s="305"/>
      <c r="VAD32" s="305"/>
      <c r="VAE32" s="305"/>
      <c r="VAF32" s="305"/>
      <c r="VAG32" s="305"/>
      <c r="VAH32" s="305"/>
      <c r="VAI32" s="305"/>
      <c r="VAJ32" s="305"/>
      <c r="VAK32" s="305"/>
      <c r="VAL32" s="305"/>
      <c r="VAM32" s="305"/>
      <c r="VAN32" s="305"/>
      <c r="VAO32" s="305"/>
      <c r="VAP32" s="305"/>
      <c r="VAQ32" s="305"/>
      <c r="VAR32" s="305"/>
      <c r="VAS32" s="305"/>
      <c r="VAT32" s="305"/>
      <c r="VAU32" s="305"/>
      <c r="VAV32" s="305"/>
      <c r="VAW32" s="305"/>
      <c r="VAX32" s="305"/>
      <c r="VAY32" s="305"/>
      <c r="VAZ32" s="305"/>
      <c r="VBA32" s="305"/>
      <c r="VBB32" s="305"/>
      <c r="VBC32" s="305"/>
      <c r="VBD32" s="305"/>
      <c r="VBE32" s="305"/>
      <c r="VBF32" s="305"/>
      <c r="VBG32" s="305"/>
      <c r="VBH32" s="305"/>
      <c r="VBI32" s="305"/>
      <c r="VBJ32" s="305"/>
      <c r="VBK32" s="305"/>
      <c r="VBL32" s="305"/>
      <c r="VBM32" s="305"/>
      <c r="VBN32" s="305"/>
      <c r="VBO32" s="305"/>
      <c r="VBP32" s="305"/>
      <c r="VBQ32" s="305"/>
      <c r="VBR32" s="305"/>
      <c r="VBS32" s="305"/>
      <c r="VBT32" s="305"/>
      <c r="VBU32" s="305"/>
      <c r="VBV32" s="305"/>
      <c r="VBW32" s="305"/>
      <c r="VBX32" s="305"/>
      <c r="VBY32" s="305"/>
      <c r="VBZ32" s="305"/>
      <c r="VCA32" s="305"/>
      <c r="VCB32" s="305"/>
      <c r="VCC32" s="305"/>
      <c r="VCD32" s="305"/>
      <c r="VCE32" s="305"/>
      <c r="VCF32" s="305"/>
      <c r="VCG32" s="305"/>
      <c r="VCH32" s="305"/>
      <c r="VCI32" s="305"/>
      <c r="VCJ32" s="305"/>
      <c r="VCK32" s="305"/>
      <c r="VCL32" s="305"/>
      <c r="VCM32" s="305"/>
      <c r="VCN32" s="305"/>
      <c r="VCO32" s="305"/>
      <c r="VCP32" s="305"/>
      <c r="VCQ32" s="305"/>
      <c r="VCR32" s="305"/>
      <c r="VCS32" s="305"/>
      <c r="VCT32" s="305"/>
      <c r="VCU32" s="305"/>
      <c r="VCV32" s="305"/>
      <c r="VCW32" s="305"/>
      <c r="VCX32" s="305"/>
      <c r="VCY32" s="305"/>
      <c r="VCZ32" s="305"/>
      <c r="VDA32" s="305"/>
      <c r="VDB32" s="305"/>
      <c r="VDC32" s="305"/>
      <c r="VDD32" s="305"/>
      <c r="VDE32" s="305"/>
      <c r="VDF32" s="305"/>
      <c r="VDG32" s="305"/>
      <c r="VDH32" s="305"/>
      <c r="VDI32" s="305"/>
      <c r="VDJ32" s="305"/>
      <c r="VDK32" s="305"/>
      <c r="VDL32" s="305"/>
      <c r="VDM32" s="305"/>
      <c r="VDN32" s="305"/>
      <c r="VDO32" s="305"/>
      <c r="VDP32" s="305"/>
      <c r="VDQ32" s="305"/>
      <c r="VDR32" s="305"/>
      <c r="VDS32" s="305"/>
      <c r="VDT32" s="305"/>
      <c r="VDU32" s="305"/>
      <c r="VDV32" s="305"/>
      <c r="VDW32" s="305"/>
      <c r="VDX32" s="305"/>
      <c r="VDY32" s="305"/>
      <c r="VDZ32" s="305"/>
      <c r="VEA32" s="305"/>
      <c r="VEB32" s="305"/>
      <c r="VEC32" s="305"/>
      <c r="VED32" s="305"/>
      <c r="VEE32" s="305"/>
      <c r="VEF32" s="305"/>
      <c r="VEG32" s="305"/>
      <c r="VEH32" s="305"/>
      <c r="VEI32" s="305"/>
      <c r="VEJ32" s="305"/>
      <c r="VEK32" s="305"/>
      <c r="VEL32" s="305"/>
      <c r="VEM32" s="305"/>
      <c r="VEN32" s="305"/>
      <c r="VEO32" s="305"/>
      <c r="VEP32" s="305"/>
      <c r="VEQ32" s="305"/>
      <c r="VER32" s="305"/>
      <c r="VES32" s="305"/>
      <c r="VET32" s="305"/>
      <c r="VEU32" s="305"/>
      <c r="VEV32" s="305"/>
      <c r="VEW32" s="305"/>
      <c r="VEX32" s="305"/>
      <c r="VEY32" s="305"/>
      <c r="VEZ32" s="305"/>
      <c r="VFA32" s="305"/>
      <c r="VFB32" s="305"/>
      <c r="VFC32" s="305"/>
      <c r="VFD32" s="305"/>
      <c r="VFE32" s="305"/>
      <c r="VFF32" s="305"/>
      <c r="VFG32" s="305"/>
      <c r="VFH32" s="305"/>
      <c r="VFI32" s="305"/>
      <c r="VFJ32" s="305"/>
      <c r="VFK32" s="305"/>
      <c r="VFL32" s="305"/>
      <c r="VFM32" s="305"/>
      <c r="VFN32" s="305"/>
      <c r="VFO32" s="305"/>
      <c r="VFP32" s="305"/>
      <c r="VFQ32" s="305"/>
      <c r="VFR32" s="305"/>
      <c r="VFS32" s="305"/>
      <c r="VFT32" s="305"/>
      <c r="VFU32" s="305"/>
      <c r="VFV32" s="305"/>
      <c r="VFW32" s="305"/>
      <c r="VFX32" s="305"/>
      <c r="VFY32" s="305"/>
      <c r="VFZ32" s="305"/>
      <c r="VGA32" s="305"/>
      <c r="VGB32" s="305"/>
      <c r="VGC32" s="305"/>
      <c r="VGD32" s="305"/>
      <c r="VGE32" s="305"/>
      <c r="VGF32" s="305"/>
      <c r="VGG32" s="305"/>
      <c r="VGH32" s="305"/>
      <c r="VGI32" s="305"/>
      <c r="VGJ32" s="305"/>
      <c r="VGK32" s="305"/>
      <c r="VGL32" s="305"/>
      <c r="VGM32" s="305"/>
      <c r="VGN32" s="305"/>
      <c r="VGO32" s="305"/>
      <c r="VGP32" s="305"/>
      <c r="VGQ32" s="305"/>
      <c r="VGR32" s="305"/>
      <c r="VGS32" s="305"/>
      <c r="VGT32" s="305"/>
      <c r="VGU32" s="305"/>
      <c r="VGV32" s="305"/>
      <c r="VGW32" s="305"/>
      <c r="VGX32" s="305"/>
      <c r="VGY32" s="305"/>
      <c r="VGZ32" s="305"/>
      <c r="VHA32" s="305"/>
      <c r="VHB32" s="305"/>
      <c r="VHC32" s="305"/>
      <c r="VHD32" s="305"/>
      <c r="VHE32" s="305"/>
      <c r="VHF32" s="305"/>
      <c r="VHG32" s="305"/>
      <c r="VHH32" s="305"/>
      <c r="VHI32" s="305"/>
      <c r="VHJ32" s="305"/>
      <c r="VHK32" s="305"/>
      <c r="VHL32" s="305"/>
      <c r="VHM32" s="305"/>
      <c r="VHN32" s="305"/>
      <c r="VHO32" s="305"/>
      <c r="VHP32" s="305"/>
      <c r="VHQ32" s="305"/>
      <c r="VHR32" s="305"/>
      <c r="VHS32" s="305"/>
      <c r="VHT32" s="305"/>
      <c r="VHU32" s="305"/>
      <c r="VHV32" s="305"/>
      <c r="VHW32" s="305"/>
      <c r="VHX32" s="305"/>
      <c r="VHY32" s="305"/>
      <c r="VHZ32" s="305"/>
      <c r="VIA32" s="305"/>
      <c r="VIB32" s="305"/>
      <c r="VIC32" s="305"/>
      <c r="VID32" s="305"/>
      <c r="VIE32" s="305"/>
      <c r="VIF32" s="305"/>
      <c r="VIG32" s="305"/>
      <c r="VIH32" s="305"/>
      <c r="VII32" s="305"/>
      <c r="VIJ32" s="305"/>
      <c r="VIK32" s="305"/>
      <c r="VIL32" s="305"/>
      <c r="VIM32" s="305"/>
      <c r="VIN32" s="305"/>
      <c r="VIO32" s="305"/>
      <c r="VIP32" s="305"/>
      <c r="VIQ32" s="305"/>
      <c r="VIR32" s="305"/>
      <c r="VIS32" s="305"/>
      <c r="VIT32" s="305"/>
      <c r="VIU32" s="305"/>
      <c r="VIV32" s="305"/>
      <c r="VIW32" s="305"/>
      <c r="VIX32" s="305"/>
      <c r="VIY32" s="305"/>
      <c r="VIZ32" s="305"/>
      <c r="VJA32" s="305"/>
      <c r="VJB32" s="305"/>
      <c r="VJC32" s="305"/>
      <c r="VJD32" s="305"/>
      <c r="VJE32" s="305"/>
      <c r="VJF32" s="305"/>
      <c r="VJG32" s="305"/>
      <c r="VJH32" s="305"/>
      <c r="VJI32" s="305"/>
      <c r="VJJ32" s="305"/>
      <c r="VJK32" s="305"/>
      <c r="VJL32" s="305"/>
      <c r="VJM32" s="305"/>
      <c r="VJN32" s="305"/>
      <c r="VJO32" s="305"/>
      <c r="VJP32" s="305"/>
      <c r="VJQ32" s="305"/>
      <c r="VJR32" s="305"/>
      <c r="VJS32" s="305"/>
      <c r="VJT32" s="305"/>
      <c r="VJU32" s="305"/>
      <c r="VJV32" s="305"/>
      <c r="VJW32" s="305"/>
      <c r="VJX32" s="305"/>
      <c r="VJY32" s="305"/>
      <c r="VJZ32" s="305"/>
      <c r="VKA32" s="305"/>
      <c r="VKB32" s="305"/>
      <c r="VKC32" s="305"/>
      <c r="VKD32" s="305"/>
      <c r="VKE32" s="305"/>
      <c r="VKF32" s="305"/>
      <c r="VKG32" s="305"/>
      <c r="VKH32" s="305"/>
      <c r="VKI32" s="305"/>
      <c r="VKJ32" s="305"/>
      <c r="VKK32" s="305"/>
      <c r="VKL32" s="305"/>
      <c r="VKM32" s="305"/>
      <c r="VKN32" s="305"/>
      <c r="VKO32" s="305"/>
      <c r="VKP32" s="305"/>
      <c r="VKQ32" s="305"/>
      <c r="VKR32" s="305"/>
      <c r="VKS32" s="305"/>
      <c r="VKT32" s="305"/>
      <c r="VKU32" s="305"/>
      <c r="VKV32" s="305"/>
      <c r="VKW32" s="305"/>
      <c r="VKX32" s="305"/>
      <c r="VKY32" s="305"/>
      <c r="VKZ32" s="305"/>
      <c r="VLA32" s="305"/>
      <c r="VLB32" s="305"/>
      <c r="VLC32" s="305"/>
      <c r="VLD32" s="305"/>
      <c r="VLE32" s="305"/>
      <c r="VLF32" s="305"/>
      <c r="VLG32" s="305"/>
      <c r="VLH32" s="305"/>
      <c r="VLI32" s="305"/>
      <c r="VLJ32" s="305"/>
      <c r="VLK32" s="305"/>
      <c r="VLL32" s="305"/>
      <c r="VLM32" s="305"/>
      <c r="VLN32" s="305"/>
      <c r="VLO32" s="305"/>
      <c r="VLP32" s="305"/>
      <c r="VLQ32" s="305"/>
      <c r="VLR32" s="305"/>
      <c r="VLS32" s="305"/>
      <c r="VLT32" s="305"/>
      <c r="VLU32" s="305"/>
      <c r="VLV32" s="305"/>
      <c r="VLW32" s="305"/>
      <c r="VLX32" s="305"/>
      <c r="VLY32" s="305"/>
      <c r="VLZ32" s="305"/>
      <c r="VMA32" s="305"/>
      <c r="VMB32" s="305"/>
      <c r="VMC32" s="305"/>
      <c r="VMD32" s="305"/>
      <c r="VME32" s="305"/>
      <c r="VMF32" s="305"/>
      <c r="VMG32" s="305"/>
      <c r="VMH32" s="305"/>
      <c r="VMI32" s="305"/>
      <c r="VMJ32" s="305"/>
      <c r="VMK32" s="305"/>
      <c r="VML32" s="305"/>
      <c r="VMM32" s="305"/>
      <c r="VMN32" s="305"/>
      <c r="VMO32" s="305"/>
      <c r="VMP32" s="305"/>
      <c r="VMQ32" s="305"/>
      <c r="VMR32" s="305"/>
      <c r="VMS32" s="305"/>
      <c r="VMT32" s="305"/>
      <c r="VMU32" s="305"/>
      <c r="VMV32" s="305"/>
      <c r="VMW32" s="305"/>
      <c r="VMX32" s="305"/>
      <c r="VMY32" s="305"/>
      <c r="VMZ32" s="305"/>
      <c r="VNA32" s="305"/>
      <c r="VNB32" s="305"/>
      <c r="VNC32" s="305"/>
      <c r="VND32" s="305"/>
      <c r="VNE32" s="305"/>
      <c r="VNF32" s="305"/>
      <c r="VNG32" s="305"/>
      <c r="VNH32" s="305"/>
      <c r="VNI32" s="305"/>
      <c r="VNJ32" s="305"/>
      <c r="VNK32" s="305"/>
      <c r="VNL32" s="305"/>
      <c r="VNM32" s="305"/>
      <c r="VNN32" s="305"/>
      <c r="VNO32" s="305"/>
      <c r="VNP32" s="305"/>
      <c r="VNQ32" s="305"/>
      <c r="VNR32" s="305"/>
      <c r="VNS32" s="305"/>
      <c r="VNT32" s="305"/>
      <c r="VNU32" s="305"/>
      <c r="VNV32" s="305"/>
      <c r="VNW32" s="305"/>
      <c r="VNX32" s="305"/>
      <c r="VNY32" s="305"/>
      <c r="VNZ32" s="305"/>
      <c r="VOA32" s="305"/>
      <c r="VOB32" s="305"/>
      <c r="VOC32" s="305"/>
      <c r="VOD32" s="305"/>
      <c r="VOE32" s="305"/>
      <c r="VOF32" s="305"/>
      <c r="VOG32" s="305"/>
      <c r="VOH32" s="305"/>
      <c r="VOI32" s="305"/>
      <c r="VOJ32" s="305"/>
      <c r="VOK32" s="305"/>
      <c r="VOL32" s="305"/>
      <c r="VOM32" s="305"/>
      <c r="VON32" s="305"/>
      <c r="VOO32" s="305"/>
      <c r="VOP32" s="305"/>
      <c r="VOQ32" s="305"/>
      <c r="VOR32" s="305"/>
      <c r="VOS32" s="305"/>
      <c r="VOT32" s="305"/>
      <c r="VOU32" s="305"/>
      <c r="VOV32" s="305"/>
      <c r="VOW32" s="305"/>
      <c r="VOX32" s="305"/>
      <c r="VOY32" s="305"/>
      <c r="VOZ32" s="305"/>
      <c r="VPA32" s="305"/>
      <c r="VPB32" s="305"/>
      <c r="VPC32" s="305"/>
      <c r="VPD32" s="305"/>
      <c r="VPE32" s="305"/>
      <c r="VPF32" s="305"/>
      <c r="VPG32" s="305"/>
      <c r="VPH32" s="305"/>
      <c r="VPI32" s="305"/>
      <c r="VPJ32" s="305"/>
      <c r="VPK32" s="305"/>
      <c r="VPL32" s="305"/>
      <c r="VPM32" s="305"/>
      <c r="VPN32" s="305"/>
      <c r="VPO32" s="305"/>
      <c r="VPP32" s="305"/>
      <c r="VPQ32" s="305"/>
      <c r="VPR32" s="305"/>
      <c r="VPS32" s="305"/>
      <c r="VPT32" s="305"/>
      <c r="VPU32" s="305"/>
      <c r="VPV32" s="305"/>
      <c r="VPW32" s="305"/>
      <c r="VPX32" s="305"/>
      <c r="VPY32" s="305"/>
      <c r="VPZ32" s="305"/>
      <c r="VQA32" s="305"/>
      <c r="VQB32" s="305"/>
      <c r="VQC32" s="305"/>
      <c r="VQD32" s="305"/>
      <c r="VQE32" s="305"/>
      <c r="VQF32" s="305"/>
      <c r="VQG32" s="305"/>
      <c r="VQH32" s="305"/>
      <c r="VQI32" s="305"/>
      <c r="VQJ32" s="305"/>
      <c r="VQK32" s="305"/>
      <c r="VQL32" s="305"/>
      <c r="VQM32" s="305"/>
      <c r="VQN32" s="305"/>
      <c r="VQO32" s="305"/>
      <c r="VQP32" s="305"/>
      <c r="VQQ32" s="305"/>
      <c r="VQR32" s="305"/>
      <c r="VQS32" s="305"/>
      <c r="VQT32" s="305"/>
      <c r="VQU32" s="305"/>
      <c r="VQV32" s="305"/>
      <c r="VQW32" s="305"/>
      <c r="VQX32" s="305"/>
      <c r="VQY32" s="305"/>
      <c r="VQZ32" s="305"/>
      <c r="VRA32" s="305"/>
      <c r="VRB32" s="305"/>
      <c r="VRC32" s="305"/>
      <c r="VRD32" s="305"/>
      <c r="VRE32" s="305"/>
      <c r="VRF32" s="305"/>
      <c r="VRG32" s="305"/>
      <c r="VRH32" s="305"/>
      <c r="VRI32" s="305"/>
      <c r="VRJ32" s="305"/>
      <c r="VRK32" s="305"/>
      <c r="VRL32" s="305"/>
      <c r="VRM32" s="305"/>
      <c r="VRN32" s="305"/>
      <c r="VRO32" s="305"/>
      <c r="VRP32" s="305"/>
      <c r="VRQ32" s="305"/>
      <c r="VRR32" s="305"/>
      <c r="VRS32" s="305"/>
      <c r="VRT32" s="305"/>
      <c r="VRU32" s="305"/>
      <c r="VRV32" s="305"/>
      <c r="VRW32" s="305"/>
      <c r="VRX32" s="305"/>
      <c r="VRY32" s="305"/>
      <c r="VRZ32" s="305"/>
      <c r="VSA32" s="305"/>
      <c r="VSB32" s="305"/>
      <c r="VSC32" s="305"/>
      <c r="VSD32" s="305"/>
      <c r="VSE32" s="305"/>
      <c r="VSF32" s="305"/>
      <c r="VSG32" s="305"/>
      <c r="VSH32" s="305"/>
      <c r="VSI32" s="305"/>
      <c r="VSJ32" s="305"/>
      <c r="VSK32" s="305"/>
      <c r="VSL32" s="305"/>
      <c r="VSM32" s="305"/>
      <c r="VSN32" s="305"/>
      <c r="VSO32" s="305"/>
      <c r="VSP32" s="305"/>
      <c r="VSQ32" s="305"/>
      <c r="VSR32" s="305"/>
      <c r="VSS32" s="305"/>
      <c r="VST32" s="305"/>
      <c r="VSU32" s="305"/>
      <c r="VSV32" s="305"/>
      <c r="VSW32" s="305"/>
      <c r="VSX32" s="305"/>
      <c r="VSY32" s="305"/>
      <c r="VSZ32" s="305"/>
      <c r="VTA32" s="305"/>
      <c r="VTB32" s="305"/>
      <c r="VTC32" s="305"/>
      <c r="VTD32" s="305"/>
      <c r="VTE32" s="305"/>
      <c r="VTF32" s="305"/>
      <c r="VTG32" s="305"/>
      <c r="VTH32" s="305"/>
      <c r="VTI32" s="305"/>
      <c r="VTJ32" s="305"/>
      <c r="VTK32" s="305"/>
      <c r="VTL32" s="305"/>
      <c r="VTM32" s="305"/>
      <c r="VTN32" s="305"/>
      <c r="VTO32" s="305"/>
      <c r="VTP32" s="305"/>
      <c r="VTQ32" s="305"/>
      <c r="VTR32" s="305"/>
      <c r="VTS32" s="305"/>
      <c r="VTT32" s="305"/>
      <c r="VTU32" s="305"/>
      <c r="VTV32" s="305"/>
      <c r="VTW32" s="305"/>
      <c r="VTX32" s="305"/>
      <c r="VTY32" s="305"/>
      <c r="VTZ32" s="305"/>
      <c r="VUA32" s="305"/>
      <c r="VUB32" s="305"/>
      <c r="VUC32" s="305"/>
      <c r="VUD32" s="305"/>
      <c r="VUE32" s="305"/>
      <c r="VUF32" s="305"/>
      <c r="VUG32" s="305"/>
      <c r="VUH32" s="305"/>
      <c r="VUI32" s="305"/>
      <c r="VUJ32" s="305"/>
      <c r="VUK32" s="305"/>
      <c r="VUL32" s="305"/>
      <c r="VUM32" s="305"/>
      <c r="VUN32" s="305"/>
      <c r="VUO32" s="305"/>
      <c r="VUP32" s="305"/>
      <c r="VUQ32" s="305"/>
      <c r="VUR32" s="305"/>
      <c r="VUS32" s="305"/>
      <c r="VUT32" s="305"/>
      <c r="VUU32" s="305"/>
      <c r="VUV32" s="305"/>
      <c r="VUW32" s="305"/>
      <c r="VUX32" s="305"/>
      <c r="VUY32" s="305"/>
      <c r="VUZ32" s="305"/>
      <c r="VVA32" s="305"/>
      <c r="VVB32" s="305"/>
      <c r="VVC32" s="305"/>
      <c r="VVD32" s="305"/>
      <c r="VVE32" s="305"/>
      <c r="VVF32" s="305"/>
      <c r="VVG32" s="305"/>
      <c r="VVH32" s="305"/>
      <c r="VVI32" s="305"/>
      <c r="VVJ32" s="305"/>
      <c r="VVK32" s="305"/>
      <c r="VVL32" s="305"/>
      <c r="VVM32" s="305"/>
      <c r="VVN32" s="305"/>
      <c r="VVO32" s="305"/>
      <c r="VVP32" s="305"/>
      <c r="VVQ32" s="305"/>
      <c r="VVR32" s="305"/>
      <c r="VVS32" s="305"/>
      <c r="VVT32" s="305"/>
      <c r="VVU32" s="305"/>
      <c r="VVV32" s="305"/>
      <c r="VVW32" s="305"/>
      <c r="VVX32" s="305"/>
      <c r="VVY32" s="305"/>
      <c r="VVZ32" s="305"/>
      <c r="VWA32" s="305"/>
      <c r="VWB32" s="305"/>
      <c r="VWC32" s="305"/>
      <c r="VWD32" s="305"/>
      <c r="VWE32" s="305"/>
      <c r="VWF32" s="305"/>
      <c r="VWG32" s="305"/>
      <c r="VWH32" s="305"/>
      <c r="VWI32" s="305"/>
      <c r="VWJ32" s="305"/>
      <c r="VWK32" s="305"/>
      <c r="VWL32" s="305"/>
      <c r="VWM32" s="305"/>
      <c r="VWN32" s="305"/>
      <c r="VWO32" s="305"/>
      <c r="VWP32" s="305"/>
      <c r="VWQ32" s="305"/>
      <c r="VWR32" s="305"/>
      <c r="VWS32" s="305"/>
      <c r="VWT32" s="305"/>
      <c r="VWU32" s="305"/>
      <c r="VWV32" s="305"/>
      <c r="VWW32" s="305"/>
      <c r="VWX32" s="305"/>
      <c r="VWY32" s="305"/>
      <c r="VWZ32" s="305"/>
      <c r="VXA32" s="305"/>
      <c r="VXB32" s="305"/>
      <c r="VXC32" s="305"/>
      <c r="VXD32" s="305"/>
      <c r="VXE32" s="305"/>
      <c r="VXF32" s="305"/>
      <c r="VXG32" s="305"/>
      <c r="VXH32" s="305"/>
      <c r="VXI32" s="305"/>
      <c r="VXJ32" s="305"/>
      <c r="VXK32" s="305"/>
      <c r="VXL32" s="305"/>
      <c r="VXM32" s="305"/>
      <c r="VXN32" s="305"/>
      <c r="VXO32" s="305"/>
      <c r="VXP32" s="305"/>
      <c r="VXQ32" s="305"/>
      <c r="VXR32" s="305"/>
      <c r="VXS32" s="305"/>
      <c r="VXT32" s="305"/>
      <c r="VXU32" s="305"/>
      <c r="VXV32" s="305"/>
      <c r="VXW32" s="305"/>
      <c r="VXX32" s="305"/>
      <c r="VXY32" s="305"/>
      <c r="VXZ32" s="305"/>
      <c r="VYA32" s="305"/>
      <c r="VYB32" s="305"/>
      <c r="VYC32" s="305"/>
      <c r="VYD32" s="305"/>
      <c r="VYE32" s="305"/>
      <c r="VYF32" s="305"/>
      <c r="VYG32" s="305"/>
      <c r="VYH32" s="305"/>
      <c r="VYI32" s="305"/>
      <c r="VYJ32" s="305"/>
      <c r="VYK32" s="305"/>
      <c r="VYL32" s="305"/>
      <c r="VYM32" s="305"/>
      <c r="VYN32" s="305"/>
      <c r="VYO32" s="305"/>
      <c r="VYP32" s="305"/>
      <c r="VYQ32" s="305"/>
      <c r="VYR32" s="305"/>
      <c r="VYS32" s="305"/>
      <c r="VYT32" s="305"/>
      <c r="VYU32" s="305"/>
      <c r="VYV32" s="305"/>
      <c r="VYW32" s="305"/>
      <c r="VYX32" s="305"/>
      <c r="VYY32" s="305"/>
      <c r="VYZ32" s="305"/>
      <c r="VZA32" s="305"/>
      <c r="VZB32" s="305"/>
      <c r="VZC32" s="305"/>
      <c r="VZD32" s="305"/>
      <c r="VZE32" s="305"/>
      <c r="VZF32" s="305"/>
      <c r="VZG32" s="305"/>
      <c r="VZH32" s="305"/>
      <c r="VZI32" s="305"/>
      <c r="VZJ32" s="305"/>
      <c r="VZK32" s="305"/>
      <c r="VZL32" s="305"/>
      <c r="VZM32" s="305"/>
      <c r="VZN32" s="305"/>
      <c r="VZO32" s="305"/>
      <c r="VZP32" s="305"/>
      <c r="VZQ32" s="305"/>
      <c r="VZR32" s="305"/>
      <c r="VZS32" s="305"/>
      <c r="VZT32" s="305"/>
      <c r="VZU32" s="305"/>
      <c r="VZV32" s="305"/>
      <c r="VZW32" s="305"/>
      <c r="VZX32" s="305"/>
      <c r="VZY32" s="305"/>
      <c r="VZZ32" s="305"/>
      <c r="WAA32" s="305"/>
      <c r="WAB32" s="305"/>
      <c r="WAC32" s="305"/>
      <c r="WAD32" s="305"/>
      <c r="WAE32" s="305"/>
      <c r="WAF32" s="305"/>
      <c r="WAG32" s="305"/>
      <c r="WAH32" s="305"/>
      <c r="WAI32" s="305"/>
      <c r="WAJ32" s="305"/>
      <c r="WAK32" s="305"/>
      <c r="WAL32" s="305"/>
      <c r="WAM32" s="305"/>
      <c r="WAN32" s="305"/>
      <c r="WAO32" s="305"/>
      <c r="WAP32" s="305"/>
      <c r="WAQ32" s="305"/>
      <c r="WAR32" s="305"/>
      <c r="WAS32" s="305"/>
      <c r="WAT32" s="305"/>
      <c r="WAU32" s="305"/>
      <c r="WAV32" s="305"/>
      <c r="WAW32" s="305"/>
      <c r="WAX32" s="305"/>
      <c r="WAY32" s="305"/>
      <c r="WAZ32" s="305"/>
      <c r="WBA32" s="305"/>
      <c r="WBB32" s="305"/>
      <c r="WBC32" s="305"/>
      <c r="WBD32" s="305"/>
      <c r="WBE32" s="305"/>
      <c r="WBF32" s="305"/>
      <c r="WBG32" s="305"/>
      <c r="WBH32" s="305"/>
      <c r="WBI32" s="305"/>
      <c r="WBJ32" s="305"/>
      <c r="WBK32" s="305"/>
      <c r="WBL32" s="305"/>
      <c r="WBM32" s="305"/>
      <c r="WBN32" s="305"/>
      <c r="WBO32" s="305"/>
      <c r="WBP32" s="305"/>
      <c r="WBQ32" s="305"/>
      <c r="WBR32" s="305"/>
      <c r="WBS32" s="305"/>
      <c r="WBT32" s="305"/>
      <c r="WBU32" s="305"/>
      <c r="WBV32" s="305"/>
      <c r="WBW32" s="305"/>
      <c r="WBX32" s="305"/>
      <c r="WBY32" s="305"/>
      <c r="WBZ32" s="305"/>
      <c r="WCA32" s="305"/>
      <c r="WCB32" s="305"/>
      <c r="WCC32" s="305"/>
      <c r="WCD32" s="305"/>
      <c r="WCE32" s="305"/>
      <c r="WCF32" s="305"/>
      <c r="WCG32" s="305"/>
      <c r="WCH32" s="305"/>
      <c r="WCI32" s="305"/>
      <c r="WCJ32" s="305"/>
      <c r="WCK32" s="305"/>
      <c r="WCL32" s="305"/>
      <c r="WCM32" s="305"/>
      <c r="WCN32" s="305"/>
      <c r="WCO32" s="305"/>
      <c r="WCP32" s="305"/>
      <c r="WCQ32" s="305"/>
      <c r="WCR32" s="305"/>
      <c r="WCS32" s="305"/>
      <c r="WCT32" s="305"/>
      <c r="WCU32" s="305"/>
      <c r="WCV32" s="305"/>
      <c r="WCW32" s="305"/>
      <c r="WCX32" s="305"/>
      <c r="WCY32" s="305"/>
      <c r="WCZ32" s="305"/>
      <c r="WDA32" s="305"/>
      <c r="WDB32" s="305"/>
      <c r="WDC32" s="305"/>
      <c r="WDD32" s="305"/>
      <c r="WDE32" s="305"/>
      <c r="WDF32" s="305"/>
      <c r="WDG32" s="305"/>
      <c r="WDH32" s="305"/>
      <c r="WDI32" s="305"/>
      <c r="WDJ32" s="305"/>
      <c r="WDK32" s="305"/>
      <c r="WDL32" s="305"/>
      <c r="WDM32" s="305"/>
      <c r="WDN32" s="305"/>
      <c r="WDO32" s="305"/>
      <c r="WDP32" s="305"/>
      <c r="WDQ32" s="305"/>
      <c r="WDR32" s="305"/>
      <c r="WDS32" s="305"/>
      <c r="WDT32" s="305"/>
      <c r="WDU32" s="305"/>
      <c r="WDV32" s="305"/>
      <c r="WDW32" s="305"/>
      <c r="WDX32" s="305"/>
      <c r="WDY32" s="305"/>
      <c r="WDZ32" s="305"/>
      <c r="WEA32" s="305"/>
      <c r="WEB32" s="305"/>
      <c r="WEC32" s="305"/>
      <c r="WED32" s="305"/>
      <c r="WEE32" s="305"/>
      <c r="WEF32" s="305"/>
      <c r="WEG32" s="305"/>
      <c r="WEH32" s="305"/>
      <c r="WEI32" s="305"/>
      <c r="WEJ32" s="305"/>
      <c r="WEK32" s="305"/>
      <c r="WEL32" s="305"/>
      <c r="WEM32" s="305"/>
      <c r="WEN32" s="305"/>
      <c r="WEO32" s="305"/>
      <c r="WEP32" s="305"/>
      <c r="WEQ32" s="305"/>
      <c r="WER32" s="305"/>
      <c r="WES32" s="305"/>
      <c r="WET32" s="305"/>
      <c r="WEU32" s="305"/>
      <c r="WEV32" s="305"/>
      <c r="WEW32" s="305"/>
      <c r="WEX32" s="305"/>
      <c r="WEY32" s="305"/>
      <c r="WEZ32" s="305"/>
      <c r="WFA32" s="305"/>
      <c r="WFB32" s="305"/>
      <c r="WFC32" s="305"/>
      <c r="WFD32" s="305"/>
      <c r="WFE32" s="305"/>
      <c r="WFF32" s="305"/>
      <c r="WFG32" s="305"/>
      <c r="WFH32" s="305"/>
      <c r="WFI32" s="305"/>
      <c r="WFJ32" s="305"/>
      <c r="WFK32" s="305"/>
      <c r="WFL32" s="305"/>
      <c r="WFM32" s="305"/>
      <c r="WFN32" s="305"/>
      <c r="WFO32" s="305"/>
      <c r="WFP32" s="305"/>
      <c r="WFQ32" s="305"/>
      <c r="WFR32" s="305"/>
      <c r="WFS32" s="305"/>
      <c r="WFT32" s="305"/>
      <c r="WFU32" s="305"/>
      <c r="WFV32" s="305"/>
      <c r="WFW32" s="305"/>
      <c r="WFX32" s="305"/>
      <c r="WFY32" s="305"/>
      <c r="WFZ32" s="305"/>
      <c r="WGA32" s="305"/>
      <c r="WGB32" s="305"/>
      <c r="WGC32" s="305"/>
      <c r="WGD32" s="305"/>
      <c r="WGE32" s="305"/>
      <c r="WGF32" s="305"/>
      <c r="WGG32" s="305"/>
      <c r="WGH32" s="305"/>
      <c r="WGI32" s="305"/>
      <c r="WGJ32" s="305"/>
      <c r="WGK32" s="305"/>
      <c r="WGL32" s="305"/>
      <c r="WGM32" s="305"/>
      <c r="WGN32" s="305"/>
      <c r="WGO32" s="305"/>
      <c r="WGP32" s="305"/>
      <c r="WGQ32" s="305"/>
      <c r="WGR32" s="305"/>
      <c r="WGS32" s="305"/>
      <c r="WGT32" s="305"/>
      <c r="WGU32" s="305"/>
      <c r="WGV32" s="305"/>
      <c r="WGW32" s="305"/>
      <c r="WGX32" s="305"/>
      <c r="WGY32" s="305"/>
      <c r="WGZ32" s="305"/>
      <c r="WHA32" s="305"/>
      <c r="WHB32" s="305"/>
      <c r="WHC32" s="305"/>
      <c r="WHD32" s="305"/>
      <c r="WHE32" s="305"/>
      <c r="WHF32" s="305"/>
      <c r="WHG32" s="305"/>
      <c r="WHH32" s="305"/>
      <c r="WHI32" s="305"/>
      <c r="WHJ32" s="305"/>
      <c r="WHK32" s="305"/>
      <c r="WHL32" s="305"/>
      <c r="WHM32" s="305"/>
      <c r="WHN32" s="305"/>
      <c r="WHO32" s="305"/>
      <c r="WHP32" s="305"/>
      <c r="WHQ32" s="305"/>
      <c r="WHR32" s="305"/>
      <c r="WHS32" s="305"/>
      <c r="WHT32" s="305"/>
      <c r="WHU32" s="305"/>
      <c r="WHV32" s="305"/>
      <c r="WHW32" s="305"/>
      <c r="WHX32" s="305"/>
      <c r="WHY32" s="305"/>
      <c r="WHZ32" s="305"/>
      <c r="WIA32" s="305"/>
      <c r="WIB32" s="305"/>
      <c r="WIC32" s="305"/>
      <c r="WID32" s="305"/>
      <c r="WIE32" s="305"/>
      <c r="WIF32" s="305"/>
      <c r="WIG32" s="305"/>
      <c r="WIH32" s="305"/>
      <c r="WII32" s="305"/>
      <c r="WIJ32" s="305"/>
      <c r="WIK32" s="305"/>
      <c r="WIL32" s="305"/>
      <c r="WIM32" s="305"/>
      <c r="WIN32" s="305"/>
      <c r="WIO32" s="305"/>
      <c r="WIP32" s="305"/>
      <c r="WIQ32" s="305"/>
      <c r="WIR32" s="305"/>
      <c r="WIS32" s="305"/>
      <c r="WIT32" s="305"/>
      <c r="WIU32" s="305"/>
      <c r="WIV32" s="305"/>
      <c r="WIW32" s="305"/>
      <c r="WIX32" s="305"/>
      <c r="WIY32" s="305"/>
      <c r="WIZ32" s="305"/>
      <c r="WJA32" s="305"/>
      <c r="WJB32" s="305"/>
      <c r="WJC32" s="305"/>
      <c r="WJD32" s="305"/>
      <c r="WJE32" s="305"/>
      <c r="WJF32" s="305"/>
      <c r="WJG32" s="305"/>
      <c r="WJH32" s="305"/>
      <c r="WJI32" s="305"/>
      <c r="WJJ32" s="305"/>
      <c r="WJK32" s="305"/>
      <c r="WJL32" s="305"/>
      <c r="WJM32" s="305"/>
      <c r="WJN32" s="305"/>
      <c r="WJO32" s="305"/>
      <c r="WJP32" s="305"/>
      <c r="WJQ32" s="305"/>
      <c r="WJR32" s="305"/>
      <c r="WJS32" s="305"/>
      <c r="WJT32" s="305"/>
      <c r="WJU32" s="305"/>
      <c r="WJV32" s="305"/>
      <c r="WJW32" s="305"/>
      <c r="WJX32" s="305"/>
      <c r="WJY32" s="305"/>
      <c r="WJZ32" s="305"/>
      <c r="WKA32" s="305"/>
      <c r="WKB32" s="305"/>
      <c r="WKC32" s="305"/>
      <c r="WKD32" s="305"/>
      <c r="WKE32" s="305"/>
      <c r="WKF32" s="305"/>
      <c r="WKG32" s="305"/>
      <c r="WKH32" s="305"/>
      <c r="WKI32" s="305"/>
      <c r="WKJ32" s="305"/>
      <c r="WKK32" s="305"/>
      <c r="WKL32" s="305"/>
      <c r="WKM32" s="305"/>
      <c r="WKN32" s="305"/>
      <c r="WKO32" s="305"/>
      <c r="WKP32" s="305"/>
      <c r="WKQ32" s="305"/>
      <c r="WKR32" s="305"/>
      <c r="WKS32" s="305"/>
      <c r="WKT32" s="305"/>
      <c r="WKU32" s="305"/>
      <c r="WKV32" s="305"/>
      <c r="WKW32" s="305"/>
      <c r="WKX32" s="305"/>
      <c r="WKY32" s="305"/>
      <c r="WKZ32" s="305"/>
      <c r="WLA32" s="305"/>
      <c r="WLB32" s="305"/>
      <c r="WLC32" s="305"/>
      <c r="WLD32" s="305"/>
      <c r="WLE32" s="305"/>
      <c r="WLF32" s="305"/>
      <c r="WLG32" s="305"/>
      <c r="WLH32" s="305"/>
      <c r="WLI32" s="305"/>
      <c r="WLJ32" s="305"/>
      <c r="WLK32" s="305"/>
      <c r="WLL32" s="305"/>
      <c r="WLM32" s="305"/>
      <c r="WLN32" s="305"/>
      <c r="WLO32" s="305"/>
      <c r="WLP32" s="305"/>
      <c r="WLQ32" s="305"/>
      <c r="WLR32" s="305"/>
      <c r="WLS32" s="305"/>
      <c r="WLT32" s="305"/>
      <c r="WLU32" s="305"/>
      <c r="WLV32" s="305"/>
      <c r="WLW32" s="305"/>
      <c r="WLX32" s="305"/>
      <c r="WLY32" s="305"/>
      <c r="WLZ32" s="305"/>
      <c r="WMA32" s="305"/>
      <c r="WMB32" s="305"/>
      <c r="WMC32" s="305"/>
      <c r="WMD32" s="305"/>
      <c r="WME32" s="305"/>
      <c r="WMF32" s="305"/>
      <c r="WMG32" s="305"/>
      <c r="WMH32" s="305"/>
      <c r="WMI32" s="305"/>
      <c r="WMJ32" s="305"/>
      <c r="WMK32" s="305"/>
      <c r="WML32" s="305"/>
      <c r="WMM32" s="305"/>
      <c r="WMN32" s="305"/>
      <c r="WMO32" s="305"/>
      <c r="WMP32" s="305"/>
      <c r="WMQ32" s="305"/>
      <c r="WMR32" s="305"/>
      <c r="WMS32" s="305"/>
      <c r="WMT32" s="305"/>
      <c r="WMU32" s="305"/>
      <c r="WMV32" s="305"/>
      <c r="WMW32" s="305"/>
      <c r="WMX32" s="305"/>
      <c r="WMY32" s="305"/>
      <c r="WMZ32" s="305"/>
      <c r="WNA32" s="305"/>
      <c r="WNB32" s="305"/>
      <c r="WNC32" s="305"/>
      <c r="WND32" s="305"/>
      <c r="WNE32" s="305"/>
      <c r="WNF32" s="305"/>
      <c r="WNG32" s="305"/>
      <c r="WNH32" s="305"/>
      <c r="WNI32" s="305"/>
      <c r="WNJ32" s="305"/>
      <c r="WNK32" s="305"/>
      <c r="WNL32" s="305"/>
      <c r="WNM32" s="305"/>
      <c r="WNN32" s="305"/>
      <c r="WNO32" s="305"/>
      <c r="WNP32" s="305"/>
      <c r="WNQ32" s="305"/>
      <c r="WNR32" s="305"/>
      <c r="WNS32" s="305"/>
      <c r="WNT32" s="305"/>
      <c r="WNU32" s="305"/>
      <c r="WNV32" s="305"/>
      <c r="WNW32" s="305"/>
      <c r="WNX32" s="305"/>
      <c r="WNY32" s="305"/>
      <c r="WNZ32" s="305"/>
      <c r="WOA32" s="305"/>
      <c r="WOB32" s="305"/>
      <c r="WOC32" s="305"/>
      <c r="WOD32" s="305"/>
      <c r="WOE32" s="305"/>
      <c r="WOF32" s="305"/>
      <c r="WOG32" s="305"/>
      <c r="WOH32" s="305"/>
      <c r="WOI32" s="305"/>
      <c r="WOJ32" s="305"/>
      <c r="WOK32" s="305"/>
      <c r="WOL32" s="305"/>
      <c r="WOM32" s="305"/>
      <c r="WON32" s="305"/>
      <c r="WOO32" s="305"/>
      <c r="WOP32" s="305"/>
      <c r="WOQ32" s="305"/>
      <c r="WOR32" s="305"/>
      <c r="WOS32" s="305"/>
      <c r="WOT32" s="305"/>
      <c r="WOU32" s="305"/>
      <c r="WOV32" s="305"/>
      <c r="WOW32" s="305"/>
      <c r="WOX32" s="305"/>
      <c r="WOY32" s="305"/>
      <c r="WOZ32" s="305"/>
      <c r="WPA32" s="305"/>
      <c r="WPB32" s="305"/>
      <c r="WPC32" s="305"/>
      <c r="WPD32" s="305"/>
      <c r="WPE32" s="305"/>
      <c r="WPF32" s="305"/>
      <c r="WPG32" s="305"/>
      <c r="WPH32" s="305"/>
      <c r="WPI32" s="305"/>
      <c r="WPJ32" s="305"/>
      <c r="WPK32" s="305"/>
      <c r="WPL32" s="305"/>
      <c r="WPM32" s="305"/>
      <c r="WPN32" s="305"/>
      <c r="WPO32" s="305"/>
      <c r="WPP32" s="305"/>
      <c r="WPQ32" s="305"/>
      <c r="WPR32" s="305"/>
      <c r="WPS32" s="305"/>
      <c r="WPT32" s="305"/>
      <c r="WPU32" s="305"/>
      <c r="WPV32" s="305"/>
      <c r="WPW32" s="305"/>
      <c r="WPX32" s="305"/>
      <c r="WPY32" s="305"/>
      <c r="WPZ32" s="305"/>
      <c r="WQA32" s="305"/>
      <c r="WQB32" s="305"/>
      <c r="WQC32" s="305"/>
      <c r="WQD32" s="305"/>
      <c r="WQE32" s="305"/>
      <c r="WQF32" s="305"/>
      <c r="WQG32" s="305"/>
      <c r="WQH32" s="305"/>
      <c r="WQI32" s="305"/>
      <c r="WQJ32" s="305"/>
      <c r="WQK32" s="305"/>
      <c r="WQL32" s="305"/>
      <c r="WQM32" s="305"/>
      <c r="WQN32" s="305"/>
      <c r="WQO32" s="305"/>
      <c r="WQP32" s="305"/>
      <c r="WQQ32" s="305"/>
      <c r="WQR32" s="305"/>
      <c r="WQS32" s="305"/>
      <c r="WQT32" s="305"/>
      <c r="WQU32" s="305"/>
      <c r="WQV32" s="305"/>
      <c r="WQW32" s="305"/>
      <c r="WQX32" s="305"/>
      <c r="WQY32" s="305"/>
      <c r="WQZ32" s="305"/>
      <c r="WRA32" s="305"/>
      <c r="WRB32" s="305"/>
      <c r="WRC32" s="305"/>
      <c r="WRD32" s="305"/>
      <c r="WRE32" s="305"/>
      <c r="WRF32" s="305"/>
      <c r="WRG32" s="305"/>
      <c r="WRH32" s="305"/>
      <c r="WRI32" s="305"/>
      <c r="WRJ32" s="305"/>
      <c r="WRK32" s="305"/>
      <c r="WRL32" s="305"/>
      <c r="WRM32" s="305"/>
      <c r="WRN32" s="305"/>
      <c r="WRO32" s="305"/>
      <c r="WRP32" s="305"/>
      <c r="WRQ32" s="305"/>
      <c r="WRR32" s="305"/>
      <c r="WRS32" s="305"/>
      <c r="WRT32" s="305"/>
      <c r="WRU32" s="305"/>
      <c r="WRV32" s="305"/>
      <c r="WRW32" s="305"/>
      <c r="WRX32" s="305"/>
      <c r="WRY32" s="305"/>
      <c r="WRZ32" s="305"/>
      <c r="WSA32" s="305"/>
      <c r="WSB32" s="305"/>
      <c r="WSC32" s="305"/>
      <c r="WSD32" s="305"/>
      <c r="WSE32" s="305"/>
      <c r="WSF32" s="305"/>
      <c r="WSG32" s="305"/>
      <c r="WSH32" s="305"/>
      <c r="WSI32" s="305"/>
      <c r="WSJ32" s="305"/>
      <c r="WSK32" s="305"/>
      <c r="WSL32" s="305"/>
      <c r="WSM32" s="305"/>
      <c r="WSN32" s="305"/>
      <c r="WSO32" s="305"/>
      <c r="WSP32" s="305"/>
      <c r="WSQ32" s="305"/>
      <c r="WSR32" s="305"/>
      <c r="WSS32" s="305"/>
      <c r="WST32" s="305"/>
      <c r="WSU32" s="305"/>
      <c r="WSV32" s="305"/>
      <c r="WSW32" s="305"/>
      <c r="WSX32" s="305"/>
      <c r="WSY32" s="305"/>
      <c r="WSZ32" s="305"/>
      <c r="WTA32" s="305"/>
      <c r="WTB32" s="305"/>
      <c r="WTC32" s="305"/>
      <c r="WTD32" s="305"/>
      <c r="WTE32" s="305"/>
      <c r="WTF32" s="305"/>
      <c r="WTG32" s="305"/>
      <c r="WTH32" s="305"/>
      <c r="WTI32" s="305"/>
      <c r="WTJ32" s="305"/>
      <c r="WTK32" s="305"/>
      <c r="WTL32" s="305"/>
      <c r="WTM32" s="305"/>
      <c r="WTN32" s="305"/>
      <c r="WTO32" s="305"/>
      <c r="WTP32" s="305"/>
      <c r="WTQ32" s="305"/>
      <c r="WTR32" s="305"/>
      <c r="WTS32" s="305"/>
      <c r="WTT32" s="305"/>
      <c r="WTU32" s="305"/>
      <c r="WTV32" s="305"/>
      <c r="WTW32" s="305"/>
      <c r="WTX32" s="305"/>
      <c r="WTY32" s="305"/>
      <c r="WTZ32" s="305"/>
      <c r="WUA32" s="305"/>
      <c r="WUB32" s="305"/>
      <c r="WUC32" s="305"/>
      <c r="WUD32" s="305"/>
      <c r="WUE32" s="305"/>
      <c r="WUF32" s="305"/>
      <c r="WUG32" s="305"/>
      <c r="WUH32" s="305"/>
      <c r="WUI32" s="305"/>
      <c r="WUJ32" s="305"/>
      <c r="WUK32" s="305"/>
      <c r="WUL32" s="305"/>
      <c r="WUM32" s="305"/>
      <c r="WUN32" s="305"/>
      <c r="WUO32" s="305"/>
      <c r="WUP32" s="305"/>
      <c r="WUQ32" s="305"/>
      <c r="WUR32" s="305"/>
      <c r="WUS32" s="305"/>
      <c r="WUT32" s="305"/>
      <c r="WUU32" s="305"/>
      <c r="WUV32" s="305"/>
      <c r="WUW32" s="305"/>
      <c r="WUX32" s="305"/>
      <c r="WUY32" s="305"/>
      <c r="WUZ32" s="305"/>
      <c r="WVA32" s="305"/>
      <c r="WVB32" s="305"/>
      <c r="WVC32" s="305"/>
      <c r="WVD32" s="305"/>
      <c r="WVE32" s="305"/>
      <c r="WVF32" s="305"/>
      <c r="WVG32" s="305"/>
      <c r="WVH32" s="305"/>
      <c r="WVI32" s="305"/>
      <c r="WVJ32" s="305"/>
      <c r="WVK32" s="305"/>
      <c r="WVL32" s="305"/>
      <c r="WVM32" s="305"/>
      <c r="WVN32" s="305"/>
      <c r="WVO32" s="305"/>
      <c r="WVP32" s="305"/>
      <c r="WVQ32" s="305"/>
      <c r="WVR32" s="305"/>
      <c r="WVS32" s="305"/>
      <c r="WVT32" s="305"/>
      <c r="WVU32" s="305"/>
      <c r="WVV32" s="305"/>
      <c r="WVW32" s="305"/>
      <c r="WVX32" s="305"/>
      <c r="WVY32" s="305"/>
      <c r="WVZ32" s="305"/>
      <c r="WWA32" s="305"/>
      <c r="WWB32" s="305"/>
      <c r="WWC32" s="305"/>
      <c r="WWD32" s="305"/>
      <c r="WWE32" s="305"/>
      <c r="WWF32" s="305"/>
      <c r="WWG32" s="305"/>
      <c r="WWH32" s="305"/>
      <c r="WWI32" s="305"/>
      <c r="WWJ32" s="305"/>
      <c r="WWK32" s="305"/>
      <c r="WWL32" s="305"/>
      <c r="WWM32" s="305"/>
      <c r="WWN32" s="305"/>
      <c r="WWO32" s="305"/>
      <c r="WWP32" s="305"/>
      <c r="WWQ32" s="305"/>
      <c r="WWR32" s="305"/>
      <c r="WWS32" s="305"/>
      <c r="WWT32" s="305"/>
      <c r="WWU32" s="305"/>
      <c r="WWV32" s="305"/>
      <c r="WWW32" s="305"/>
      <c r="WWX32" s="305"/>
      <c r="WWY32" s="305"/>
      <c r="WWZ32" s="305"/>
      <c r="WXA32" s="305"/>
      <c r="WXB32" s="305"/>
      <c r="WXC32" s="305"/>
      <c r="WXD32" s="305"/>
      <c r="WXE32" s="305"/>
      <c r="WXF32" s="305"/>
      <c r="WXG32" s="305"/>
      <c r="WXH32" s="305"/>
      <c r="WXI32" s="305"/>
      <c r="WXJ32" s="305"/>
      <c r="WXK32" s="305"/>
      <c r="WXL32" s="305"/>
      <c r="WXM32" s="305"/>
      <c r="WXN32" s="305"/>
      <c r="WXO32" s="305"/>
      <c r="WXP32" s="305"/>
      <c r="WXQ32" s="305"/>
      <c r="WXR32" s="305"/>
      <c r="WXS32" s="305"/>
      <c r="WXT32" s="305"/>
      <c r="WXU32" s="305"/>
      <c r="WXV32" s="305"/>
      <c r="WXW32" s="305"/>
      <c r="WXX32" s="305"/>
      <c r="WXY32" s="305"/>
      <c r="WXZ32" s="305"/>
      <c r="WYA32" s="305"/>
      <c r="WYB32" s="305"/>
      <c r="WYC32" s="305"/>
      <c r="WYD32" s="305"/>
      <c r="WYE32" s="305"/>
      <c r="WYF32" s="305"/>
      <c r="WYG32" s="305"/>
      <c r="WYH32" s="305"/>
      <c r="WYI32" s="305"/>
      <c r="WYJ32" s="305"/>
      <c r="WYK32" s="305"/>
      <c r="WYL32" s="305"/>
      <c r="WYM32" s="305"/>
      <c r="WYN32" s="305"/>
      <c r="WYO32" s="305"/>
      <c r="WYP32" s="305"/>
      <c r="WYQ32" s="305"/>
      <c r="WYR32" s="305"/>
      <c r="WYS32" s="305"/>
      <c r="WYT32" s="305"/>
      <c r="WYU32" s="305"/>
      <c r="WYV32" s="305"/>
      <c r="WYW32" s="305"/>
      <c r="WYX32" s="305"/>
      <c r="WYY32" s="305"/>
      <c r="WYZ32" s="305"/>
      <c r="WZA32" s="305"/>
      <c r="WZB32" s="305"/>
      <c r="WZC32" s="305"/>
      <c r="WZD32" s="305"/>
      <c r="WZE32" s="305"/>
      <c r="WZF32" s="305"/>
      <c r="WZG32" s="305"/>
      <c r="WZH32" s="305"/>
      <c r="WZI32" s="305"/>
      <c r="WZJ32" s="305"/>
      <c r="WZK32" s="305"/>
      <c r="WZL32" s="305"/>
      <c r="WZM32" s="305"/>
      <c r="WZN32" s="305"/>
      <c r="WZO32" s="305"/>
      <c r="WZP32" s="305"/>
      <c r="WZQ32" s="305"/>
      <c r="WZR32" s="305"/>
      <c r="WZS32" s="305"/>
      <c r="WZT32" s="305"/>
      <c r="WZU32" s="305"/>
      <c r="WZV32" s="305"/>
      <c r="WZW32" s="305"/>
      <c r="WZX32" s="305"/>
      <c r="WZY32" s="305"/>
      <c r="WZZ32" s="305"/>
      <c r="XAA32" s="305"/>
      <c r="XAB32" s="305"/>
      <c r="XAC32" s="305"/>
      <c r="XAD32" s="305"/>
      <c r="XAE32" s="305"/>
      <c r="XAF32" s="305"/>
      <c r="XAG32" s="305"/>
      <c r="XAH32" s="305"/>
      <c r="XAI32" s="305"/>
      <c r="XAJ32" s="305"/>
      <c r="XAK32" s="305"/>
      <c r="XAL32" s="305"/>
      <c r="XAM32" s="305"/>
      <c r="XAN32" s="305"/>
      <c r="XAO32" s="305"/>
      <c r="XAP32" s="305"/>
      <c r="XAQ32" s="305"/>
      <c r="XAR32" s="305"/>
      <c r="XAS32" s="305"/>
      <c r="XAT32" s="305"/>
      <c r="XAU32" s="305"/>
      <c r="XAV32" s="305"/>
      <c r="XAW32" s="305"/>
      <c r="XAX32" s="305"/>
      <c r="XAY32" s="305"/>
      <c r="XAZ32" s="305"/>
      <c r="XBA32" s="305"/>
      <c r="XBB32" s="305"/>
      <c r="XBC32" s="305"/>
      <c r="XBD32" s="305"/>
      <c r="XBE32" s="305"/>
      <c r="XBF32" s="305"/>
      <c r="XBG32" s="305"/>
      <c r="XBH32" s="305"/>
      <c r="XBI32" s="305"/>
      <c r="XBJ32" s="305"/>
      <c r="XBK32" s="305"/>
      <c r="XBL32" s="305"/>
      <c r="XBM32" s="305"/>
      <c r="XBN32" s="305"/>
      <c r="XBO32" s="305"/>
      <c r="XBP32" s="305"/>
      <c r="XBQ32" s="305"/>
      <c r="XBR32" s="305"/>
      <c r="XBS32" s="305"/>
      <c r="XBT32" s="305"/>
      <c r="XBU32" s="305"/>
      <c r="XBV32" s="305"/>
      <c r="XBW32" s="305"/>
      <c r="XBX32" s="305"/>
      <c r="XBY32" s="305"/>
      <c r="XBZ32" s="305"/>
      <c r="XCA32" s="305"/>
      <c r="XCB32" s="305"/>
      <c r="XCC32" s="305"/>
      <c r="XCD32" s="305"/>
      <c r="XCE32" s="305"/>
      <c r="XCF32" s="305"/>
      <c r="XCG32" s="305"/>
      <c r="XCH32" s="305"/>
      <c r="XCI32" s="305"/>
      <c r="XCJ32" s="305"/>
      <c r="XCK32" s="305"/>
      <c r="XCL32" s="305"/>
      <c r="XCM32" s="305"/>
      <c r="XCN32" s="305"/>
      <c r="XCO32" s="305"/>
      <c r="XCP32" s="305"/>
      <c r="XCQ32" s="305"/>
      <c r="XCR32" s="305"/>
      <c r="XCS32" s="305"/>
      <c r="XCT32" s="305"/>
      <c r="XCU32" s="305"/>
      <c r="XCV32" s="305"/>
      <c r="XCW32" s="305"/>
      <c r="XCX32" s="305"/>
      <c r="XCY32" s="305"/>
      <c r="XCZ32" s="305"/>
      <c r="XDA32" s="305"/>
      <c r="XDB32" s="305"/>
      <c r="XDC32" s="305"/>
      <c r="XDD32" s="305"/>
      <c r="XDE32" s="305"/>
      <c r="XDF32" s="305"/>
      <c r="XDG32" s="305"/>
      <c r="XDH32" s="305"/>
      <c r="XDI32" s="305"/>
      <c r="XDJ32" s="305"/>
      <c r="XDK32" s="305"/>
      <c r="XDL32" s="305"/>
      <c r="XDM32" s="305"/>
      <c r="XDN32" s="305"/>
      <c r="XDO32" s="305"/>
      <c r="XDP32" s="305"/>
      <c r="XDQ32" s="305"/>
      <c r="XDR32" s="305"/>
      <c r="XDS32" s="305"/>
      <c r="XDT32" s="305"/>
      <c r="XDU32" s="305"/>
      <c r="XDV32" s="305"/>
      <c r="XDW32" s="305"/>
      <c r="XDX32" s="305"/>
      <c r="XDY32" s="305"/>
      <c r="XDZ32" s="305"/>
      <c r="XEA32" s="305"/>
      <c r="XEB32" s="305"/>
      <c r="XEC32" s="305"/>
      <c r="XED32" s="305"/>
      <c r="XEE32" s="305"/>
      <c r="XEF32" s="305"/>
      <c r="XEG32" s="305"/>
      <c r="XEH32" s="305"/>
      <c r="XEI32" s="305"/>
      <c r="XEJ32" s="305"/>
      <c r="XEK32" s="305"/>
      <c r="XEL32" s="305"/>
      <c r="XEM32" s="305"/>
      <c r="XEN32" s="305"/>
      <c r="XEO32" s="305"/>
      <c r="XEP32" s="305"/>
      <c r="XEQ32" s="305"/>
      <c r="XER32" s="305"/>
      <c r="XES32" s="305"/>
      <c r="XET32" s="305"/>
      <c r="XEU32" s="305"/>
      <c r="XEV32" s="305"/>
      <c r="XEW32" s="305"/>
      <c r="XEX32" s="305"/>
      <c r="XEY32" s="305"/>
      <c r="XEZ32" s="305"/>
      <c r="XFA32" s="305"/>
      <c r="XFB32" s="305"/>
      <c r="XFC32" s="305"/>
      <c r="XFD32" s="323"/>
    </row>
    <row r="33" spans="2:16384" ht="15.75" x14ac:dyDescent="0.25">
      <c r="B33" s="310"/>
      <c r="C33" s="58"/>
      <c r="D33" s="61" t="s">
        <v>45</v>
      </c>
      <c r="E33" s="47">
        <f>IFERROR(E32*E28/E30,"n/a")</f>
        <v>33.333333333333336</v>
      </c>
      <c r="F33" s="28" t="s">
        <v>6</v>
      </c>
      <c r="G33" s="312"/>
      <c r="H33" s="28"/>
      <c r="I33" s="48">
        <v>16.6666667</v>
      </c>
      <c r="J33" s="33" t="s">
        <v>5</v>
      </c>
      <c r="K33" s="314"/>
      <c r="L33" s="305"/>
      <c r="M33" s="305"/>
      <c r="N33" s="305"/>
      <c r="O33" s="305"/>
      <c r="P33" s="305"/>
      <c r="Q33" s="305"/>
      <c r="R33" s="305"/>
      <c r="S33" s="305"/>
      <c r="T33" s="305"/>
      <c r="U33" s="305"/>
      <c r="V33" s="305"/>
      <c r="W33" s="305"/>
      <c r="X33" s="305"/>
      <c r="Y33" s="305"/>
      <c r="Z33" s="305"/>
      <c r="AA33" s="305"/>
      <c r="AB33" s="305"/>
      <c r="AC33" s="305"/>
      <c r="AD33" s="305"/>
      <c r="AE33" s="305"/>
      <c r="AF33" s="305"/>
      <c r="AG33" s="305"/>
      <c r="AH33" s="305"/>
      <c r="AI33" s="305"/>
      <c r="AJ33" s="305"/>
      <c r="AK33" s="305"/>
      <c r="AL33" s="305"/>
      <c r="AM33" s="305"/>
      <c r="AN33" s="305"/>
      <c r="AO33" s="305"/>
      <c r="AP33" s="305"/>
      <c r="AQ33" s="305"/>
      <c r="AR33" s="305"/>
      <c r="AS33" s="305"/>
      <c r="AT33" s="305"/>
      <c r="AU33" s="305"/>
      <c r="AV33" s="305"/>
      <c r="AW33" s="305"/>
      <c r="AX33" s="305"/>
      <c r="AY33" s="305"/>
      <c r="AZ33" s="305"/>
      <c r="BA33" s="305"/>
      <c r="BB33" s="305"/>
      <c r="BC33" s="305"/>
      <c r="BD33" s="305"/>
      <c r="BE33" s="305"/>
      <c r="BF33" s="305"/>
      <c r="BG33" s="305"/>
      <c r="BH33" s="305"/>
      <c r="BI33" s="305"/>
      <c r="BJ33" s="305"/>
      <c r="BK33" s="305"/>
      <c r="BL33" s="305"/>
      <c r="BM33" s="305"/>
      <c r="BN33" s="305"/>
      <c r="BO33" s="305"/>
      <c r="BP33" s="305"/>
      <c r="BQ33" s="305"/>
      <c r="BR33" s="305"/>
      <c r="BS33" s="305"/>
      <c r="BT33" s="305"/>
      <c r="BU33" s="305"/>
      <c r="BV33" s="305"/>
      <c r="BW33" s="305"/>
      <c r="BX33" s="305"/>
      <c r="BY33" s="305"/>
      <c r="BZ33" s="305"/>
      <c r="CA33" s="305"/>
      <c r="CB33" s="305"/>
      <c r="CC33" s="305"/>
      <c r="CD33" s="305"/>
      <c r="CE33" s="305"/>
      <c r="CF33" s="305"/>
      <c r="CG33" s="305"/>
      <c r="CH33" s="305"/>
      <c r="CI33" s="305"/>
      <c r="CJ33" s="305"/>
      <c r="CK33" s="305"/>
      <c r="CL33" s="305"/>
      <c r="CM33" s="305"/>
      <c r="CN33" s="305"/>
      <c r="CO33" s="305"/>
      <c r="CP33" s="305"/>
      <c r="CQ33" s="305"/>
      <c r="CR33" s="305"/>
      <c r="CS33" s="305"/>
      <c r="CT33" s="305"/>
      <c r="CU33" s="305"/>
      <c r="CV33" s="305"/>
      <c r="CW33" s="305"/>
      <c r="CX33" s="305"/>
      <c r="CY33" s="305"/>
      <c r="CZ33" s="305"/>
      <c r="DA33" s="305"/>
      <c r="DB33" s="305"/>
      <c r="DC33" s="305"/>
      <c r="DD33" s="305"/>
      <c r="DE33" s="305"/>
      <c r="DF33" s="305"/>
      <c r="DG33" s="305"/>
      <c r="DH33" s="305"/>
      <c r="DI33" s="305"/>
      <c r="DJ33" s="305"/>
      <c r="DK33" s="305"/>
      <c r="DL33" s="305"/>
      <c r="DM33" s="305"/>
      <c r="DN33" s="305"/>
      <c r="DO33" s="305"/>
      <c r="DP33" s="305"/>
      <c r="DQ33" s="305"/>
      <c r="DR33" s="305"/>
      <c r="DS33" s="305"/>
      <c r="DT33" s="305"/>
      <c r="DU33" s="305"/>
      <c r="DV33" s="305"/>
      <c r="DW33" s="305"/>
      <c r="DX33" s="305"/>
      <c r="DY33" s="305"/>
      <c r="DZ33" s="305"/>
      <c r="EA33" s="305"/>
      <c r="EB33" s="305"/>
      <c r="EC33" s="305"/>
      <c r="ED33" s="305"/>
      <c r="EE33" s="305"/>
      <c r="EF33" s="305"/>
      <c r="EG33" s="305"/>
      <c r="EH33" s="305"/>
      <c r="EI33" s="305"/>
      <c r="EJ33" s="305"/>
      <c r="EK33" s="305"/>
      <c r="EL33" s="305"/>
      <c r="EM33" s="305"/>
      <c r="EN33" s="305"/>
      <c r="EO33" s="305"/>
      <c r="EP33" s="305"/>
      <c r="EQ33" s="305"/>
      <c r="ER33" s="305"/>
      <c r="ES33" s="305"/>
      <c r="ET33" s="305"/>
      <c r="EU33" s="305"/>
      <c r="EV33" s="305"/>
      <c r="EW33" s="305"/>
      <c r="EX33" s="305"/>
      <c r="EY33" s="305"/>
      <c r="EZ33" s="305"/>
      <c r="FA33" s="305"/>
      <c r="FB33" s="305"/>
      <c r="FC33" s="305"/>
      <c r="FD33" s="305"/>
      <c r="FE33" s="305"/>
      <c r="FF33" s="305"/>
      <c r="FG33" s="305"/>
      <c r="FH33" s="305"/>
      <c r="FI33" s="305"/>
      <c r="FJ33" s="305"/>
      <c r="FK33" s="305"/>
      <c r="FL33" s="305"/>
      <c r="FM33" s="305"/>
      <c r="FN33" s="305"/>
      <c r="FO33" s="305"/>
      <c r="FP33" s="305"/>
      <c r="FQ33" s="305"/>
      <c r="FR33" s="305"/>
      <c r="FS33" s="305"/>
      <c r="FT33" s="305"/>
      <c r="FU33" s="305"/>
      <c r="FV33" s="305"/>
      <c r="FW33" s="305"/>
      <c r="FX33" s="305"/>
      <c r="FY33" s="305"/>
      <c r="FZ33" s="305"/>
      <c r="GA33" s="305"/>
      <c r="GB33" s="305"/>
      <c r="GC33" s="305"/>
      <c r="GD33" s="305"/>
      <c r="GE33" s="305"/>
      <c r="GF33" s="305"/>
      <c r="GG33" s="305"/>
      <c r="GH33" s="305"/>
      <c r="GI33" s="305"/>
      <c r="GJ33" s="305"/>
      <c r="GK33" s="305"/>
      <c r="GL33" s="305"/>
      <c r="GM33" s="305"/>
      <c r="GN33" s="305"/>
      <c r="GO33" s="305"/>
      <c r="GP33" s="305"/>
      <c r="GQ33" s="305"/>
      <c r="GR33" s="305"/>
      <c r="GS33" s="305"/>
      <c r="GT33" s="305"/>
      <c r="GU33" s="305"/>
      <c r="GV33" s="305"/>
      <c r="GW33" s="305"/>
      <c r="GX33" s="305"/>
      <c r="GY33" s="305"/>
      <c r="GZ33" s="305"/>
      <c r="HA33" s="305"/>
      <c r="HB33" s="305"/>
      <c r="HC33" s="305"/>
      <c r="HD33" s="305"/>
      <c r="HE33" s="305"/>
      <c r="HF33" s="305"/>
      <c r="HG33" s="305"/>
      <c r="HH33" s="305"/>
      <c r="HI33" s="305"/>
      <c r="HJ33" s="305"/>
      <c r="HK33" s="305"/>
      <c r="HL33" s="305"/>
      <c r="HM33" s="305"/>
      <c r="HN33" s="305"/>
      <c r="HO33" s="305"/>
      <c r="HP33" s="305"/>
      <c r="HQ33" s="305"/>
      <c r="HR33" s="305"/>
      <c r="HS33" s="305"/>
      <c r="HT33" s="305"/>
      <c r="HU33" s="305"/>
      <c r="HV33" s="305"/>
      <c r="HW33" s="305"/>
      <c r="HX33" s="305"/>
      <c r="HY33" s="305"/>
      <c r="HZ33" s="305"/>
      <c r="IA33" s="305"/>
      <c r="IB33" s="305"/>
      <c r="IC33" s="305"/>
      <c r="ID33" s="305"/>
      <c r="IE33" s="305"/>
      <c r="IF33" s="305"/>
      <c r="IG33" s="305"/>
      <c r="IH33" s="305"/>
      <c r="II33" s="305"/>
      <c r="IJ33" s="305"/>
      <c r="IK33" s="305"/>
      <c r="IL33" s="305"/>
      <c r="IM33" s="305"/>
      <c r="IN33" s="305"/>
      <c r="IO33" s="305"/>
      <c r="IP33" s="305"/>
      <c r="IQ33" s="305"/>
      <c r="IR33" s="305"/>
      <c r="IS33" s="305"/>
      <c r="IT33" s="305"/>
      <c r="IU33" s="305"/>
      <c r="IV33" s="305"/>
      <c r="IW33" s="305"/>
      <c r="IX33" s="305"/>
      <c r="IY33" s="305"/>
      <c r="IZ33" s="305"/>
      <c r="JA33" s="305"/>
      <c r="JB33" s="305"/>
      <c r="JC33" s="305"/>
      <c r="JD33" s="305"/>
      <c r="JE33" s="305"/>
      <c r="JF33" s="305"/>
      <c r="JG33" s="305"/>
      <c r="JH33" s="305"/>
      <c r="JI33" s="305"/>
      <c r="JJ33" s="305"/>
      <c r="JK33" s="305"/>
      <c r="JL33" s="305"/>
      <c r="JM33" s="305"/>
      <c r="JN33" s="305"/>
      <c r="JO33" s="305"/>
      <c r="JP33" s="305"/>
      <c r="JQ33" s="305"/>
      <c r="JR33" s="305"/>
      <c r="JS33" s="305"/>
      <c r="JT33" s="305"/>
      <c r="JU33" s="305"/>
      <c r="JV33" s="305"/>
      <c r="JW33" s="305"/>
      <c r="JX33" s="305"/>
      <c r="JY33" s="305"/>
      <c r="JZ33" s="305"/>
      <c r="KA33" s="305"/>
      <c r="KB33" s="305"/>
      <c r="KC33" s="305"/>
      <c r="KD33" s="305"/>
      <c r="KE33" s="305"/>
      <c r="KF33" s="305"/>
      <c r="KG33" s="305"/>
      <c r="KH33" s="305"/>
      <c r="KI33" s="305"/>
      <c r="KJ33" s="305"/>
      <c r="KK33" s="305"/>
      <c r="KL33" s="305"/>
      <c r="KM33" s="305"/>
      <c r="KN33" s="305"/>
      <c r="KO33" s="305"/>
      <c r="KP33" s="305"/>
      <c r="KQ33" s="305"/>
      <c r="KR33" s="305"/>
      <c r="KS33" s="305"/>
      <c r="KT33" s="305"/>
      <c r="KU33" s="305"/>
      <c r="KV33" s="305"/>
      <c r="KW33" s="305"/>
      <c r="KX33" s="305"/>
      <c r="KY33" s="305"/>
      <c r="KZ33" s="305"/>
      <c r="LA33" s="305"/>
      <c r="LB33" s="305"/>
      <c r="LC33" s="305"/>
      <c r="LD33" s="305"/>
      <c r="LE33" s="305"/>
      <c r="LF33" s="305"/>
      <c r="LG33" s="305"/>
      <c r="LH33" s="305"/>
      <c r="LI33" s="305"/>
      <c r="LJ33" s="305"/>
      <c r="LK33" s="305"/>
      <c r="LL33" s="305"/>
      <c r="LM33" s="305"/>
      <c r="LN33" s="305"/>
      <c r="LO33" s="305"/>
      <c r="LP33" s="305"/>
      <c r="LQ33" s="305"/>
      <c r="LR33" s="305"/>
      <c r="LS33" s="305"/>
      <c r="LT33" s="305"/>
      <c r="LU33" s="305"/>
      <c r="LV33" s="305"/>
      <c r="LW33" s="305"/>
      <c r="LX33" s="305"/>
      <c r="LY33" s="305"/>
      <c r="LZ33" s="305"/>
      <c r="MA33" s="305"/>
      <c r="MB33" s="305"/>
      <c r="MC33" s="305"/>
      <c r="MD33" s="305"/>
      <c r="ME33" s="305"/>
      <c r="MF33" s="305"/>
      <c r="MG33" s="305"/>
      <c r="MH33" s="305"/>
      <c r="MI33" s="305"/>
      <c r="MJ33" s="305"/>
      <c r="MK33" s="305"/>
      <c r="ML33" s="305"/>
      <c r="MM33" s="305"/>
      <c r="MN33" s="305"/>
      <c r="MO33" s="305"/>
      <c r="MP33" s="305"/>
      <c r="MQ33" s="305"/>
      <c r="MR33" s="305"/>
      <c r="MS33" s="305"/>
      <c r="MT33" s="305"/>
      <c r="MU33" s="305"/>
      <c r="MV33" s="305"/>
      <c r="MW33" s="305"/>
      <c r="MX33" s="305"/>
      <c r="MY33" s="305"/>
      <c r="MZ33" s="305"/>
      <c r="NA33" s="305"/>
      <c r="NB33" s="305"/>
      <c r="NC33" s="305"/>
      <c r="ND33" s="305"/>
      <c r="NE33" s="305"/>
      <c r="NF33" s="305"/>
      <c r="NG33" s="305"/>
      <c r="NH33" s="305"/>
      <c r="NI33" s="305"/>
      <c r="NJ33" s="305"/>
      <c r="NK33" s="305"/>
      <c r="NL33" s="305"/>
      <c r="NM33" s="305"/>
      <c r="NN33" s="305"/>
      <c r="NO33" s="305"/>
      <c r="NP33" s="305"/>
      <c r="NQ33" s="305"/>
      <c r="NR33" s="305"/>
      <c r="NS33" s="305"/>
      <c r="NT33" s="305"/>
      <c r="NU33" s="305"/>
      <c r="NV33" s="305"/>
      <c r="NW33" s="305"/>
      <c r="NX33" s="305"/>
      <c r="NY33" s="305"/>
      <c r="NZ33" s="305"/>
      <c r="OA33" s="305"/>
      <c r="OB33" s="305"/>
      <c r="OC33" s="305"/>
      <c r="OD33" s="305"/>
      <c r="OE33" s="305"/>
      <c r="OF33" s="305"/>
      <c r="OG33" s="305"/>
      <c r="OH33" s="305"/>
      <c r="OI33" s="305"/>
      <c r="OJ33" s="305"/>
      <c r="OK33" s="305"/>
      <c r="OL33" s="305"/>
      <c r="OM33" s="305"/>
      <c r="ON33" s="305"/>
      <c r="OO33" s="305"/>
      <c r="OP33" s="305"/>
      <c r="OQ33" s="305"/>
      <c r="OR33" s="305"/>
      <c r="OS33" s="305"/>
      <c r="OT33" s="305"/>
      <c r="OU33" s="305"/>
      <c r="OV33" s="305"/>
      <c r="OW33" s="305"/>
      <c r="OX33" s="305"/>
      <c r="OY33" s="305"/>
      <c r="OZ33" s="305"/>
      <c r="PA33" s="305"/>
      <c r="PB33" s="305"/>
      <c r="PC33" s="305"/>
      <c r="PD33" s="305"/>
      <c r="PE33" s="305"/>
      <c r="PF33" s="305"/>
      <c r="PG33" s="305"/>
      <c r="PH33" s="305"/>
      <c r="PI33" s="305"/>
      <c r="PJ33" s="305"/>
      <c r="PK33" s="305"/>
      <c r="PL33" s="305"/>
      <c r="PM33" s="305"/>
      <c r="PN33" s="305"/>
      <c r="PO33" s="305"/>
      <c r="PP33" s="305"/>
      <c r="PQ33" s="305"/>
      <c r="PR33" s="305"/>
      <c r="PS33" s="305"/>
      <c r="PT33" s="305"/>
      <c r="PU33" s="305"/>
      <c r="PV33" s="305"/>
      <c r="PW33" s="305"/>
      <c r="PX33" s="305"/>
      <c r="PY33" s="305"/>
      <c r="PZ33" s="305"/>
      <c r="QA33" s="305"/>
      <c r="QB33" s="305"/>
      <c r="QC33" s="305"/>
      <c r="QD33" s="305"/>
      <c r="QE33" s="305"/>
      <c r="QF33" s="305"/>
      <c r="QG33" s="305"/>
      <c r="QH33" s="305"/>
      <c r="QI33" s="305"/>
      <c r="QJ33" s="305"/>
      <c r="QK33" s="305"/>
      <c r="QL33" s="305"/>
      <c r="QM33" s="305"/>
      <c r="QN33" s="305"/>
      <c r="QO33" s="305"/>
      <c r="QP33" s="305"/>
      <c r="QQ33" s="305"/>
      <c r="QR33" s="305"/>
      <c r="QS33" s="305"/>
      <c r="QT33" s="305"/>
      <c r="QU33" s="305"/>
      <c r="QV33" s="305"/>
      <c r="QW33" s="305"/>
      <c r="QX33" s="305"/>
      <c r="QY33" s="305"/>
      <c r="QZ33" s="305"/>
      <c r="RA33" s="305"/>
      <c r="RB33" s="305"/>
      <c r="RC33" s="305"/>
      <c r="RD33" s="305"/>
      <c r="RE33" s="305"/>
      <c r="RF33" s="305"/>
      <c r="RG33" s="305"/>
      <c r="RH33" s="305"/>
      <c r="RI33" s="305"/>
      <c r="RJ33" s="305"/>
      <c r="RK33" s="305"/>
      <c r="RL33" s="305"/>
      <c r="RM33" s="305"/>
      <c r="RN33" s="305"/>
      <c r="RO33" s="305"/>
      <c r="RP33" s="305"/>
      <c r="RQ33" s="305"/>
      <c r="RR33" s="305"/>
      <c r="RS33" s="305"/>
      <c r="RT33" s="305"/>
      <c r="RU33" s="305"/>
      <c r="RV33" s="305"/>
      <c r="RW33" s="305"/>
      <c r="RX33" s="305"/>
      <c r="RY33" s="305"/>
      <c r="RZ33" s="305"/>
      <c r="SA33" s="305"/>
      <c r="SB33" s="305"/>
      <c r="SC33" s="305"/>
      <c r="SD33" s="305"/>
      <c r="SE33" s="305"/>
      <c r="SF33" s="305"/>
      <c r="SG33" s="305"/>
      <c r="SH33" s="305"/>
      <c r="SI33" s="305"/>
      <c r="SJ33" s="305"/>
      <c r="SK33" s="305"/>
      <c r="SL33" s="305"/>
      <c r="SM33" s="305"/>
      <c r="SN33" s="305"/>
      <c r="SO33" s="305"/>
      <c r="SP33" s="305"/>
      <c r="SQ33" s="305"/>
      <c r="SR33" s="305"/>
      <c r="SS33" s="305"/>
      <c r="ST33" s="305"/>
      <c r="SU33" s="305"/>
      <c r="SV33" s="305"/>
      <c r="SW33" s="305"/>
      <c r="SX33" s="305"/>
      <c r="SY33" s="305"/>
      <c r="SZ33" s="305"/>
      <c r="TA33" s="305"/>
      <c r="TB33" s="305"/>
      <c r="TC33" s="305"/>
      <c r="TD33" s="305"/>
      <c r="TE33" s="305"/>
      <c r="TF33" s="305"/>
      <c r="TG33" s="305"/>
      <c r="TH33" s="305"/>
      <c r="TI33" s="305"/>
      <c r="TJ33" s="305"/>
      <c r="TK33" s="305"/>
      <c r="TL33" s="305"/>
      <c r="TM33" s="305"/>
      <c r="TN33" s="305"/>
      <c r="TO33" s="305"/>
      <c r="TP33" s="305"/>
      <c r="TQ33" s="305"/>
      <c r="TR33" s="305"/>
      <c r="TS33" s="305"/>
      <c r="TT33" s="305"/>
      <c r="TU33" s="305"/>
      <c r="TV33" s="305"/>
      <c r="TW33" s="305"/>
      <c r="TX33" s="305"/>
      <c r="TY33" s="305"/>
      <c r="TZ33" s="305"/>
      <c r="UA33" s="305"/>
      <c r="UB33" s="305"/>
      <c r="UC33" s="305"/>
      <c r="UD33" s="305"/>
      <c r="UE33" s="305"/>
      <c r="UF33" s="305"/>
      <c r="UG33" s="305"/>
      <c r="UH33" s="305"/>
      <c r="UI33" s="305"/>
      <c r="UJ33" s="305"/>
      <c r="UK33" s="305"/>
      <c r="UL33" s="305"/>
      <c r="UM33" s="305"/>
      <c r="UN33" s="305"/>
      <c r="UO33" s="305"/>
      <c r="UP33" s="305"/>
      <c r="UQ33" s="305"/>
      <c r="UR33" s="305"/>
      <c r="US33" s="305"/>
      <c r="UT33" s="305"/>
      <c r="UU33" s="305"/>
      <c r="UV33" s="305"/>
      <c r="UW33" s="305"/>
      <c r="UX33" s="305"/>
      <c r="UY33" s="305"/>
      <c r="UZ33" s="305"/>
      <c r="VA33" s="305"/>
      <c r="VB33" s="305"/>
      <c r="VC33" s="305"/>
      <c r="VD33" s="305"/>
      <c r="VE33" s="305"/>
      <c r="VF33" s="305"/>
      <c r="VG33" s="305"/>
      <c r="VH33" s="305"/>
      <c r="VI33" s="305"/>
      <c r="VJ33" s="305"/>
      <c r="VK33" s="305"/>
      <c r="VL33" s="305"/>
      <c r="VM33" s="305"/>
      <c r="VN33" s="305"/>
      <c r="VO33" s="305"/>
      <c r="VP33" s="305"/>
      <c r="VQ33" s="305"/>
      <c r="VR33" s="305"/>
      <c r="VS33" s="305"/>
      <c r="VT33" s="305"/>
      <c r="VU33" s="305"/>
      <c r="VV33" s="305"/>
      <c r="VW33" s="305"/>
      <c r="VX33" s="305"/>
      <c r="VY33" s="305"/>
      <c r="VZ33" s="305"/>
      <c r="WA33" s="305"/>
      <c r="WB33" s="305"/>
      <c r="WC33" s="305"/>
      <c r="WD33" s="305"/>
      <c r="WE33" s="305"/>
      <c r="WF33" s="305"/>
      <c r="WG33" s="305"/>
      <c r="WH33" s="305"/>
      <c r="WI33" s="305"/>
      <c r="WJ33" s="305"/>
      <c r="WK33" s="305"/>
      <c r="WL33" s="305"/>
      <c r="WM33" s="305"/>
      <c r="WN33" s="305"/>
      <c r="WO33" s="305"/>
      <c r="WP33" s="305"/>
      <c r="WQ33" s="305"/>
      <c r="WR33" s="305"/>
      <c r="WS33" s="305"/>
      <c r="WT33" s="305"/>
      <c r="WU33" s="305"/>
      <c r="WV33" s="305"/>
      <c r="WW33" s="305"/>
      <c r="WX33" s="305"/>
      <c r="WY33" s="305"/>
      <c r="WZ33" s="305"/>
      <c r="XA33" s="305"/>
      <c r="XB33" s="305"/>
      <c r="XC33" s="305"/>
      <c r="XD33" s="305"/>
      <c r="XE33" s="305"/>
      <c r="XF33" s="305"/>
      <c r="XG33" s="305"/>
      <c r="XH33" s="305"/>
      <c r="XI33" s="305"/>
      <c r="XJ33" s="305"/>
      <c r="XK33" s="305"/>
      <c r="XL33" s="305"/>
      <c r="XM33" s="305"/>
      <c r="XN33" s="305"/>
      <c r="XO33" s="305"/>
      <c r="XP33" s="305"/>
      <c r="XQ33" s="305"/>
      <c r="XR33" s="305"/>
      <c r="XS33" s="305"/>
      <c r="XT33" s="305"/>
      <c r="XU33" s="305"/>
      <c r="XV33" s="305"/>
      <c r="XW33" s="305"/>
      <c r="XX33" s="305"/>
      <c r="XY33" s="305"/>
      <c r="XZ33" s="305"/>
      <c r="YA33" s="305"/>
      <c r="YB33" s="305"/>
      <c r="YC33" s="305"/>
      <c r="YD33" s="305"/>
      <c r="YE33" s="305"/>
      <c r="YF33" s="305"/>
      <c r="YG33" s="305"/>
      <c r="YH33" s="305"/>
      <c r="YI33" s="305"/>
      <c r="YJ33" s="305"/>
      <c r="YK33" s="305"/>
      <c r="YL33" s="305"/>
      <c r="YM33" s="305"/>
      <c r="YN33" s="305"/>
      <c r="YO33" s="305"/>
      <c r="YP33" s="305"/>
      <c r="YQ33" s="305"/>
      <c r="YR33" s="305"/>
      <c r="YS33" s="305"/>
      <c r="YT33" s="305"/>
      <c r="YU33" s="305"/>
      <c r="YV33" s="305"/>
      <c r="YW33" s="305"/>
      <c r="YX33" s="305"/>
      <c r="YY33" s="305"/>
      <c r="YZ33" s="305"/>
      <c r="ZA33" s="305"/>
      <c r="ZB33" s="305"/>
      <c r="ZC33" s="305"/>
      <c r="ZD33" s="305"/>
      <c r="ZE33" s="305"/>
      <c r="ZF33" s="305"/>
      <c r="ZG33" s="305"/>
      <c r="ZH33" s="305"/>
      <c r="ZI33" s="305"/>
      <c r="ZJ33" s="305"/>
      <c r="ZK33" s="305"/>
      <c r="ZL33" s="305"/>
      <c r="ZM33" s="305"/>
      <c r="ZN33" s="305"/>
      <c r="ZO33" s="305"/>
      <c r="ZP33" s="305"/>
      <c r="ZQ33" s="305"/>
      <c r="ZR33" s="305"/>
      <c r="ZS33" s="305"/>
      <c r="ZT33" s="305"/>
      <c r="ZU33" s="305"/>
      <c r="ZV33" s="305"/>
      <c r="ZW33" s="305"/>
      <c r="ZX33" s="305"/>
      <c r="ZY33" s="305"/>
      <c r="ZZ33" s="305"/>
      <c r="AAA33" s="305"/>
      <c r="AAB33" s="305"/>
      <c r="AAC33" s="305"/>
      <c r="AAD33" s="305"/>
      <c r="AAE33" s="305"/>
      <c r="AAF33" s="305"/>
      <c r="AAG33" s="305"/>
      <c r="AAH33" s="305"/>
      <c r="AAI33" s="305"/>
      <c r="AAJ33" s="305"/>
      <c r="AAK33" s="305"/>
      <c r="AAL33" s="305"/>
      <c r="AAM33" s="305"/>
      <c r="AAN33" s="305"/>
      <c r="AAO33" s="305"/>
      <c r="AAP33" s="305"/>
      <c r="AAQ33" s="305"/>
      <c r="AAR33" s="305"/>
      <c r="AAS33" s="305"/>
      <c r="AAT33" s="305"/>
      <c r="AAU33" s="305"/>
      <c r="AAV33" s="305"/>
      <c r="AAW33" s="305"/>
      <c r="AAX33" s="305"/>
      <c r="AAY33" s="305"/>
      <c r="AAZ33" s="305"/>
      <c r="ABA33" s="305"/>
      <c r="ABB33" s="305"/>
      <c r="ABC33" s="305"/>
      <c r="ABD33" s="305"/>
      <c r="ABE33" s="305"/>
      <c r="ABF33" s="305"/>
      <c r="ABG33" s="305"/>
      <c r="ABH33" s="305"/>
      <c r="ABI33" s="305"/>
      <c r="ABJ33" s="305"/>
      <c r="ABK33" s="305"/>
      <c r="ABL33" s="305"/>
      <c r="ABM33" s="305"/>
      <c r="ABN33" s="305"/>
      <c r="ABO33" s="305"/>
      <c r="ABP33" s="305"/>
      <c r="ABQ33" s="305"/>
      <c r="ABR33" s="305"/>
      <c r="ABS33" s="305"/>
      <c r="ABT33" s="305"/>
      <c r="ABU33" s="305"/>
      <c r="ABV33" s="305"/>
      <c r="ABW33" s="305"/>
      <c r="ABX33" s="305"/>
      <c r="ABY33" s="305"/>
      <c r="ABZ33" s="305"/>
      <c r="ACA33" s="305"/>
      <c r="ACB33" s="305"/>
      <c r="ACC33" s="305"/>
      <c r="ACD33" s="305"/>
      <c r="ACE33" s="305"/>
      <c r="ACF33" s="305"/>
      <c r="ACG33" s="305"/>
      <c r="ACH33" s="305"/>
      <c r="ACI33" s="305"/>
      <c r="ACJ33" s="305"/>
      <c r="ACK33" s="305"/>
      <c r="ACL33" s="305"/>
      <c r="ACM33" s="305"/>
      <c r="ACN33" s="305"/>
      <c r="ACO33" s="305"/>
      <c r="ACP33" s="305"/>
      <c r="ACQ33" s="305"/>
      <c r="ACR33" s="305"/>
      <c r="ACS33" s="305"/>
      <c r="ACT33" s="305"/>
      <c r="ACU33" s="305"/>
      <c r="ACV33" s="305"/>
      <c r="ACW33" s="305"/>
      <c r="ACX33" s="305"/>
      <c r="ACY33" s="305"/>
      <c r="ACZ33" s="305"/>
      <c r="ADA33" s="305"/>
      <c r="ADB33" s="305"/>
      <c r="ADC33" s="305"/>
      <c r="ADD33" s="305"/>
      <c r="ADE33" s="305"/>
      <c r="ADF33" s="305"/>
      <c r="ADG33" s="305"/>
      <c r="ADH33" s="305"/>
      <c r="ADI33" s="305"/>
      <c r="ADJ33" s="305"/>
      <c r="ADK33" s="305"/>
      <c r="ADL33" s="305"/>
      <c r="ADM33" s="305"/>
      <c r="ADN33" s="305"/>
      <c r="ADO33" s="305"/>
      <c r="ADP33" s="305"/>
      <c r="ADQ33" s="305"/>
      <c r="ADR33" s="305"/>
      <c r="ADS33" s="305"/>
      <c r="ADT33" s="305"/>
      <c r="ADU33" s="305"/>
      <c r="ADV33" s="305"/>
      <c r="ADW33" s="305"/>
      <c r="ADX33" s="305"/>
      <c r="ADY33" s="305"/>
      <c r="ADZ33" s="305"/>
      <c r="AEA33" s="305"/>
      <c r="AEB33" s="305"/>
      <c r="AEC33" s="305"/>
      <c r="AED33" s="305"/>
      <c r="AEE33" s="305"/>
      <c r="AEF33" s="305"/>
      <c r="AEG33" s="305"/>
      <c r="AEH33" s="305"/>
      <c r="AEI33" s="305"/>
      <c r="AEJ33" s="305"/>
      <c r="AEK33" s="305"/>
      <c r="AEL33" s="305"/>
      <c r="AEM33" s="305"/>
      <c r="AEN33" s="305"/>
      <c r="AEO33" s="305"/>
      <c r="AEP33" s="305"/>
      <c r="AEQ33" s="305"/>
      <c r="AER33" s="305"/>
      <c r="AES33" s="305"/>
      <c r="AET33" s="305"/>
      <c r="AEU33" s="305"/>
      <c r="AEV33" s="305"/>
      <c r="AEW33" s="305"/>
      <c r="AEX33" s="305"/>
      <c r="AEY33" s="305"/>
      <c r="AEZ33" s="305"/>
      <c r="AFA33" s="305"/>
      <c r="AFB33" s="305"/>
      <c r="AFC33" s="305"/>
      <c r="AFD33" s="305"/>
      <c r="AFE33" s="305"/>
      <c r="AFF33" s="305"/>
      <c r="AFG33" s="305"/>
      <c r="AFH33" s="305"/>
      <c r="AFI33" s="305"/>
      <c r="AFJ33" s="305"/>
      <c r="AFK33" s="305"/>
      <c r="AFL33" s="305"/>
      <c r="AFM33" s="305"/>
      <c r="AFN33" s="305"/>
      <c r="AFO33" s="305"/>
      <c r="AFP33" s="305"/>
      <c r="AFQ33" s="305"/>
      <c r="AFR33" s="305"/>
      <c r="AFS33" s="305"/>
      <c r="AFT33" s="305"/>
      <c r="AFU33" s="305"/>
      <c r="AFV33" s="305"/>
      <c r="AFW33" s="305"/>
      <c r="AFX33" s="305"/>
      <c r="AFY33" s="305"/>
      <c r="AFZ33" s="305"/>
      <c r="AGA33" s="305"/>
      <c r="AGB33" s="305"/>
      <c r="AGC33" s="305"/>
      <c r="AGD33" s="305"/>
      <c r="AGE33" s="305"/>
      <c r="AGF33" s="305"/>
      <c r="AGG33" s="305"/>
      <c r="AGH33" s="305"/>
      <c r="AGI33" s="305"/>
      <c r="AGJ33" s="305"/>
      <c r="AGK33" s="305"/>
      <c r="AGL33" s="305"/>
      <c r="AGM33" s="305"/>
      <c r="AGN33" s="305"/>
      <c r="AGO33" s="305"/>
      <c r="AGP33" s="305"/>
      <c r="AGQ33" s="305"/>
      <c r="AGR33" s="305"/>
      <c r="AGS33" s="305"/>
      <c r="AGT33" s="305"/>
      <c r="AGU33" s="305"/>
      <c r="AGV33" s="305"/>
      <c r="AGW33" s="305"/>
      <c r="AGX33" s="305"/>
      <c r="AGY33" s="305"/>
      <c r="AGZ33" s="305"/>
      <c r="AHA33" s="305"/>
      <c r="AHB33" s="305"/>
      <c r="AHC33" s="305"/>
      <c r="AHD33" s="305"/>
      <c r="AHE33" s="305"/>
      <c r="AHF33" s="305"/>
      <c r="AHG33" s="305"/>
      <c r="AHH33" s="305"/>
      <c r="AHI33" s="305"/>
      <c r="AHJ33" s="305"/>
      <c r="AHK33" s="305"/>
      <c r="AHL33" s="305"/>
      <c r="AHM33" s="305"/>
      <c r="AHN33" s="305"/>
      <c r="AHO33" s="305"/>
      <c r="AHP33" s="305"/>
      <c r="AHQ33" s="305"/>
      <c r="AHR33" s="305"/>
      <c r="AHS33" s="305"/>
      <c r="AHT33" s="305"/>
      <c r="AHU33" s="305"/>
      <c r="AHV33" s="305"/>
      <c r="AHW33" s="305"/>
      <c r="AHX33" s="305"/>
      <c r="AHY33" s="305"/>
      <c r="AHZ33" s="305"/>
      <c r="AIA33" s="305"/>
      <c r="AIB33" s="305"/>
      <c r="AIC33" s="305"/>
      <c r="AID33" s="305"/>
      <c r="AIE33" s="305"/>
      <c r="AIF33" s="305"/>
      <c r="AIG33" s="305"/>
      <c r="AIH33" s="305"/>
      <c r="AII33" s="305"/>
      <c r="AIJ33" s="305"/>
      <c r="AIK33" s="305"/>
      <c r="AIL33" s="305"/>
      <c r="AIM33" s="305"/>
      <c r="AIN33" s="305"/>
      <c r="AIO33" s="305"/>
      <c r="AIP33" s="305"/>
      <c r="AIQ33" s="305"/>
      <c r="AIR33" s="305"/>
      <c r="AIS33" s="305"/>
      <c r="AIT33" s="305"/>
      <c r="AIU33" s="305"/>
      <c r="AIV33" s="305"/>
      <c r="AIW33" s="305"/>
      <c r="AIX33" s="305"/>
      <c r="AIY33" s="305"/>
      <c r="AIZ33" s="305"/>
      <c r="AJA33" s="305"/>
      <c r="AJB33" s="305"/>
      <c r="AJC33" s="305"/>
      <c r="AJD33" s="305"/>
      <c r="AJE33" s="305"/>
      <c r="AJF33" s="305"/>
      <c r="AJG33" s="305"/>
      <c r="AJH33" s="305"/>
      <c r="AJI33" s="305"/>
      <c r="AJJ33" s="305"/>
      <c r="AJK33" s="305"/>
      <c r="AJL33" s="305"/>
      <c r="AJM33" s="305"/>
      <c r="AJN33" s="305"/>
      <c r="AJO33" s="305"/>
      <c r="AJP33" s="305"/>
      <c r="AJQ33" s="305"/>
      <c r="AJR33" s="305"/>
      <c r="AJS33" s="305"/>
      <c r="AJT33" s="305"/>
      <c r="AJU33" s="305"/>
      <c r="AJV33" s="305"/>
      <c r="AJW33" s="305"/>
      <c r="AJX33" s="305"/>
      <c r="AJY33" s="305"/>
      <c r="AJZ33" s="305"/>
      <c r="AKA33" s="305"/>
      <c r="AKB33" s="305"/>
      <c r="AKC33" s="305"/>
      <c r="AKD33" s="305"/>
      <c r="AKE33" s="305"/>
      <c r="AKF33" s="305"/>
      <c r="AKG33" s="305"/>
      <c r="AKH33" s="305"/>
      <c r="AKI33" s="305"/>
      <c r="AKJ33" s="305"/>
      <c r="AKK33" s="305"/>
      <c r="AKL33" s="305"/>
      <c r="AKM33" s="305"/>
      <c r="AKN33" s="305"/>
      <c r="AKO33" s="305"/>
      <c r="AKP33" s="305"/>
      <c r="AKQ33" s="305"/>
      <c r="AKR33" s="305"/>
      <c r="AKS33" s="305"/>
      <c r="AKT33" s="305"/>
      <c r="AKU33" s="305"/>
      <c r="AKV33" s="305"/>
      <c r="AKW33" s="305"/>
      <c r="AKX33" s="305"/>
      <c r="AKY33" s="305"/>
      <c r="AKZ33" s="305"/>
      <c r="ALA33" s="305"/>
      <c r="ALB33" s="305"/>
      <c r="ALC33" s="305"/>
      <c r="ALD33" s="305"/>
      <c r="ALE33" s="305"/>
      <c r="ALF33" s="305"/>
      <c r="ALG33" s="305"/>
      <c r="ALH33" s="305"/>
      <c r="ALI33" s="305"/>
      <c r="ALJ33" s="305"/>
      <c r="ALK33" s="305"/>
      <c r="ALL33" s="305"/>
      <c r="ALM33" s="305"/>
      <c r="ALN33" s="305"/>
      <c r="ALO33" s="305"/>
      <c r="ALP33" s="305"/>
      <c r="ALQ33" s="305"/>
      <c r="ALR33" s="305"/>
      <c r="ALS33" s="305"/>
      <c r="ALT33" s="305"/>
      <c r="ALU33" s="305"/>
      <c r="ALV33" s="305"/>
      <c r="ALW33" s="305"/>
      <c r="ALX33" s="305"/>
      <c r="ALY33" s="305"/>
      <c r="ALZ33" s="305"/>
      <c r="AMA33" s="305"/>
      <c r="AMB33" s="305"/>
      <c r="AMC33" s="305"/>
      <c r="AMD33" s="305"/>
      <c r="AME33" s="305"/>
      <c r="AMF33" s="305"/>
      <c r="AMG33" s="305"/>
      <c r="AMH33" s="305"/>
      <c r="AMI33" s="305"/>
      <c r="AMJ33" s="305"/>
      <c r="AMK33" s="305"/>
      <c r="AML33" s="305"/>
      <c r="AMM33" s="305"/>
      <c r="AMN33" s="305"/>
      <c r="AMO33" s="305"/>
      <c r="AMP33" s="305"/>
      <c r="AMQ33" s="305"/>
      <c r="AMR33" s="305"/>
      <c r="AMS33" s="305"/>
      <c r="AMT33" s="305"/>
      <c r="AMU33" s="305"/>
      <c r="AMV33" s="305"/>
      <c r="AMW33" s="305"/>
      <c r="AMX33" s="305"/>
      <c r="AMY33" s="305"/>
      <c r="AMZ33" s="305"/>
      <c r="ANA33" s="305"/>
      <c r="ANB33" s="305"/>
      <c r="ANC33" s="305"/>
      <c r="AND33" s="305"/>
      <c r="ANE33" s="305"/>
      <c r="ANF33" s="305"/>
      <c r="ANG33" s="305"/>
      <c r="ANH33" s="305"/>
      <c r="ANI33" s="305"/>
      <c r="ANJ33" s="305"/>
      <c r="ANK33" s="305"/>
      <c r="ANL33" s="305"/>
      <c r="ANM33" s="305"/>
      <c r="ANN33" s="305"/>
      <c r="ANO33" s="305"/>
      <c r="ANP33" s="305"/>
      <c r="ANQ33" s="305"/>
      <c r="ANR33" s="305"/>
      <c r="ANS33" s="305"/>
      <c r="ANT33" s="305"/>
      <c r="ANU33" s="305"/>
      <c r="ANV33" s="305"/>
      <c r="ANW33" s="305"/>
      <c r="ANX33" s="305"/>
      <c r="ANY33" s="305"/>
      <c r="ANZ33" s="305"/>
      <c r="AOA33" s="305"/>
      <c r="AOB33" s="305"/>
      <c r="AOC33" s="305"/>
      <c r="AOD33" s="305"/>
      <c r="AOE33" s="305"/>
      <c r="AOF33" s="305"/>
      <c r="AOG33" s="305"/>
      <c r="AOH33" s="305"/>
      <c r="AOI33" s="305"/>
      <c r="AOJ33" s="305"/>
      <c r="AOK33" s="305"/>
      <c r="AOL33" s="305"/>
      <c r="AOM33" s="305"/>
      <c r="AON33" s="305"/>
      <c r="AOO33" s="305"/>
      <c r="AOP33" s="305"/>
      <c r="AOQ33" s="305"/>
      <c r="AOR33" s="305"/>
      <c r="AOS33" s="305"/>
      <c r="AOT33" s="305"/>
      <c r="AOU33" s="305"/>
      <c r="AOV33" s="305"/>
      <c r="AOW33" s="305"/>
      <c r="AOX33" s="305"/>
      <c r="AOY33" s="305"/>
      <c r="AOZ33" s="305"/>
      <c r="APA33" s="305"/>
      <c r="APB33" s="305"/>
      <c r="APC33" s="305"/>
      <c r="APD33" s="305"/>
      <c r="APE33" s="305"/>
      <c r="APF33" s="305"/>
      <c r="APG33" s="305"/>
      <c r="APH33" s="305"/>
      <c r="API33" s="305"/>
      <c r="APJ33" s="305"/>
      <c r="APK33" s="305"/>
      <c r="APL33" s="305"/>
      <c r="APM33" s="305"/>
      <c r="APN33" s="305"/>
      <c r="APO33" s="305"/>
      <c r="APP33" s="305"/>
      <c r="APQ33" s="305"/>
      <c r="APR33" s="305"/>
      <c r="APS33" s="305"/>
      <c r="APT33" s="305"/>
      <c r="APU33" s="305"/>
      <c r="APV33" s="305"/>
      <c r="APW33" s="305"/>
      <c r="APX33" s="305"/>
      <c r="APY33" s="305"/>
      <c r="APZ33" s="305"/>
      <c r="AQA33" s="305"/>
      <c r="AQB33" s="305"/>
      <c r="AQC33" s="305"/>
      <c r="AQD33" s="305"/>
      <c r="AQE33" s="305"/>
      <c r="AQF33" s="305"/>
      <c r="AQG33" s="305"/>
      <c r="AQH33" s="305"/>
      <c r="AQI33" s="305"/>
      <c r="AQJ33" s="305"/>
      <c r="AQK33" s="305"/>
      <c r="AQL33" s="305"/>
      <c r="AQM33" s="305"/>
      <c r="AQN33" s="305"/>
      <c r="AQO33" s="305"/>
      <c r="AQP33" s="305"/>
      <c r="AQQ33" s="305"/>
      <c r="AQR33" s="305"/>
      <c r="AQS33" s="305"/>
      <c r="AQT33" s="305"/>
      <c r="AQU33" s="305"/>
      <c r="AQV33" s="305"/>
      <c r="AQW33" s="305"/>
      <c r="AQX33" s="305"/>
      <c r="AQY33" s="305"/>
      <c r="AQZ33" s="305"/>
      <c r="ARA33" s="305"/>
      <c r="ARB33" s="305"/>
      <c r="ARC33" s="305"/>
      <c r="ARD33" s="305"/>
      <c r="ARE33" s="305"/>
      <c r="ARF33" s="305"/>
      <c r="ARG33" s="305"/>
      <c r="ARH33" s="305"/>
      <c r="ARI33" s="305"/>
      <c r="ARJ33" s="305"/>
      <c r="ARK33" s="305"/>
      <c r="ARL33" s="305"/>
      <c r="ARM33" s="305"/>
      <c r="ARN33" s="305"/>
      <c r="ARO33" s="305"/>
      <c r="ARP33" s="305"/>
      <c r="ARQ33" s="305"/>
      <c r="ARR33" s="305"/>
      <c r="ARS33" s="305"/>
      <c r="ART33" s="305"/>
      <c r="ARU33" s="305"/>
      <c r="ARV33" s="305"/>
      <c r="ARW33" s="305"/>
      <c r="ARX33" s="305"/>
      <c r="ARY33" s="305"/>
      <c r="ARZ33" s="305"/>
      <c r="ASA33" s="305"/>
      <c r="ASB33" s="305"/>
      <c r="ASC33" s="305"/>
      <c r="ASD33" s="305"/>
      <c r="ASE33" s="305"/>
      <c r="ASF33" s="305"/>
      <c r="ASG33" s="305"/>
      <c r="ASH33" s="305"/>
      <c r="ASI33" s="305"/>
      <c r="ASJ33" s="305"/>
      <c r="ASK33" s="305"/>
      <c r="ASL33" s="305"/>
      <c r="ASM33" s="305"/>
      <c r="ASN33" s="305"/>
      <c r="ASO33" s="305"/>
      <c r="ASP33" s="305"/>
      <c r="ASQ33" s="305"/>
      <c r="ASR33" s="305"/>
      <c r="ASS33" s="305"/>
      <c r="AST33" s="305"/>
      <c r="ASU33" s="305"/>
      <c r="ASV33" s="305"/>
      <c r="ASW33" s="305"/>
      <c r="ASX33" s="305"/>
      <c r="ASY33" s="305"/>
      <c r="ASZ33" s="305"/>
      <c r="ATA33" s="305"/>
      <c r="ATB33" s="305"/>
      <c r="ATC33" s="305"/>
      <c r="ATD33" s="305"/>
      <c r="ATE33" s="305"/>
      <c r="ATF33" s="305"/>
      <c r="ATG33" s="305"/>
      <c r="ATH33" s="305"/>
      <c r="ATI33" s="305"/>
      <c r="ATJ33" s="305"/>
      <c r="ATK33" s="305"/>
      <c r="ATL33" s="305"/>
      <c r="ATM33" s="305"/>
      <c r="ATN33" s="305"/>
      <c r="ATO33" s="305"/>
      <c r="ATP33" s="305"/>
      <c r="ATQ33" s="305"/>
      <c r="ATR33" s="305"/>
      <c r="ATS33" s="305"/>
      <c r="ATT33" s="305"/>
      <c r="ATU33" s="305"/>
      <c r="ATV33" s="305"/>
      <c r="ATW33" s="305"/>
      <c r="ATX33" s="305"/>
      <c r="ATY33" s="305"/>
      <c r="ATZ33" s="305"/>
      <c r="AUA33" s="305"/>
      <c r="AUB33" s="305"/>
      <c r="AUC33" s="305"/>
      <c r="AUD33" s="305"/>
      <c r="AUE33" s="305"/>
      <c r="AUF33" s="305"/>
      <c r="AUG33" s="305"/>
      <c r="AUH33" s="305"/>
      <c r="AUI33" s="305"/>
      <c r="AUJ33" s="305"/>
      <c r="AUK33" s="305"/>
      <c r="AUL33" s="305"/>
      <c r="AUM33" s="305"/>
      <c r="AUN33" s="305"/>
      <c r="AUO33" s="305"/>
      <c r="AUP33" s="305"/>
      <c r="AUQ33" s="305"/>
      <c r="AUR33" s="305"/>
      <c r="AUS33" s="305"/>
      <c r="AUT33" s="305"/>
      <c r="AUU33" s="305"/>
      <c r="AUV33" s="305"/>
      <c r="AUW33" s="305"/>
      <c r="AUX33" s="305"/>
      <c r="AUY33" s="305"/>
      <c r="AUZ33" s="305"/>
      <c r="AVA33" s="305"/>
      <c r="AVB33" s="305"/>
      <c r="AVC33" s="305"/>
      <c r="AVD33" s="305"/>
      <c r="AVE33" s="305"/>
      <c r="AVF33" s="305"/>
      <c r="AVG33" s="305"/>
      <c r="AVH33" s="305"/>
      <c r="AVI33" s="305"/>
      <c r="AVJ33" s="305"/>
      <c r="AVK33" s="305"/>
      <c r="AVL33" s="305"/>
      <c r="AVM33" s="305"/>
      <c r="AVN33" s="305"/>
      <c r="AVO33" s="305"/>
      <c r="AVP33" s="305"/>
      <c r="AVQ33" s="305"/>
      <c r="AVR33" s="305"/>
      <c r="AVS33" s="305"/>
      <c r="AVT33" s="305"/>
      <c r="AVU33" s="305"/>
      <c r="AVV33" s="305"/>
      <c r="AVW33" s="305"/>
      <c r="AVX33" s="305"/>
      <c r="AVY33" s="305"/>
      <c r="AVZ33" s="305"/>
      <c r="AWA33" s="305"/>
      <c r="AWB33" s="305"/>
      <c r="AWC33" s="305"/>
      <c r="AWD33" s="305"/>
      <c r="AWE33" s="305"/>
      <c r="AWF33" s="305"/>
      <c r="AWG33" s="305"/>
      <c r="AWH33" s="305"/>
      <c r="AWI33" s="305"/>
      <c r="AWJ33" s="305"/>
      <c r="AWK33" s="305"/>
      <c r="AWL33" s="305"/>
      <c r="AWM33" s="305"/>
      <c r="AWN33" s="305"/>
      <c r="AWO33" s="305"/>
      <c r="AWP33" s="305"/>
      <c r="AWQ33" s="305"/>
      <c r="AWR33" s="305"/>
      <c r="AWS33" s="305"/>
      <c r="AWT33" s="305"/>
      <c r="AWU33" s="305"/>
      <c r="AWV33" s="305"/>
      <c r="AWW33" s="305"/>
      <c r="AWX33" s="305"/>
      <c r="AWY33" s="305"/>
      <c r="AWZ33" s="305"/>
      <c r="AXA33" s="305"/>
      <c r="AXB33" s="305"/>
      <c r="AXC33" s="305"/>
      <c r="AXD33" s="305"/>
      <c r="AXE33" s="305"/>
      <c r="AXF33" s="305"/>
      <c r="AXG33" s="305"/>
      <c r="AXH33" s="305"/>
      <c r="AXI33" s="305"/>
      <c r="AXJ33" s="305"/>
      <c r="AXK33" s="305"/>
      <c r="AXL33" s="305"/>
      <c r="AXM33" s="305"/>
      <c r="AXN33" s="305"/>
      <c r="AXO33" s="305"/>
      <c r="AXP33" s="305"/>
      <c r="AXQ33" s="305"/>
      <c r="AXR33" s="305"/>
      <c r="AXS33" s="305"/>
      <c r="AXT33" s="305"/>
      <c r="AXU33" s="305"/>
      <c r="AXV33" s="305"/>
      <c r="AXW33" s="305"/>
      <c r="AXX33" s="305"/>
      <c r="AXY33" s="305"/>
      <c r="AXZ33" s="305"/>
      <c r="AYA33" s="305"/>
      <c r="AYB33" s="305"/>
      <c r="AYC33" s="305"/>
      <c r="AYD33" s="305"/>
      <c r="AYE33" s="305"/>
      <c r="AYF33" s="305"/>
      <c r="AYG33" s="305"/>
      <c r="AYH33" s="305"/>
      <c r="AYI33" s="305"/>
      <c r="AYJ33" s="305"/>
      <c r="AYK33" s="305"/>
      <c r="AYL33" s="305"/>
      <c r="AYM33" s="305"/>
      <c r="AYN33" s="305"/>
      <c r="AYO33" s="305"/>
      <c r="AYP33" s="305"/>
      <c r="AYQ33" s="305"/>
      <c r="AYR33" s="305"/>
      <c r="AYS33" s="305"/>
      <c r="AYT33" s="305"/>
      <c r="AYU33" s="305"/>
      <c r="AYV33" s="305"/>
      <c r="AYW33" s="305"/>
      <c r="AYX33" s="305"/>
      <c r="AYY33" s="305"/>
      <c r="AYZ33" s="305"/>
      <c r="AZA33" s="305"/>
      <c r="AZB33" s="305"/>
      <c r="AZC33" s="305"/>
      <c r="AZD33" s="305"/>
      <c r="AZE33" s="305"/>
      <c r="AZF33" s="305"/>
      <c r="AZG33" s="305"/>
      <c r="AZH33" s="305"/>
      <c r="AZI33" s="305"/>
      <c r="AZJ33" s="305"/>
      <c r="AZK33" s="305"/>
      <c r="AZL33" s="305"/>
      <c r="AZM33" s="305"/>
      <c r="AZN33" s="305"/>
      <c r="AZO33" s="305"/>
      <c r="AZP33" s="305"/>
      <c r="AZQ33" s="305"/>
      <c r="AZR33" s="305"/>
      <c r="AZS33" s="305"/>
      <c r="AZT33" s="305"/>
      <c r="AZU33" s="305"/>
      <c r="AZV33" s="305"/>
      <c r="AZW33" s="305"/>
      <c r="AZX33" s="305"/>
      <c r="AZY33" s="305"/>
      <c r="AZZ33" s="305"/>
      <c r="BAA33" s="305"/>
      <c r="BAB33" s="305"/>
      <c r="BAC33" s="305"/>
      <c r="BAD33" s="305"/>
      <c r="BAE33" s="305"/>
      <c r="BAF33" s="305"/>
      <c r="BAG33" s="305"/>
      <c r="BAH33" s="305"/>
      <c r="BAI33" s="305"/>
      <c r="BAJ33" s="305"/>
      <c r="BAK33" s="305"/>
      <c r="BAL33" s="305"/>
      <c r="BAM33" s="305"/>
      <c r="BAN33" s="305"/>
      <c r="BAO33" s="305"/>
      <c r="BAP33" s="305"/>
      <c r="BAQ33" s="305"/>
      <c r="BAR33" s="305"/>
      <c r="BAS33" s="305"/>
      <c r="BAT33" s="305"/>
      <c r="BAU33" s="305"/>
      <c r="BAV33" s="305"/>
      <c r="BAW33" s="305"/>
      <c r="BAX33" s="305"/>
      <c r="BAY33" s="305"/>
      <c r="BAZ33" s="305"/>
      <c r="BBA33" s="305"/>
      <c r="BBB33" s="305"/>
      <c r="BBC33" s="305"/>
      <c r="BBD33" s="305"/>
      <c r="BBE33" s="305"/>
      <c r="BBF33" s="305"/>
      <c r="BBG33" s="305"/>
      <c r="BBH33" s="305"/>
      <c r="BBI33" s="305"/>
      <c r="BBJ33" s="305"/>
      <c r="BBK33" s="305"/>
      <c r="BBL33" s="305"/>
      <c r="BBM33" s="305"/>
      <c r="BBN33" s="305"/>
      <c r="BBO33" s="305"/>
      <c r="BBP33" s="305"/>
      <c r="BBQ33" s="305"/>
      <c r="BBR33" s="305"/>
      <c r="BBS33" s="305"/>
      <c r="BBT33" s="305"/>
      <c r="BBU33" s="305"/>
      <c r="BBV33" s="305"/>
      <c r="BBW33" s="305"/>
      <c r="BBX33" s="305"/>
      <c r="BBY33" s="305"/>
      <c r="BBZ33" s="305"/>
      <c r="BCA33" s="305"/>
      <c r="BCB33" s="305"/>
      <c r="BCC33" s="305"/>
      <c r="BCD33" s="305"/>
      <c r="BCE33" s="305"/>
      <c r="BCF33" s="305"/>
      <c r="BCG33" s="305"/>
      <c r="BCH33" s="305"/>
      <c r="BCI33" s="305"/>
      <c r="BCJ33" s="305"/>
      <c r="BCK33" s="305"/>
      <c r="BCL33" s="305"/>
      <c r="BCM33" s="305"/>
      <c r="BCN33" s="305"/>
      <c r="BCO33" s="305"/>
      <c r="BCP33" s="305"/>
      <c r="BCQ33" s="305"/>
      <c r="BCR33" s="305"/>
      <c r="BCS33" s="305"/>
      <c r="BCT33" s="305"/>
      <c r="BCU33" s="305"/>
      <c r="BCV33" s="305"/>
      <c r="BCW33" s="305"/>
      <c r="BCX33" s="305"/>
      <c r="BCY33" s="305"/>
      <c r="BCZ33" s="305"/>
      <c r="BDA33" s="305"/>
      <c r="BDB33" s="305"/>
      <c r="BDC33" s="305"/>
      <c r="BDD33" s="305"/>
      <c r="BDE33" s="305"/>
      <c r="BDF33" s="305"/>
      <c r="BDG33" s="305"/>
      <c r="BDH33" s="305"/>
      <c r="BDI33" s="305"/>
      <c r="BDJ33" s="305"/>
      <c r="BDK33" s="305"/>
      <c r="BDL33" s="305"/>
      <c r="BDM33" s="305"/>
      <c r="BDN33" s="305"/>
      <c r="BDO33" s="305"/>
      <c r="BDP33" s="305"/>
      <c r="BDQ33" s="305"/>
      <c r="BDR33" s="305"/>
      <c r="BDS33" s="305"/>
      <c r="BDT33" s="305"/>
      <c r="BDU33" s="305"/>
      <c r="BDV33" s="305"/>
      <c r="BDW33" s="305"/>
      <c r="BDX33" s="305"/>
      <c r="BDY33" s="305"/>
      <c r="BDZ33" s="305"/>
      <c r="BEA33" s="305"/>
      <c r="BEB33" s="305"/>
      <c r="BEC33" s="305"/>
      <c r="BED33" s="305"/>
      <c r="BEE33" s="305"/>
      <c r="BEF33" s="305"/>
      <c r="BEG33" s="305"/>
      <c r="BEH33" s="305"/>
      <c r="BEI33" s="305"/>
      <c r="BEJ33" s="305"/>
      <c r="BEK33" s="305"/>
      <c r="BEL33" s="305"/>
      <c r="BEM33" s="305"/>
      <c r="BEN33" s="305"/>
      <c r="BEO33" s="305"/>
      <c r="BEP33" s="305"/>
      <c r="BEQ33" s="305"/>
      <c r="BER33" s="305"/>
      <c r="BES33" s="305"/>
      <c r="BET33" s="305"/>
      <c r="BEU33" s="305"/>
      <c r="BEV33" s="305"/>
      <c r="BEW33" s="305"/>
      <c r="BEX33" s="305"/>
      <c r="BEY33" s="305"/>
      <c r="BEZ33" s="305"/>
      <c r="BFA33" s="305"/>
      <c r="BFB33" s="305"/>
      <c r="BFC33" s="305"/>
      <c r="BFD33" s="305"/>
      <c r="BFE33" s="305"/>
      <c r="BFF33" s="305"/>
      <c r="BFG33" s="305"/>
      <c r="BFH33" s="305"/>
      <c r="BFI33" s="305"/>
      <c r="BFJ33" s="305"/>
      <c r="BFK33" s="305"/>
      <c r="BFL33" s="305"/>
      <c r="BFM33" s="305"/>
      <c r="BFN33" s="305"/>
      <c r="BFO33" s="305"/>
      <c r="BFP33" s="305"/>
      <c r="BFQ33" s="305"/>
      <c r="BFR33" s="305"/>
      <c r="BFS33" s="305"/>
      <c r="BFT33" s="305"/>
      <c r="BFU33" s="305"/>
      <c r="BFV33" s="305"/>
      <c r="BFW33" s="305"/>
      <c r="BFX33" s="305"/>
      <c r="BFY33" s="305"/>
      <c r="BFZ33" s="305"/>
      <c r="BGA33" s="305"/>
      <c r="BGB33" s="305"/>
      <c r="BGC33" s="305"/>
      <c r="BGD33" s="305"/>
      <c r="BGE33" s="305"/>
      <c r="BGF33" s="305"/>
      <c r="BGG33" s="305"/>
      <c r="BGH33" s="305"/>
      <c r="BGI33" s="305"/>
      <c r="BGJ33" s="305"/>
      <c r="BGK33" s="305"/>
      <c r="BGL33" s="305"/>
      <c r="BGM33" s="305"/>
      <c r="BGN33" s="305"/>
      <c r="BGO33" s="305"/>
      <c r="BGP33" s="305"/>
      <c r="BGQ33" s="305"/>
      <c r="BGR33" s="305"/>
      <c r="BGS33" s="305"/>
      <c r="BGT33" s="305"/>
      <c r="BGU33" s="305"/>
      <c r="BGV33" s="305"/>
      <c r="BGW33" s="305"/>
      <c r="BGX33" s="305"/>
      <c r="BGY33" s="305"/>
      <c r="BGZ33" s="305"/>
      <c r="BHA33" s="305"/>
      <c r="BHB33" s="305"/>
      <c r="BHC33" s="305"/>
      <c r="BHD33" s="305"/>
      <c r="BHE33" s="305"/>
      <c r="BHF33" s="305"/>
      <c r="BHG33" s="305"/>
      <c r="BHH33" s="305"/>
      <c r="BHI33" s="305"/>
      <c r="BHJ33" s="305"/>
      <c r="BHK33" s="305"/>
      <c r="BHL33" s="305"/>
      <c r="BHM33" s="305"/>
      <c r="BHN33" s="305"/>
      <c r="BHO33" s="305"/>
      <c r="BHP33" s="305"/>
      <c r="BHQ33" s="305"/>
      <c r="BHR33" s="305"/>
      <c r="BHS33" s="305"/>
      <c r="BHT33" s="305"/>
      <c r="BHU33" s="305"/>
      <c r="BHV33" s="305"/>
      <c r="BHW33" s="305"/>
      <c r="BHX33" s="305"/>
      <c r="BHY33" s="305"/>
      <c r="BHZ33" s="305"/>
      <c r="BIA33" s="305"/>
      <c r="BIB33" s="305"/>
      <c r="BIC33" s="305"/>
      <c r="BID33" s="305"/>
      <c r="BIE33" s="305"/>
      <c r="BIF33" s="305"/>
      <c r="BIG33" s="305"/>
      <c r="BIH33" s="305"/>
      <c r="BII33" s="305"/>
      <c r="BIJ33" s="305"/>
      <c r="BIK33" s="305"/>
      <c r="BIL33" s="305"/>
      <c r="BIM33" s="305"/>
      <c r="BIN33" s="305"/>
      <c r="BIO33" s="305"/>
      <c r="BIP33" s="305"/>
      <c r="BIQ33" s="305"/>
      <c r="BIR33" s="305"/>
      <c r="BIS33" s="305"/>
      <c r="BIT33" s="305"/>
      <c r="BIU33" s="305"/>
      <c r="BIV33" s="305"/>
      <c r="BIW33" s="305"/>
      <c r="BIX33" s="305"/>
      <c r="BIY33" s="305"/>
      <c r="BIZ33" s="305"/>
      <c r="BJA33" s="305"/>
      <c r="BJB33" s="305"/>
      <c r="BJC33" s="305"/>
      <c r="BJD33" s="305"/>
      <c r="BJE33" s="305"/>
      <c r="BJF33" s="305"/>
      <c r="BJG33" s="305"/>
      <c r="BJH33" s="305"/>
      <c r="BJI33" s="305"/>
      <c r="BJJ33" s="305"/>
      <c r="BJK33" s="305"/>
      <c r="BJL33" s="305"/>
      <c r="BJM33" s="305"/>
      <c r="BJN33" s="305"/>
      <c r="BJO33" s="305"/>
      <c r="BJP33" s="305"/>
      <c r="BJQ33" s="305"/>
      <c r="BJR33" s="305"/>
      <c r="BJS33" s="305"/>
      <c r="BJT33" s="305"/>
      <c r="BJU33" s="305"/>
      <c r="BJV33" s="305"/>
      <c r="BJW33" s="305"/>
      <c r="BJX33" s="305"/>
      <c r="BJY33" s="305"/>
      <c r="BJZ33" s="305"/>
      <c r="BKA33" s="305"/>
      <c r="BKB33" s="305"/>
      <c r="BKC33" s="305"/>
      <c r="BKD33" s="305"/>
      <c r="BKE33" s="305"/>
      <c r="BKF33" s="305"/>
      <c r="BKG33" s="305"/>
      <c r="BKH33" s="305"/>
      <c r="BKI33" s="305"/>
      <c r="BKJ33" s="305"/>
      <c r="BKK33" s="305"/>
      <c r="BKL33" s="305"/>
      <c r="BKM33" s="305"/>
      <c r="BKN33" s="305"/>
      <c r="BKO33" s="305"/>
      <c r="BKP33" s="305"/>
      <c r="BKQ33" s="305"/>
      <c r="BKR33" s="305"/>
      <c r="BKS33" s="305"/>
      <c r="BKT33" s="305"/>
      <c r="BKU33" s="305"/>
      <c r="BKV33" s="305"/>
      <c r="BKW33" s="305"/>
      <c r="BKX33" s="305"/>
      <c r="BKY33" s="305"/>
      <c r="BKZ33" s="305"/>
      <c r="BLA33" s="305"/>
      <c r="BLB33" s="305"/>
      <c r="BLC33" s="305"/>
      <c r="BLD33" s="305"/>
      <c r="BLE33" s="305"/>
      <c r="BLF33" s="305"/>
      <c r="BLG33" s="305"/>
      <c r="BLH33" s="305"/>
      <c r="BLI33" s="305"/>
      <c r="BLJ33" s="305"/>
      <c r="BLK33" s="305"/>
      <c r="BLL33" s="305"/>
      <c r="BLM33" s="305"/>
      <c r="BLN33" s="305"/>
      <c r="BLO33" s="305"/>
      <c r="BLP33" s="305"/>
      <c r="BLQ33" s="305"/>
      <c r="BLR33" s="305"/>
      <c r="BLS33" s="305"/>
      <c r="BLT33" s="305"/>
      <c r="BLU33" s="305"/>
      <c r="BLV33" s="305"/>
      <c r="BLW33" s="305"/>
      <c r="BLX33" s="305"/>
      <c r="BLY33" s="305"/>
      <c r="BLZ33" s="305"/>
      <c r="BMA33" s="305"/>
      <c r="BMB33" s="305"/>
      <c r="BMC33" s="305"/>
      <c r="BMD33" s="305"/>
      <c r="BME33" s="305"/>
      <c r="BMF33" s="305"/>
      <c r="BMG33" s="305"/>
      <c r="BMH33" s="305"/>
      <c r="BMI33" s="305"/>
      <c r="BMJ33" s="305"/>
      <c r="BMK33" s="305"/>
      <c r="BML33" s="305"/>
      <c r="BMM33" s="305"/>
      <c r="BMN33" s="305"/>
      <c r="BMO33" s="305"/>
      <c r="BMP33" s="305"/>
      <c r="BMQ33" s="305"/>
      <c r="BMR33" s="305"/>
      <c r="BMS33" s="305"/>
      <c r="BMT33" s="305"/>
      <c r="BMU33" s="305"/>
      <c r="BMV33" s="305"/>
      <c r="BMW33" s="305"/>
      <c r="BMX33" s="305"/>
      <c r="BMY33" s="305"/>
      <c r="BMZ33" s="305"/>
      <c r="BNA33" s="305"/>
      <c r="BNB33" s="305"/>
      <c r="BNC33" s="305"/>
      <c r="BND33" s="305"/>
      <c r="BNE33" s="305"/>
      <c r="BNF33" s="305"/>
      <c r="BNG33" s="305"/>
      <c r="BNH33" s="305"/>
      <c r="BNI33" s="305"/>
      <c r="BNJ33" s="305"/>
      <c r="BNK33" s="305"/>
      <c r="BNL33" s="305"/>
      <c r="BNM33" s="305"/>
      <c r="BNN33" s="305"/>
      <c r="BNO33" s="305"/>
      <c r="BNP33" s="305"/>
      <c r="BNQ33" s="305"/>
      <c r="BNR33" s="305"/>
      <c r="BNS33" s="305"/>
      <c r="BNT33" s="305"/>
      <c r="BNU33" s="305"/>
      <c r="BNV33" s="305"/>
      <c r="BNW33" s="305"/>
      <c r="BNX33" s="305"/>
      <c r="BNY33" s="305"/>
      <c r="BNZ33" s="305"/>
      <c r="BOA33" s="305"/>
      <c r="BOB33" s="305"/>
      <c r="BOC33" s="305"/>
      <c r="BOD33" s="305"/>
      <c r="BOE33" s="305"/>
      <c r="BOF33" s="305"/>
      <c r="BOG33" s="305"/>
      <c r="BOH33" s="305"/>
      <c r="BOI33" s="305"/>
      <c r="BOJ33" s="305"/>
      <c r="BOK33" s="305"/>
      <c r="BOL33" s="305"/>
      <c r="BOM33" s="305"/>
      <c r="BON33" s="305"/>
      <c r="BOO33" s="305"/>
      <c r="BOP33" s="305"/>
      <c r="BOQ33" s="305"/>
      <c r="BOR33" s="305"/>
      <c r="BOS33" s="305"/>
      <c r="BOT33" s="305"/>
      <c r="BOU33" s="305"/>
      <c r="BOV33" s="305"/>
      <c r="BOW33" s="305"/>
      <c r="BOX33" s="305"/>
      <c r="BOY33" s="305"/>
      <c r="BOZ33" s="305"/>
      <c r="BPA33" s="305"/>
      <c r="BPB33" s="305"/>
      <c r="BPC33" s="305"/>
      <c r="BPD33" s="305"/>
      <c r="BPE33" s="305"/>
      <c r="BPF33" s="305"/>
      <c r="BPG33" s="305"/>
      <c r="BPH33" s="305"/>
      <c r="BPI33" s="305"/>
      <c r="BPJ33" s="305"/>
      <c r="BPK33" s="305"/>
      <c r="BPL33" s="305"/>
      <c r="BPM33" s="305"/>
      <c r="BPN33" s="305"/>
      <c r="BPO33" s="305"/>
      <c r="BPP33" s="305"/>
      <c r="BPQ33" s="305"/>
      <c r="BPR33" s="305"/>
      <c r="BPS33" s="305"/>
      <c r="BPT33" s="305"/>
      <c r="BPU33" s="305"/>
      <c r="BPV33" s="305"/>
      <c r="BPW33" s="305"/>
      <c r="BPX33" s="305"/>
      <c r="BPY33" s="305"/>
      <c r="BPZ33" s="305"/>
      <c r="BQA33" s="305"/>
      <c r="BQB33" s="305"/>
      <c r="BQC33" s="305"/>
      <c r="BQD33" s="305"/>
      <c r="BQE33" s="305"/>
      <c r="BQF33" s="305"/>
      <c r="BQG33" s="305"/>
      <c r="BQH33" s="305"/>
      <c r="BQI33" s="305"/>
      <c r="BQJ33" s="305"/>
      <c r="BQK33" s="305"/>
      <c r="BQL33" s="305"/>
      <c r="BQM33" s="305"/>
      <c r="BQN33" s="305"/>
      <c r="BQO33" s="305"/>
      <c r="BQP33" s="305"/>
      <c r="BQQ33" s="305"/>
      <c r="BQR33" s="305"/>
      <c r="BQS33" s="305"/>
      <c r="BQT33" s="305"/>
      <c r="BQU33" s="305"/>
      <c r="BQV33" s="305"/>
      <c r="BQW33" s="305"/>
      <c r="BQX33" s="305"/>
      <c r="BQY33" s="305"/>
      <c r="BQZ33" s="305"/>
      <c r="BRA33" s="305"/>
      <c r="BRB33" s="305"/>
      <c r="BRC33" s="305"/>
      <c r="BRD33" s="305"/>
      <c r="BRE33" s="305"/>
      <c r="BRF33" s="305"/>
      <c r="BRG33" s="305"/>
      <c r="BRH33" s="305"/>
      <c r="BRI33" s="305"/>
      <c r="BRJ33" s="305"/>
      <c r="BRK33" s="305"/>
      <c r="BRL33" s="305"/>
      <c r="BRM33" s="305"/>
      <c r="BRN33" s="305"/>
      <c r="BRO33" s="305"/>
      <c r="BRP33" s="305"/>
      <c r="BRQ33" s="305"/>
      <c r="BRR33" s="305"/>
      <c r="BRS33" s="305"/>
      <c r="BRT33" s="305"/>
      <c r="BRU33" s="305"/>
      <c r="BRV33" s="305"/>
      <c r="BRW33" s="305"/>
      <c r="BRX33" s="305"/>
      <c r="BRY33" s="305"/>
      <c r="BRZ33" s="305"/>
      <c r="BSA33" s="305"/>
      <c r="BSB33" s="305"/>
      <c r="BSC33" s="305"/>
      <c r="BSD33" s="305"/>
      <c r="BSE33" s="305"/>
      <c r="BSF33" s="305"/>
      <c r="BSG33" s="305"/>
      <c r="BSH33" s="305"/>
      <c r="BSI33" s="305"/>
      <c r="BSJ33" s="305"/>
      <c r="BSK33" s="305"/>
      <c r="BSL33" s="305"/>
      <c r="BSM33" s="305"/>
      <c r="BSN33" s="305"/>
      <c r="BSO33" s="305"/>
      <c r="BSP33" s="305"/>
      <c r="BSQ33" s="305"/>
      <c r="BSR33" s="305"/>
      <c r="BSS33" s="305"/>
      <c r="BST33" s="305"/>
      <c r="BSU33" s="305"/>
      <c r="BSV33" s="305"/>
      <c r="BSW33" s="305"/>
      <c r="BSX33" s="305"/>
      <c r="BSY33" s="305"/>
      <c r="BSZ33" s="305"/>
      <c r="BTA33" s="305"/>
      <c r="BTB33" s="305"/>
      <c r="BTC33" s="305"/>
      <c r="BTD33" s="305"/>
      <c r="BTE33" s="305"/>
      <c r="BTF33" s="305"/>
      <c r="BTG33" s="305"/>
      <c r="BTH33" s="305"/>
      <c r="BTI33" s="305"/>
      <c r="BTJ33" s="305"/>
      <c r="BTK33" s="305"/>
      <c r="BTL33" s="305"/>
      <c r="BTM33" s="305"/>
      <c r="BTN33" s="305"/>
      <c r="BTO33" s="305"/>
      <c r="BTP33" s="305"/>
      <c r="BTQ33" s="305"/>
      <c r="BTR33" s="305"/>
      <c r="BTS33" s="305"/>
      <c r="BTT33" s="305"/>
      <c r="BTU33" s="305"/>
      <c r="BTV33" s="305"/>
      <c r="BTW33" s="305"/>
      <c r="BTX33" s="305"/>
      <c r="BTY33" s="305"/>
      <c r="BTZ33" s="305"/>
      <c r="BUA33" s="305"/>
      <c r="BUB33" s="305"/>
      <c r="BUC33" s="305"/>
      <c r="BUD33" s="305"/>
      <c r="BUE33" s="305"/>
      <c r="BUF33" s="305"/>
      <c r="BUG33" s="305"/>
      <c r="BUH33" s="305"/>
      <c r="BUI33" s="305"/>
      <c r="BUJ33" s="305"/>
      <c r="BUK33" s="305"/>
      <c r="BUL33" s="305"/>
      <c r="BUM33" s="305"/>
      <c r="BUN33" s="305"/>
      <c r="BUO33" s="305"/>
      <c r="BUP33" s="305"/>
      <c r="BUQ33" s="305"/>
      <c r="BUR33" s="305"/>
      <c r="BUS33" s="305"/>
      <c r="BUT33" s="305"/>
      <c r="BUU33" s="305"/>
      <c r="BUV33" s="305"/>
      <c r="BUW33" s="305"/>
      <c r="BUX33" s="305"/>
      <c r="BUY33" s="305"/>
      <c r="BUZ33" s="305"/>
      <c r="BVA33" s="305"/>
      <c r="BVB33" s="305"/>
      <c r="BVC33" s="305"/>
      <c r="BVD33" s="305"/>
      <c r="BVE33" s="305"/>
      <c r="BVF33" s="305"/>
      <c r="BVG33" s="305"/>
      <c r="BVH33" s="305"/>
      <c r="BVI33" s="305"/>
      <c r="BVJ33" s="305"/>
      <c r="BVK33" s="305"/>
      <c r="BVL33" s="305"/>
      <c r="BVM33" s="305"/>
      <c r="BVN33" s="305"/>
      <c r="BVO33" s="305"/>
      <c r="BVP33" s="305"/>
      <c r="BVQ33" s="305"/>
      <c r="BVR33" s="305"/>
      <c r="BVS33" s="305"/>
      <c r="BVT33" s="305"/>
      <c r="BVU33" s="305"/>
      <c r="BVV33" s="305"/>
      <c r="BVW33" s="305"/>
      <c r="BVX33" s="305"/>
      <c r="BVY33" s="305"/>
      <c r="BVZ33" s="305"/>
      <c r="BWA33" s="305"/>
      <c r="BWB33" s="305"/>
      <c r="BWC33" s="305"/>
      <c r="BWD33" s="305"/>
      <c r="BWE33" s="305"/>
      <c r="BWF33" s="305"/>
      <c r="BWG33" s="305"/>
      <c r="BWH33" s="305"/>
      <c r="BWI33" s="305"/>
      <c r="BWJ33" s="305"/>
      <c r="BWK33" s="305"/>
      <c r="BWL33" s="305"/>
      <c r="BWM33" s="305"/>
      <c r="BWN33" s="305"/>
      <c r="BWO33" s="305"/>
      <c r="BWP33" s="305"/>
      <c r="BWQ33" s="305"/>
      <c r="BWR33" s="305"/>
      <c r="BWS33" s="305"/>
      <c r="BWT33" s="305"/>
      <c r="BWU33" s="305"/>
      <c r="BWV33" s="305"/>
      <c r="BWW33" s="305"/>
      <c r="BWX33" s="305"/>
      <c r="BWY33" s="305"/>
      <c r="BWZ33" s="305"/>
      <c r="BXA33" s="305"/>
      <c r="BXB33" s="305"/>
      <c r="BXC33" s="305"/>
      <c r="BXD33" s="305"/>
      <c r="BXE33" s="305"/>
      <c r="BXF33" s="305"/>
      <c r="BXG33" s="305"/>
      <c r="BXH33" s="305"/>
      <c r="BXI33" s="305"/>
      <c r="BXJ33" s="305"/>
      <c r="BXK33" s="305"/>
      <c r="BXL33" s="305"/>
      <c r="BXM33" s="305"/>
      <c r="BXN33" s="305"/>
      <c r="BXO33" s="305"/>
      <c r="BXP33" s="305"/>
      <c r="BXQ33" s="305"/>
      <c r="BXR33" s="305"/>
      <c r="BXS33" s="305"/>
      <c r="BXT33" s="305"/>
      <c r="BXU33" s="305"/>
      <c r="BXV33" s="305"/>
      <c r="BXW33" s="305"/>
      <c r="BXX33" s="305"/>
      <c r="BXY33" s="305"/>
      <c r="BXZ33" s="305"/>
      <c r="BYA33" s="305"/>
      <c r="BYB33" s="305"/>
      <c r="BYC33" s="305"/>
      <c r="BYD33" s="305"/>
      <c r="BYE33" s="305"/>
      <c r="BYF33" s="305"/>
      <c r="BYG33" s="305"/>
      <c r="BYH33" s="305"/>
      <c r="BYI33" s="305"/>
      <c r="BYJ33" s="305"/>
      <c r="BYK33" s="305"/>
      <c r="BYL33" s="305"/>
      <c r="BYM33" s="305"/>
      <c r="BYN33" s="305"/>
      <c r="BYO33" s="305"/>
      <c r="BYP33" s="305"/>
      <c r="BYQ33" s="305"/>
      <c r="BYR33" s="305"/>
      <c r="BYS33" s="305"/>
      <c r="BYT33" s="305"/>
      <c r="BYU33" s="305"/>
      <c r="BYV33" s="305"/>
      <c r="BYW33" s="305"/>
      <c r="BYX33" s="305"/>
      <c r="BYY33" s="305"/>
      <c r="BYZ33" s="305"/>
      <c r="BZA33" s="305"/>
      <c r="BZB33" s="305"/>
      <c r="BZC33" s="305"/>
      <c r="BZD33" s="305"/>
      <c r="BZE33" s="305"/>
      <c r="BZF33" s="305"/>
      <c r="BZG33" s="305"/>
      <c r="BZH33" s="305"/>
      <c r="BZI33" s="305"/>
      <c r="BZJ33" s="305"/>
      <c r="BZK33" s="305"/>
      <c r="BZL33" s="305"/>
      <c r="BZM33" s="305"/>
      <c r="BZN33" s="305"/>
      <c r="BZO33" s="305"/>
      <c r="BZP33" s="305"/>
      <c r="BZQ33" s="305"/>
      <c r="BZR33" s="305"/>
      <c r="BZS33" s="305"/>
      <c r="BZT33" s="305"/>
      <c r="BZU33" s="305"/>
      <c r="BZV33" s="305"/>
      <c r="BZW33" s="305"/>
      <c r="BZX33" s="305"/>
      <c r="BZY33" s="305"/>
      <c r="BZZ33" s="305"/>
      <c r="CAA33" s="305"/>
      <c r="CAB33" s="305"/>
      <c r="CAC33" s="305"/>
      <c r="CAD33" s="305"/>
      <c r="CAE33" s="305"/>
      <c r="CAF33" s="305"/>
      <c r="CAG33" s="305"/>
      <c r="CAH33" s="305"/>
      <c r="CAI33" s="305"/>
      <c r="CAJ33" s="305"/>
      <c r="CAK33" s="305"/>
      <c r="CAL33" s="305"/>
      <c r="CAM33" s="305"/>
      <c r="CAN33" s="305"/>
      <c r="CAO33" s="305"/>
      <c r="CAP33" s="305"/>
      <c r="CAQ33" s="305"/>
      <c r="CAR33" s="305"/>
      <c r="CAS33" s="305"/>
      <c r="CAT33" s="305"/>
      <c r="CAU33" s="305"/>
      <c r="CAV33" s="305"/>
      <c r="CAW33" s="305"/>
      <c r="CAX33" s="305"/>
      <c r="CAY33" s="305"/>
      <c r="CAZ33" s="305"/>
      <c r="CBA33" s="305"/>
      <c r="CBB33" s="305"/>
      <c r="CBC33" s="305"/>
      <c r="CBD33" s="305"/>
      <c r="CBE33" s="305"/>
      <c r="CBF33" s="305"/>
      <c r="CBG33" s="305"/>
      <c r="CBH33" s="305"/>
      <c r="CBI33" s="305"/>
      <c r="CBJ33" s="305"/>
      <c r="CBK33" s="305"/>
      <c r="CBL33" s="305"/>
      <c r="CBM33" s="305"/>
      <c r="CBN33" s="305"/>
      <c r="CBO33" s="305"/>
      <c r="CBP33" s="305"/>
      <c r="CBQ33" s="305"/>
      <c r="CBR33" s="305"/>
      <c r="CBS33" s="305"/>
      <c r="CBT33" s="305"/>
      <c r="CBU33" s="305"/>
      <c r="CBV33" s="305"/>
      <c r="CBW33" s="305"/>
      <c r="CBX33" s="305"/>
      <c r="CBY33" s="305"/>
      <c r="CBZ33" s="305"/>
      <c r="CCA33" s="305"/>
      <c r="CCB33" s="305"/>
      <c r="CCC33" s="305"/>
      <c r="CCD33" s="305"/>
      <c r="CCE33" s="305"/>
      <c r="CCF33" s="305"/>
      <c r="CCG33" s="305"/>
      <c r="CCH33" s="305"/>
      <c r="CCI33" s="305"/>
      <c r="CCJ33" s="305"/>
      <c r="CCK33" s="305"/>
      <c r="CCL33" s="305"/>
      <c r="CCM33" s="305"/>
      <c r="CCN33" s="305"/>
      <c r="CCO33" s="305"/>
      <c r="CCP33" s="305"/>
      <c r="CCQ33" s="305"/>
      <c r="CCR33" s="305"/>
      <c r="CCS33" s="305"/>
      <c r="CCT33" s="305"/>
      <c r="CCU33" s="305"/>
      <c r="CCV33" s="305"/>
      <c r="CCW33" s="305"/>
      <c r="CCX33" s="305"/>
      <c r="CCY33" s="305"/>
      <c r="CCZ33" s="305"/>
      <c r="CDA33" s="305"/>
      <c r="CDB33" s="305"/>
      <c r="CDC33" s="305"/>
      <c r="CDD33" s="305"/>
      <c r="CDE33" s="305"/>
      <c r="CDF33" s="305"/>
      <c r="CDG33" s="305"/>
      <c r="CDH33" s="305"/>
      <c r="CDI33" s="305"/>
      <c r="CDJ33" s="305"/>
      <c r="CDK33" s="305"/>
      <c r="CDL33" s="305"/>
      <c r="CDM33" s="305"/>
      <c r="CDN33" s="305"/>
      <c r="CDO33" s="305"/>
      <c r="CDP33" s="305"/>
      <c r="CDQ33" s="305"/>
      <c r="CDR33" s="305"/>
      <c r="CDS33" s="305"/>
      <c r="CDT33" s="305"/>
      <c r="CDU33" s="305"/>
      <c r="CDV33" s="305"/>
      <c r="CDW33" s="305"/>
      <c r="CDX33" s="305"/>
      <c r="CDY33" s="305"/>
      <c r="CDZ33" s="305"/>
      <c r="CEA33" s="305"/>
      <c r="CEB33" s="305"/>
      <c r="CEC33" s="305"/>
      <c r="CED33" s="305"/>
      <c r="CEE33" s="305"/>
      <c r="CEF33" s="305"/>
      <c r="CEG33" s="305"/>
      <c r="CEH33" s="305"/>
      <c r="CEI33" s="305"/>
      <c r="CEJ33" s="305"/>
      <c r="CEK33" s="305"/>
      <c r="CEL33" s="305"/>
      <c r="CEM33" s="305"/>
      <c r="CEN33" s="305"/>
      <c r="CEO33" s="305"/>
      <c r="CEP33" s="305"/>
      <c r="CEQ33" s="305"/>
      <c r="CER33" s="305"/>
      <c r="CES33" s="305"/>
      <c r="CET33" s="305"/>
      <c r="CEU33" s="305"/>
      <c r="CEV33" s="305"/>
      <c r="CEW33" s="305"/>
      <c r="CEX33" s="305"/>
      <c r="CEY33" s="305"/>
      <c r="CEZ33" s="305"/>
      <c r="CFA33" s="305"/>
      <c r="CFB33" s="305"/>
      <c r="CFC33" s="305"/>
      <c r="CFD33" s="305"/>
      <c r="CFE33" s="305"/>
      <c r="CFF33" s="305"/>
      <c r="CFG33" s="305"/>
      <c r="CFH33" s="305"/>
      <c r="CFI33" s="305"/>
      <c r="CFJ33" s="305"/>
      <c r="CFK33" s="305"/>
      <c r="CFL33" s="305"/>
      <c r="CFM33" s="305"/>
      <c r="CFN33" s="305"/>
      <c r="CFO33" s="305"/>
      <c r="CFP33" s="305"/>
      <c r="CFQ33" s="305"/>
      <c r="CFR33" s="305"/>
      <c r="CFS33" s="305"/>
      <c r="CFT33" s="305"/>
      <c r="CFU33" s="305"/>
      <c r="CFV33" s="305"/>
      <c r="CFW33" s="305"/>
      <c r="CFX33" s="305"/>
      <c r="CFY33" s="305"/>
      <c r="CFZ33" s="305"/>
      <c r="CGA33" s="305"/>
      <c r="CGB33" s="305"/>
      <c r="CGC33" s="305"/>
      <c r="CGD33" s="305"/>
      <c r="CGE33" s="305"/>
      <c r="CGF33" s="305"/>
      <c r="CGG33" s="305"/>
      <c r="CGH33" s="305"/>
      <c r="CGI33" s="305"/>
      <c r="CGJ33" s="305"/>
      <c r="CGK33" s="305"/>
      <c r="CGL33" s="305"/>
      <c r="CGM33" s="305"/>
      <c r="CGN33" s="305"/>
      <c r="CGO33" s="305"/>
      <c r="CGP33" s="305"/>
      <c r="CGQ33" s="305"/>
      <c r="CGR33" s="305"/>
      <c r="CGS33" s="305"/>
      <c r="CGT33" s="305"/>
      <c r="CGU33" s="305"/>
      <c r="CGV33" s="305"/>
      <c r="CGW33" s="305"/>
      <c r="CGX33" s="305"/>
      <c r="CGY33" s="305"/>
      <c r="CGZ33" s="305"/>
      <c r="CHA33" s="305"/>
      <c r="CHB33" s="305"/>
      <c r="CHC33" s="305"/>
      <c r="CHD33" s="305"/>
      <c r="CHE33" s="305"/>
      <c r="CHF33" s="305"/>
      <c r="CHG33" s="305"/>
      <c r="CHH33" s="305"/>
      <c r="CHI33" s="305"/>
      <c r="CHJ33" s="305"/>
      <c r="CHK33" s="305"/>
      <c r="CHL33" s="305"/>
      <c r="CHM33" s="305"/>
      <c r="CHN33" s="305"/>
      <c r="CHO33" s="305"/>
      <c r="CHP33" s="305"/>
      <c r="CHQ33" s="305"/>
      <c r="CHR33" s="305"/>
      <c r="CHS33" s="305"/>
      <c r="CHT33" s="305"/>
      <c r="CHU33" s="305"/>
      <c r="CHV33" s="305"/>
      <c r="CHW33" s="305"/>
      <c r="CHX33" s="305"/>
      <c r="CHY33" s="305"/>
      <c r="CHZ33" s="305"/>
      <c r="CIA33" s="305"/>
      <c r="CIB33" s="305"/>
      <c r="CIC33" s="305"/>
      <c r="CID33" s="305"/>
      <c r="CIE33" s="305"/>
      <c r="CIF33" s="305"/>
      <c r="CIG33" s="305"/>
      <c r="CIH33" s="305"/>
      <c r="CII33" s="305"/>
      <c r="CIJ33" s="305"/>
      <c r="CIK33" s="305"/>
      <c r="CIL33" s="305"/>
      <c r="CIM33" s="305"/>
      <c r="CIN33" s="305"/>
      <c r="CIO33" s="305"/>
      <c r="CIP33" s="305"/>
      <c r="CIQ33" s="305"/>
      <c r="CIR33" s="305"/>
      <c r="CIS33" s="305"/>
      <c r="CIT33" s="305"/>
      <c r="CIU33" s="305"/>
      <c r="CIV33" s="305"/>
      <c r="CIW33" s="305"/>
      <c r="CIX33" s="305"/>
      <c r="CIY33" s="305"/>
      <c r="CIZ33" s="305"/>
      <c r="CJA33" s="305"/>
      <c r="CJB33" s="305"/>
      <c r="CJC33" s="305"/>
      <c r="CJD33" s="305"/>
      <c r="CJE33" s="305"/>
      <c r="CJF33" s="305"/>
      <c r="CJG33" s="305"/>
      <c r="CJH33" s="305"/>
      <c r="CJI33" s="305"/>
      <c r="CJJ33" s="305"/>
      <c r="CJK33" s="305"/>
      <c r="CJL33" s="305"/>
      <c r="CJM33" s="305"/>
      <c r="CJN33" s="305"/>
      <c r="CJO33" s="305"/>
      <c r="CJP33" s="305"/>
      <c r="CJQ33" s="305"/>
      <c r="CJR33" s="305"/>
      <c r="CJS33" s="305"/>
      <c r="CJT33" s="305"/>
      <c r="CJU33" s="305"/>
      <c r="CJV33" s="305"/>
      <c r="CJW33" s="305"/>
      <c r="CJX33" s="305"/>
      <c r="CJY33" s="305"/>
      <c r="CJZ33" s="305"/>
      <c r="CKA33" s="305"/>
      <c r="CKB33" s="305"/>
      <c r="CKC33" s="305"/>
      <c r="CKD33" s="305"/>
      <c r="CKE33" s="305"/>
      <c r="CKF33" s="305"/>
      <c r="CKG33" s="305"/>
      <c r="CKH33" s="305"/>
      <c r="CKI33" s="305"/>
      <c r="CKJ33" s="305"/>
      <c r="CKK33" s="305"/>
      <c r="CKL33" s="305"/>
      <c r="CKM33" s="305"/>
      <c r="CKN33" s="305"/>
      <c r="CKO33" s="305"/>
      <c r="CKP33" s="305"/>
      <c r="CKQ33" s="305"/>
      <c r="CKR33" s="305"/>
      <c r="CKS33" s="305"/>
      <c r="CKT33" s="305"/>
      <c r="CKU33" s="305"/>
      <c r="CKV33" s="305"/>
      <c r="CKW33" s="305"/>
      <c r="CKX33" s="305"/>
      <c r="CKY33" s="305"/>
      <c r="CKZ33" s="305"/>
      <c r="CLA33" s="305"/>
      <c r="CLB33" s="305"/>
      <c r="CLC33" s="305"/>
      <c r="CLD33" s="305"/>
      <c r="CLE33" s="305"/>
      <c r="CLF33" s="305"/>
      <c r="CLG33" s="305"/>
      <c r="CLH33" s="305"/>
      <c r="CLI33" s="305"/>
      <c r="CLJ33" s="305"/>
      <c r="CLK33" s="305"/>
      <c r="CLL33" s="305"/>
      <c r="CLM33" s="305"/>
      <c r="CLN33" s="305"/>
      <c r="CLO33" s="305"/>
      <c r="CLP33" s="305"/>
      <c r="CLQ33" s="305"/>
      <c r="CLR33" s="305"/>
      <c r="CLS33" s="305"/>
      <c r="CLT33" s="305"/>
      <c r="CLU33" s="305"/>
      <c r="CLV33" s="305"/>
      <c r="CLW33" s="305"/>
      <c r="CLX33" s="305"/>
      <c r="CLY33" s="305"/>
      <c r="CLZ33" s="305"/>
      <c r="CMA33" s="305"/>
      <c r="CMB33" s="305"/>
      <c r="CMC33" s="305"/>
      <c r="CMD33" s="305"/>
      <c r="CME33" s="305"/>
      <c r="CMF33" s="305"/>
      <c r="CMG33" s="305"/>
      <c r="CMH33" s="305"/>
      <c r="CMI33" s="305"/>
      <c r="CMJ33" s="305"/>
      <c r="CMK33" s="305"/>
      <c r="CML33" s="305"/>
      <c r="CMM33" s="305"/>
      <c r="CMN33" s="305"/>
      <c r="CMO33" s="305"/>
      <c r="CMP33" s="305"/>
      <c r="CMQ33" s="305"/>
      <c r="CMR33" s="305"/>
      <c r="CMS33" s="305"/>
      <c r="CMT33" s="305"/>
      <c r="CMU33" s="305"/>
      <c r="CMV33" s="305"/>
      <c r="CMW33" s="305"/>
      <c r="CMX33" s="305"/>
      <c r="CMY33" s="305"/>
      <c r="CMZ33" s="305"/>
      <c r="CNA33" s="305"/>
      <c r="CNB33" s="305"/>
      <c r="CNC33" s="305"/>
      <c r="CND33" s="305"/>
      <c r="CNE33" s="305"/>
      <c r="CNF33" s="305"/>
      <c r="CNG33" s="305"/>
      <c r="CNH33" s="305"/>
      <c r="CNI33" s="305"/>
      <c r="CNJ33" s="305"/>
      <c r="CNK33" s="305"/>
      <c r="CNL33" s="305"/>
      <c r="CNM33" s="305"/>
      <c r="CNN33" s="305"/>
      <c r="CNO33" s="305"/>
      <c r="CNP33" s="305"/>
      <c r="CNQ33" s="305"/>
      <c r="CNR33" s="305"/>
      <c r="CNS33" s="305"/>
      <c r="CNT33" s="305"/>
      <c r="CNU33" s="305"/>
      <c r="CNV33" s="305"/>
      <c r="CNW33" s="305"/>
      <c r="CNX33" s="305"/>
      <c r="CNY33" s="305"/>
      <c r="CNZ33" s="305"/>
      <c r="COA33" s="305"/>
      <c r="COB33" s="305"/>
      <c r="COC33" s="305"/>
      <c r="COD33" s="305"/>
      <c r="COE33" s="305"/>
      <c r="COF33" s="305"/>
      <c r="COG33" s="305"/>
      <c r="COH33" s="305"/>
      <c r="COI33" s="305"/>
      <c r="COJ33" s="305"/>
      <c r="COK33" s="305"/>
      <c r="COL33" s="305"/>
      <c r="COM33" s="305"/>
      <c r="CON33" s="305"/>
      <c r="COO33" s="305"/>
      <c r="COP33" s="305"/>
      <c r="COQ33" s="305"/>
      <c r="COR33" s="305"/>
      <c r="COS33" s="305"/>
      <c r="COT33" s="305"/>
      <c r="COU33" s="305"/>
      <c r="COV33" s="305"/>
      <c r="COW33" s="305"/>
      <c r="COX33" s="305"/>
      <c r="COY33" s="305"/>
      <c r="COZ33" s="305"/>
      <c r="CPA33" s="305"/>
      <c r="CPB33" s="305"/>
      <c r="CPC33" s="305"/>
      <c r="CPD33" s="305"/>
      <c r="CPE33" s="305"/>
      <c r="CPF33" s="305"/>
      <c r="CPG33" s="305"/>
      <c r="CPH33" s="305"/>
      <c r="CPI33" s="305"/>
      <c r="CPJ33" s="305"/>
      <c r="CPK33" s="305"/>
      <c r="CPL33" s="305"/>
      <c r="CPM33" s="305"/>
      <c r="CPN33" s="305"/>
      <c r="CPO33" s="305"/>
      <c r="CPP33" s="305"/>
      <c r="CPQ33" s="305"/>
      <c r="CPR33" s="305"/>
      <c r="CPS33" s="305"/>
      <c r="CPT33" s="305"/>
      <c r="CPU33" s="305"/>
      <c r="CPV33" s="305"/>
      <c r="CPW33" s="305"/>
      <c r="CPX33" s="305"/>
      <c r="CPY33" s="305"/>
      <c r="CPZ33" s="305"/>
      <c r="CQA33" s="305"/>
      <c r="CQB33" s="305"/>
      <c r="CQC33" s="305"/>
      <c r="CQD33" s="305"/>
      <c r="CQE33" s="305"/>
      <c r="CQF33" s="305"/>
      <c r="CQG33" s="305"/>
      <c r="CQH33" s="305"/>
      <c r="CQI33" s="305"/>
      <c r="CQJ33" s="305"/>
      <c r="CQK33" s="305"/>
      <c r="CQL33" s="305"/>
      <c r="CQM33" s="305"/>
      <c r="CQN33" s="305"/>
      <c r="CQO33" s="305"/>
      <c r="CQP33" s="305"/>
      <c r="CQQ33" s="305"/>
      <c r="CQR33" s="305"/>
      <c r="CQS33" s="305"/>
      <c r="CQT33" s="305"/>
      <c r="CQU33" s="305"/>
      <c r="CQV33" s="305"/>
      <c r="CQW33" s="305"/>
      <c r="CQX33" s="305"/>
      <c r="CQY33" s="305"/>
      <c r="CQZ33" s="305"/>
      <c r="CRA33" s="305"/>
      <c r="CRB33" s="305"/>
      <c r="CRC33" s="305"/>
      <c r="CRD33" s="305"/>
      <c r="CRE33" s="305"/>
      <c r="CRF33" s="305"/>
      <c r="CRG33" s="305"/>
      <c r="CRH33" s="305"/>
      <c r="CRI33" s="305"/>
      <c r="CRJ33" s="305"/>
      <c r="CRK33" s="305"/>
      <c r="CRL33" s="305"/>
      <c r="CRM33" s="305"/>
      <c r="CRN33" s="305"/>
      <c r="CRO33" s="305"/>
      <c r="CRP33" s="305"/>
      <c r="CRQ33" s="305"/>
      <c r="CRR33" s="305"/>
      <c r="CRS33" s="305"/>
      <c r="CRT33" s="305"/>
      <c r="CRU33" s="305"/>
      <c r="CRV33" s="305"/>
      <c r="CRW33" s="305"/>
      <c r="CRX33" s="305"/>
      <c r="CRY33" s="305"/>
      <c r="CRZ33" s="305"/>
      <c r="CSA33" s="305"/>
      <c r="CSB33" s="305"/>
      <c r="CSC33" s="305"/>
      <c r="CSD33" s="305"/>
      <c r="CSE33" s="305"/>
      <c r="CSF33" s="305"/>
      <c r="CSG33" s="305"/>
      <c r="CSH33" s="305"/>
      <c r="CSI33" s="305"/>
      <c r="CSJ33" s="305"/>
      <c r="CSK33" s="305"/>
      <c r="CSL33" s="305"/>
      <c r="CSM33" s="305"/>
      <c r="CSN33" s="305"/>
      <c r="CSO33" s="305"/>
      <c r="CSP33" s="305"/>
      <c r="CSQ33" s="305"/>
      <c r="CSR33" s="305"/>
      <c r="CSS33" s="305"/>
      <c r="CST33" s="305"/>
      <c r="CSU33" s="305"/>
      <c r="CSV33" s="305"/>
      <c r="CSW33" s="305"/>
      <c r="CSX33" s="305"/>
      <c r="CSY33" s="305"/>
      <c r="CSZ33" s="305"/>
      <c r="CTA33" s="305"/>
      <c r="CTB33" s="305"/>
      <c r="CTC33" s="305"/>
      <c r="CTD33" s="305"/>
      <c r="CTE33" s="305"/>
      <c r="CTF33" s="305"/>
      <c r="CTG33" s="305"/>
      <c r="CTH33" s="305"/>
      <c r="CTI33" s="305"/>
      <c r="CTJ33" s="305"/>
      <c r="CTK33" s="305"/>
      <c r="CTL33" s="305"/>
      <c r="CTM33" s="305"/>
      <c r="CTN33" s="305"/>
      <c r="CTO33" s="305"/>
      <c r="CTP33" s="305"/>
      <c r="CTQ33" s="305"/>
      <c r="CTR33" s="305"/>
      <c r="CTS33" s="305"/>
      <c r="CTT33" s="305"/>
      <c r="CTU33" s="305"/>
      <c r="CTV33" s="305"/>
      <c r="CTW33" s="305"/>
      <c r="CTX33" s="305"/>
      <c r="CTY33" s="305"/>
      <c r="CTZ33" s="305"/>
      <c r="CUA33" s="305"/>
      <c r="CUB33" s="305"/>
      <c r="CUC33" s="305"/>
      <c r="CUD33" s="305"/>
      <c r="CUE33" s="305"/>
      <c r="CUF33" s="305"/>
      <c r="CUG33" s="305"/>
      <c r="CUH33" s="305"/>
      <c r="CUI33" s="305"/>
      <c r="CUJ33" s="305"/>
      <c r="CUK33" s="305"/>
      <c r="CUL33" s="305"/>
      <c r="CUM33" s="305"/>
      <c r="CUN33" s="305"/>
      <c r="CUO33" s="305"/>
      <c r="CUP33" s="305"/>
      <c r="CUQ33" s="305"/>
      <c r="CUR33" s="305"/>
      <c r="CUS33" s="305"/>
      <c r="CUT33" s="305"/>
      <c r="CUU33" s="305"/>
      <c r="CUV33" s="305"/>
      <c r="CUW33" s="305"/>
      <c r="CUX33" s="305"/>
      <c r="CUY33" s="305"/>
      <c r="CUZ33" s="305"/>
      <c r="CVA33" s="305"/>
      <c r="CVB33" s="305"/>
      <c r="CVC33" s="305"/>
      <c r="CVD33" s="305"/>
      <c r="CVE33" s="305"/>
      <c r="CVF33" s="305"/>
      <c r="CVG33" s="305"/>
      <c r="CVH33" s="305"/>
      <c r="CVI33" s="305"/>
      <c r="CVJ33" s="305"/>
      <c r="CVK33" s="305"/>
      <c r="CVL33" s="305"/>
      <c r="CVM33" s="305"/>
      <c r="CVN33" s="305"/>
      <c r="CVO33" s="305"/>
      <c r="CVP33" s="305"/>
      <c r="CVQ33" s="305"/>
      <c r="CVR33" s="305"/>
      <c r="CVS33" s="305"/>
      <c r="CVT33" s="305"/>
      <c r="CVU33" s="305"/>
      <c r="CVV33" s="305"/>
      <c r="CVW33" s="305"/>
      <c r="CVX33" s="305"/>
      <c r="CVY33" s="305"/>
      <c r="CVZ33" s="305"/>
      <c r="CWA33" s="305"/>
      <c r="CWB33" s="305"/>
      <c r="CWC33" s="305"/>
      <c r="CWD33" s="305"/>
      <c r="CWE33" s="305"/>
      <c r="CWF33" s="305"/>
      <c r="CWG33" s="305"/>
      <c r="CWH33" s="305"/>
      <c r="CWI33" s="305"/>
      <c r="CWJ33" s="305"/>
      <c r="CWK33" s="305"/>
      <c r="CWL33" s="305"/>
      <c r="CWM33" s="305"/>
      <c r="CWN33" s="305"/>
      <c r="CWO33" s="305"/>
      <c r="CWP33" s="305"/>
      <c r="CWQ33" s="305"/>
      <c r="CWR33" s="305"/>
      <c r="CWS33" s="305"/>
      <c r="CWT33" s="305"/>
      <c r="CWU33" s="305"/>
      <c r="CWV33" s="305"/>
      <c r="CWW33" s="305"/>
      <c r="CWX33" s="305"/>
      <c r="CWY33" s="305"/>
      <c r="CWZ33" s="305"/>
      <c r="CXA33" s="305"/>
      <c r="CXB33" s="305"/>
      <c r="CXC33" s="305"/>
      <c r="CXD33" s="305"/>
      <c r="CXE33" s="305"/>
      <c r="CXF33" s="305"/>
      <c r="CXG33" s="305"/>
      <c r="CXH33" s="305"/>
      <c r="CXI33" s="305"/>
      <c r="CXJ33" s="305"/>
      <c r="CXK33" s="305"/>
      <c r="CXL33" s="305"/>
      <c r="CXM33" s="305"/>
      <c r="CXN33" s="305"/>
      <c r="CXO33" s="305"/>
      <c r="CXP33" s="305"/>
      <c r="CXQ33" s="305"/>
      <c r="CXR33" s="305"/>
      <c r="CXS33" s="305"/>
      <c r="CXT33" s="305"/>
      <c r="CXU33" s="305"/>
      <c r="CXV33" s="305"/>
      <c r="CXW33" s="305"/>
      <c r="CXX33" s="305"/>
      <c r="CXY33" s="305"/>
      <c r="CXZ33" s="305"/>
      <c r="CYA33" s="305"/>
      <c r="CYB33" s="305"/>
      <c r="CYC33" s="305"/>
      <c r="CYD33" s="305"/>
      <c r="CYE33" s="305"/>
      <c r="CYF33" s="305"/>
      <c r="CYG33" s="305"/>
      <c r="CYH33" s="305"/>
      <c r="CYI33" s="305"/>
      <c r="CYJ33" s="305"/>
      <c r="CYK33" s="305"/>
      <c r="CYL33" s="305"/>
      <c r="CYM33" s="305"/>
      <c r="CYN33" s="305"/>
      <c r="CYO33" s="305"/>
      <c r="CYP33" s="305"/>
      <c r="CYQ33" s="305"/>
      <c r="CYR33" s="305"/>
      <c r="CYS33" s="305"/>
      <c r="CYT33" s="305"/>
      <c r="CYU33" s="305"/>
      <c r="CYV33" s="305"/>
      <c r="CYW33" s="305"/>
      <c r="CYX33" s="305"/>
      <c r="CYY33" s="305"/>
      <c r="CYZ33" s="305"/>
      <c r="CZA33" s="305"/>
      <c r="CZB33" s="305"/>
      <c r="CZC33" s="305"/>
      <c r="CZD33" s="305"/>
      <c r="CZE33" s="305"/>
      <c r="CZF33" s="305"/>
      <c r="CZG33" s="305"/>
      <c r="CZH33" s="305"/>
      <c r="CZI33" s="305"/>
      <c r="CZJ33" s="305"/>
      <c r="CZK33" s="305"/>
      <c r="CZL33" s="305"/>
      <c r="CZM33" s="305"/>
      <c r="CZN33" s="305"/>
      <c r="CZO33" s="305"/>
      <c r="CZP33" s="305"/>
      <c r="CZQ33" s="305"/>
      <c r="CZR33" s="305"/>
      <c r="CZS33" s="305"/>
      <c r="CZT33" s="305"/>
      <c r="CZU33" s="305"/>
      <c r="CZV33" s="305"/>
      <c r="CZW33" s="305"/>
      <c r="CZX33" s="305"/>
      <c r="CZY33" s="305"/>
      <c r="CZZ33" s="305"/>
      <c r="DAA33" s="305"/>
      <c r="DAB33" s="305"/>
      <c r="DAC33" s="305"/>
      <c r="DAD33" s="305"/>
      <c r="DAE33" s="305"/>
      <c r="DAF33" s="305"/>
      <c r="DAG33" s="305"/>
      <c r="DAH33" s="305"/>
      <c r="DAI33" s="305"/>
      <c r="DAJ33" s="305"/>
      <c r="DAK33" s="305"/>
      <c r="DAL33" s="305"/>
      <c r="DAM33" s="305"/>
      <c r="DAN33" s="305"/>
      <c r="DAO33" s="305"/>
      <c r="DAP33" s="305"/>
      <c r="DAQ33" s="305"/>
      <c r="DAR33" s="305"/>
      <c r="DAS33" s="305"/>
      <c r="DAT33" s="305"/>
      <c r="DAU33" s="305"/>
      <c r="DAV33" s="305"/>
      <c r="DAW33" s="305"/>
      <c r="DAX33" s="305"/>
      <c r="DAY33" s="305"/>
      <c r="DAZ33" s="305"/>
      <c r="DBA33" s="305"/>
      <c r="DBB33" s="305"/>
      <c r="DBC33" s="305"/>
      <c r="DBD33" s="305"/>
      <c r="DBE33" s="305"/>
      <c r="DBF33" s="305"/>
      <c r="DBG33" s="305"/>
      <c r="DBH33" s="305"/>
      <c r="DBI33" s="305"/>
      <c r="DBJ33" s="305"/>
      <c r="DBK33" s="305"/>
      <c r="DBL33" s="305"/>
      <c r="DBM33" s="305"/>
      <c r="DBN33" s="305"/>
      <c r="DBO33" s="305"/>
      <c r="DBP33" s="305"/>
      <c r="DBQ33" s="305"/>
      <c r="DBR33" s="305"/>
      <c r="DBS33" s="305"/>
      <c r="DBT33" s="305"/>
      <c r="DBU33" s="305"/>
      <c r="DBV33" s="305"/>
      <c r="DBW33" s="305"/>
      <c r="DBX33" s="305"/>
      <c r="DBY33" s="305"/>
      <c r="DBZ33" s="305"/>
      <c r="DCA33" s="305"/>
      <c r="DCB33" s="305"/>
      <c r="DCC33" s="305"/>
      <c r="DCD33" s="305"/>
      <c r="DCE33" s="305"/>
      <c r="DCF33" s="305"/>
      <c r="DCG33" s="305"/>
      <c r="DCH33" s="305"/>
      <c r="DCI33" s="305"/>
      <c r="DCJ33" s="305"/>
      <c r="DCK33" s="305"/>
      <c r="DCL33" s="305"/>
      <c r="DCM33" s="305"/>
      <c r="DCN33" s="305"/>
      <c r="DCO33" s="305"/>
      <c r="DCP33" s="305"/>
      <c r="DCQ33" s="305"/>
      <c r="DCR33" s="305"/>
      <c r="DCS33" s="305"/>
      <c r="DCT33" s="305"/>
      <c r="DCU33" s="305"/>
      <c r="DCV33" s="305"/>
      <c r="DCW33" s="305"/>
      <c r="DCX33" s="305"/>
      <c r="DCY33" s="305"/>
      <c r="DCZ33" s="305"/>
      <c r="DDA33" s="305"/>
      <c r="DDB33" s="305"/>
      <c r="DDC33" s="305"/>
      <c r="DDD33" s="305"/>
      <c r="DDE33" s="305"/>
      <c r="DDF33" s="305"/>
      <c r="DDG33" s="305"/>
      <c r="DDH33" s="305"/>
      <c r="DDI33" s="305"/>
      <c r="DDJ33" s="305"/>
      <c r="DDK33" s="305"/>
      <c r="DDL33" s="305"/>
      <c r="DDM33" s="305"/>
      <c r="DDN33" s="305"/>
      <c r="DDO33" s="305"/>
      <c r="DDP33" s="305"/>
      <c r="DDQ33" s="305"/>
      <c r="DDR33" s="305"/>
      <c r="DDS33" s="305"/>
      <c r="DDT33" s="305"/>
      <c r="DDU33" s="305"/>
      <c r="DDV33" s="305"/>
      <c r="DDW33" s="305"/>
      <c r="DDX33" s="305"/>
      <c r="DDY33" s="305"/>
      <c r="DDZ33" s="305"/>
      <c r="DEA33" s="305"/>
      <c r="DEB33" s="305"/>
      <c r="DEC33" s="305"/>
      <c r="DED33" s="305"/>
      <c r="DEE33" s="305"/>
      <c r="DEF33" s="305"/>
      <c r="DEG33" s="305"/>
      <c r="DEH33" s="305"/>
      <c r="DEI33" s="305"/>
      <c r="DEJ33" s="305"/>
      <c r="DEK33" s="305"/>
      <c r="DEL33" s="305"/>
      <c r="DEM33" s="305"/>
      <c r="DEN33" s="305"/>
      <c r="DEO33" s="305"/>
      <c r="DEP33" s="305"/>
      <c r="DEQ33" s="305"/>
      <c r="DER33" s="305"/>
      <c r="DES33" s="305"/>
      <c r="DET33" s="305"/>
      <c r="DEU33" s="305"/>
      <c r="DEV33" s="305"/>
      <c r="DEW33" s="305"/>
      <c r="DEX33" s="305"/>
      <c r="DEY33" s="305"/>
      <c r="DEZ33" s="305"/>
      <c r="DFA33" s="305"/>
      <c r="DFB33" s="305"/>
      <c r="DFC33" s="305"/>
      <c r="DFD33" s="305"/>
      <c r="DFE33" s="305"/>
      <c r="DFF33" s="305"/>
      <c r="DFG33" s="305"/>
      <c r="DFH33" s="305"/>
      <c r="DFI33" s="305"/>
      <c r="DFJ33" s="305"/>
      <c r="DFK33" s="305"/>
      <c r="DFL33" s="305"/>
      <c r="DFM33" s="305"/>
      <c r="DFN33" s="305"/>
      <c r="DFO33" s="305"/>
      <c r="DFP33" s="305"/>
      <c r="DFQ33" s="305"/>
      <c r="DFR33" s="305"/>
      <c r="DFS33" s="305"/>
      <c r="DFT33" s="305"/>
      <c r="DFU33" s="305"/>
      <c r="DFV33" s="305"/>
      <c r="DFW33" s="305"/>
      <c r="DFX33" s="305"/>
      <c r="DFY33" s="305"/>
      <c r="DFZ33" s="305"/>
      <c r="DGA33" s="305"/>
      <c r="DGB33" s="305"/>
      <c r="DGC33" s="305"/>
      <c r="DGD33" s="305"/>
      <c r="DGE33" s="305"/>
      <c r="DGF33" s="305"/>
      <c r="DGG33" s="305"/>
      <c r="DGH33" s="305"/>
      <c r="DGI33" s="305"/>
      <c r="DGJ33" s="305"/>
      <c r="DGK33" s="305"/>
      <c r="DGL33" s="305"/>
      <c r="DGM33" s="305"/>
      <c r="DGN33" s="305"/>
      <c r="DGO33" s="305"/>
      <c r="DGP33" s="305"/>
      <c r="DGQ33" s="305"/>
      <c r="DGR33" s="305"/>
      <c r="DGS33" s="305"/>
      <c r="DGT33" s="305"/>
      <c r="DGU33" s="305"/>
      <c r="DGV33" s="305"/>
      <c r="DGW33" s="305"/>
      <c r="DGX33" s="305"/>
      <c r="DGY33" s="305"/>
      <c r="DGZ33" s="305"/>
      <c r="DHA33" s="305"/>
      <c r="DHB33" s="305"/>
      <c r="DHC33" s="305"/>
      <c r="DHD33" s="305"/>
      <c r="DHE33" s="305"/>
      <c r="DHF33" s="305"/>
      <c r="DHG33" s="305"/>
      <c r="DHH33" s="305"/>
      <c r="DHI33" s="305"/>
      <c r="DHJ33" s="305"/>
      <c r="DHK33" s="305"/>
      <c r="DHL33" s="305"/>
      <c r="DHM33" s="305"/>
      <c r="DHN33" s="305"/>
      <c r="DHO33" s="305"/>
      <c r="DHP33" s="305"/>
      <c r="DHQ33" s="305"/>
      <c r="DHR33" s="305"/>
      <c r="DHS33" s="305"/>
      <c r="DHT33" s="305"/>
      <c r="DHU33" s="305"/>
      <c r="DHV33" s="305"/>
      <c r="DHW33" s="305"/>
      <c r="DHX33" s="305"/>
      <c r="DHY33" s="305"/>
      <c r="DHZ33" s="305"/>
      <c r="DIA33" s="305"/>
      <c r="DIB33" s="305"/>
      <c r="DIC33" s="305"/>
      <c r="DID33" s="305"/>
      <c r="DIE33" s="305"/>
      <c r="DIF33" s="305"/>
      <c r="DIG33" s="305"/>
      <c r="DIH33" s="305"/>
      <c r="DII33" s="305"/>
      <c r="DIJ33" s="305"/>
      <c r="DIK33" s="305"/>
      <c r="DIL33" s="305"/>
      <c r="DIM33" s="305"/>
      <c r="DIN33" s="305"/>
      <c r="DIO33" s="305"/>
      <c r="DIP33" s="305"/>
      <c r="DIQ33" s="305"/>
      <c r="DIR33" s="305"/>
      <c r="DIS33" s="305"/>
      <c r="DIT33" s="305"/>
      <c r="DIU33" s="305"/>
      <c r="DIV33" s="305"/>
      <c r="DIW33" s="305"/>
      <c r="DIX33" s="305"/>
      <c r="DIY33" s="305"/>
      <c r="DIZ33" s="305"/>
      <c r="DJA33" s="305"/>
      <c r="DJB33" s="305"/>
      <c r="DJC33" s="305"/>
      <c r="DJD33" s="305"/>
      <c r="DJE33" s="305"/>
      <c r="DJF33" s="305"/>
      <c r="DJG33" s="305"/>
      <c r="DJH33" s="305"/>
      <c r="DJI33" s="305"/>
      <c r="DJJ33" s="305"/>
      <c r="DJK33" s="305"/>
      <c r="DJL33" s="305"/>
      <c r="DJM33" s="305"/>
      <c r="DJN33" s="305"/>
      <c r="DJO33" s="305"/>
      <c r="DJP33" s="305"/>
      <c r="DJQ33" s="305"/>
      <c r="DJR33" s="305"/>
      <c r="DJS33" s="305"/>
      <c r="DJT33" s="305"/>
      <c r="DJU33" s="305"/>
      <c r="DJV33" s="305"/>
      <c r="DJW33" s="305"/>
      <c r="DJX33" s="305"/>
      <c r="DJY33" s="305"/>
      <c r="DJZ33" s="305"/>
      <c r="DKA33" s="305"/>
      <c r="DKB33" s="305"/>
      <c r="DKC33" s="305"/>
      <c r="DKD33" s="305"/>
      <c r="DKE33" s="305"/>
      <c r="DKF33" s="305"/>
      <c r="DKG33" s="305"/>
      <c r="DKH33" s="305"/>
      <c r="DKI33" s="305"/>
      <c r="DKJ33" s="305"/>
      <c r="DKK33" s="305"/>
      <c r="DKL33" s="305"/>
      <c r="DKM33" s="305"/>
      <c r="DKN33" s="305"/>
      <c r="DKO33" s="305"/>
      <c r="DKP33" s="305"/>
      <c r="DKQ33" s="305"/>
      <c r="DKR33" s="305"/>
      <c r="DKS33" s="305"/>
      <c r="DKT33" s="305"/>
      <c r="DKU33" s="305"/>
      <c r="DKV33" s="305"/>
      <c r="DKW33" s="305"/>
      <c r="DKX33" s="305"/>
      <c r="DKY33" s="305"/>
      <c r="DKZ33" s="305"/>
      <c r="DLA33" s="305"/>
      <c r="DLB33" s="305"/>
      <c r="DLC33" s="305"/>
      <c r="DLD33" s="305"/>
      <c r="DLE33" s="305"/>
      <c r="DLF33" s="305"/>
      <c r="DLG33" s="305"/>
      <c r="DLH33" s="305"/>
      <c r="DLI33" s="305"/>
      <c r="DLJ33" s="305"/>
      <c r="DLK33" s="305"/>
      <c r="DLL33" s="305"/>
      <c r="DLM33" s="305"/>
      <c r="DLN33" s="305"/>
      <c r="DLO33" s="305"/>
      <c r="DLP33" s="305"/>
      <c r="DLQ33" s="305"/>
      <c r="DLR33" s="305"/>
      <c r="DLS33" s="305"/>
      <c r="DLT33" s="305"/>
      <c r="DLU33" s="305"/>
      <c r="DLV33" s="305"/>
      <c r="DLW33" s="305"/>
      <c r="DLX33" s="305"/>
      <c r="DLY33" s="305"/>
      <c r="DLZ33" s="305"/>
      <c r="DMA33" s="305"/>
      <c r="DMB33" s="305"/>
      <c r="DMC33" s="305"/>
      <c r="DMD33" s="305"/>
      <c r="DME33" s="305"/>
      <c r="DMF33" s="305"/>
      <c r="DMG33" s="305"/>
      <c r="DMH33" s="305"/>
      <c r="DMI33" s="305"/>
      <c r="DMJ33" s="305"/>
      <c r="DMK33" s="305"/>
      <c r="DML33" s="305"/>
      <c r="DMM33" s="305"/>
      <c r="DMN33" s="305"/>
      <c r="DMO33" s="305"/>
      <c r="DMP33" s="305"/>
      <c r="DMQ33" s="305"/>
      <c r="DMR33" s="305"/>
      <c r="DMS33" s="305"/>
      <c r="DMT33" s="305"/>
      <c r="DMU33" s="305"/>
      <c r="DMV33" s="305"/>
      <c r="DMW33" s="305"/>
      <c r="DMX33" s="305"/>
      <c r="DMY33" s="305"/>
      <c r="DMZ33" s="305"/>
      <c r="DNA33" s="305"/>
      <c r="DNB33" s="305"/>
      <c r="DNC33" s="305"/>
      <c r="DND33" s="305"/>
      <c r="DNE33" s="305"/>
      <c r="DNF33" s="305"/>
      <c r="DNG33" s="305"/>
      <c r="DNH33" s="305"/>
      <c r="DNI33" s="305"/>
      <c r="DNJ33" s="305"/>
      <c r="DNK33" s="305"/>
      <c r="DNL33" s="305"/>
      <c r="DNM33" s="305"/>
      <c r="DNN33" s="305"/>
      <c r="DNO33" s="305"/>
      <c r="DNP33" s="305"/>
      <c r="DNQ33" s="305"/>
      <c r="DNR33" s="305"/>
      <c r="DNS33" s="305"/>
      <c r="DNT33" s="305"/>
      <c r="DNU33" s="305"/>
      <c r="DNV33" s="305"/>
      <c r="DNW33" s="305"/>
      <c r="DNX33" s="305"/>
      <c r="DNY33" s="305"/>
      <c r="DNZ33" s="305"/>
      <c r="DOA33" s="305"/>
      <c r="DOB33" s="305"/>
      <c r="DOC33" s="305"/>
      <c r="DOD33" s="305"/>
      <c r="DOE33" s="305"/>
      <c r="DOF33" s="305"/>
      <c r="DOG33" s="305"/>
      <c r="DOH33" s="305"/>
      <c r="DOI33" s="305"/>
      <c r="DOJ33" s="305"/>
      <c r="DOK33" s="305"/>
      <c r="DOL33" s="305"/>
      <c r="DOM33" s="305"/>
      <c r="DON33" s="305"/>
      <c r="DOO33" s="305"/>
      <c r="DOP33" s="305"/>
      <c r="DOQ33" s="305"/>
      <c r="DOR33" s="305"/>
      <c r="DOS33" s="305"/>
      <c r="DOT33" s="305"/>
      <c r="DOU33" s="305"/>
      <c r="DOV33" s="305"/>
      <c r="DOW33" s="305"/>
      <c r="DOX33" s="305"/>
      <c r="DOY33" s="305"/>
      <c r="DOZ33" s="305"/>
      <c r="DPA33" s="305"/>
      <c r="DPB33" s="305"/>
      <c r="DPC33" s="305"/>
      <c r="DPD33" s="305"/>
      <c r="DPE33" s="305"/>
      <c r="DPF33" s="305"/>
      <c r="DPG33" s="305"/>
      <c r="DPH33" s="305"/>
      <c r="DPI33" s="305"/>
      <c r="DPJ33" s="305"/>
      <c r="DPK33" s="305"/>
      <c r="DPL33" s="305"/>
      <c r="DPM33" s="305"/>
      <c r="DPN33" s="305"/>
      <c r="DPO33" s="305"/>
      <c r="DPP33" s="305"/>
      <c r="DPQ33" s="305"/>
      <c r="DPR33" s="305"/>
      <c r="DPS33" s="305"/>
      <c r="DPT33" s="305"/>
      <c r="DPU33" s="305"/>
      <c r="DPV33" s="305"/>
      <c r="DPW33" s="305"/>
      <c r="DPX33" s="305"/>
      <c r="DPY33" s="305"/>
      <c r="DPZ33" s="305"/>
      <c r="DQA33" s="305"/>
      <c r="DQB33" s="305"/>
      <c r="DQC33" s="305"/>
      <c r="DQD33" s="305"/>
      <c r="DQE33" s="305"/>
      <c r="DQF33" s="305"/>
      <c r="DQG33" s="305"/>
      <c r="DQH33" s="305"/>
      <c r="DQI33" s="305"/>
      <c r="DQJ33" s="305"/>
      <c r="DQK33" s="305"/>
      <c r="DQL33" s="305"/>
      <c r="DQM33" s="305"/>
      <c r="DQN33" s="305"/>
      <c r="DQO33" s="305"/>
      <c r="DQP33" s="305"/>
      <c r="DQQ33" s="305"/>
      <c r="DQR33" s="305"/>
      <c r="DQS33" s="305"/>
      <c r="DQT33" s="305"/>
      <c r="DQU33" s="305"/>
      <c r="DQV33" s="305"/>
      <c r="DQW33" s="305"/>
      <c r="DQX33" s="305"/>
      <c r="DQY33" s="305"/>
      <c r="DQZ33" s="305"/>
      <c r="DRA33" s="305"/>
      <c r="DRB33" s="305"/>
      <c r="DRC33" s="305"/>
      <c r="DRD33" s="305"/>
      <c r="DRE33" s="305"/>
      <c r="DRF33" s="305"/>
      <c r="DRG33" s="305"/>
      <c r="DRH33" s="305"/>
      <c r="DRI33" s="305"/>
      <c r="DRJ33" s="305"/>
      <c r="DRK33" s="305"/>
      <c r="DRL33" s="305"/>
      <c r="DRM33" s="305"/>
      <c r="DRN33" s="305"/>
      <c r="DRO33" s="305"/>
      <c r="DRP33" s="305"/>
      <c r="DRQ33" s="305"/>
      <c r="DRR33" s="305"/>
      <c r="DRS33" s="305"/>
      <c r="DRT33" s="305"/>
      <c r="DRU33" s="305"/>
      <c r="DRV33" s="305"/>
      <c r="DRW33" s="305"/>
      <c r="DRX33" s="305"/>
      <c r="DRY33" s="305"/>
      <c r="DRZ33" s="305"/>
      <c r="DSA33" s="305"/>
      <c r="DSB33" s="305"/>
      <c r="DSC33" s="305"/>
      <c r="DSD33" s="305"/>
      <c r="DSE33" s="305"/>
      <c r="DSF33" s="305"/>
      <c r="DSG33" s="305"/>
      <c r="DSH33" s="305"/>
      <c r="DSI33" s="305"/>
      <c r="DSJ33" s="305"/>
      <c r="DSK33" s="305"/>
      <c r="DSL33" s="305"/>
      <c r="DSM33" s="305"/>
      <c r="DSN33" s="305"/>
      <c r="DSO33" s="305"/>
      <c r="DSP33" s="305"/>
      <c r="DSQ33" s="305"/>
      <c r="DSR33" s="305"/>
      <c r="DSS33" s="305"/>
      <c r="DST33" s="305"/>
      <c r="DSU33" s="305"/>
      <c r="DSV33" s="305"/>
      <c r="DSW33" s="305"/>
      <c r="DSX33" s="305"/>
      <c r="DSY33" s="305"/>
      <c r="DSZ33" s="305"/>
      <c r="DTA33" s="305"/>
      <c r="DTB33" s="305"/>
      <c r="DTC33" s="305"/>
      <c r="DTD33" s="305"/>
      <c r="DTE33" s="305"/>
      <c r="DTF33" s="305"/>
      <c r="DTG33" s="305"/>
      <c r="DTH33" s="305"/>
      <c r="DTI33" s="305"/>
      <c r="DTJ33" s="305"/>
      <c r="DTK33" s="305"/>
      <c r="DTL33" s="305"/>
      <c r="DTM33" s="305"/>
      <c r="DTN33" s="305"/>
      <c r="DTO33" s="305"/>
      <c r="DTP33" s="305"/>
      <c r="DTQ33" s="305"/>
      <c r="DTR33" s="305"/>
      <c r="DTS33" s="305"/>
      <c r="DTT33" s="305"/>
      <c r="DTU33" s="305"/>
      <c r="DTV33" s="305"/>
      <c r="DTW33" s="305"/>
      <c r="DTX33" s="305"/>
      <c r="DTY33" s="305"/>
      <c r="DTZ33" s="305"/>
      <c r="DUA33" s="305"/>
      <c r="DUB33" s="305"/>
      <c r="DUC33" s="305"/>
      <c r="DUD33" s="305"/>
      <c r="DUE33" s="305"/>
      <c r="DUF33" s="305"/>
      <c r="DUG33" s="305"/>
      <c r="DUH33" s="305"/>
      <c r="DUI33" s="305"/>
      <c r="DUJ33" s="305"/>
      <c r="DUK33" s="305"/>
      <c r="DUL33" s="305"/>
      <c r="DUM33" s="305"/>
      <c r="DUN33" s="305"/>
      <c r="DUO33" s="305"/>
      <c r="DUP33" s="305"/>
      <c r="DUQ33" s="305"/>
      <c r="DUR33" s="305"/>
      <c r="DUS33" s="305"/>
      <c r="DUT33" s="305"/>
      <c r="DUU33" s="305"/>
      <c r="DUV33" s="305"/>
      <c r="DUW33" s="305"/>
      <c r="DUX33" s="305"/>
      <c r="DUY33" s="305"/>
      <c r="DUZ33" s="305"/>
      <c r="DVA33" s="305"/>
      <c r="DVB33" s="305"/>
      <c r="DVC33" s="305"/>
      <c r="DVD33" s="305"/>
      <c r="DVE33" s="305"/>
      <c r="DVF33" s="305"/>
      <c r="DVG33" s="305"/>
      <c r="DVH33" s="305"/>
      <c r="DVI33" s="305"/>
      <c r="DVJ33" s="305"/>
      <c r="DVK33" s="305"/>
      <c r="DVL33" s="305"/>
      <c r="DVM33" s="305"/>
      <c r="DVN33" s="305"/>
      <c r="DVO33" s="305"/>
      <c r="DVP33" s="305"/>
      <c r="DVQ33" s="305"/>
      <c r="DVR33" s="305"/>
      <c r="DVS33" s="305"/>
      <c r="DVT33" s="305"/>
      <c r="DVU33" s="305"/>
      <c r="DVV33" s="305"/>
      <c r="DVW33" s="305"/>
      <c r="DVX33" s="305"/>
      <c r="DVY33" s="305"/>
      <c r="DVZ33" s="305"/>
      <c r="DWA33" s="305"/>
      <c r="DWB33" s="305"/>
      <c r="DWC33" s="305"/>
      <c r="DWD33" s="305"/>
      <c r="DWE33" s="305"/>
      <c r="DWF33" s="305"/>
      <c r="DWG33" s="305"/>
      <c r="DWH33" s="305"/>
      <c r="DWI33" s="305"/>
      <c r="DWJ33" s="305"/>
      <c r="DWK33" s="305"/>
      <c r="DWL33" s="305"/>
      <c r="DWM33" s="305"/>
      <c r="DWN33" s="305"/>
      <c r="DWO33" s="305"/>
      <c r="DWP33" s="305"/>
      <c r="DWQ33" s="305"/>
      <c r="DWR33" s="305"/>
      <c r="DWS33" s="305"/>
      <c r="DWT33" s="305"/>
      <c r="DWU33" s="305"/>
      <c r="DWV33" s="305"/>
      <c r="DWW33" s="305"/>
      <c r="DWX33" s="305"/>
      <c r="DWY33" s="305"/>
      <c r="DWZ33" s="305"/>
      <c r="DXA33" s="305"/>
      <c r="DXB33" s="305"/>
      <c r="DXC33" s="305"/>
      <c r="DXD33" s="305"/>
      <c r="DXE33" s="305"/>
      <c r="DXF33" s="305"/>
      <c r="DXG33" s="305"/>
      <c r="DXH33" s="305"/>
      <c r="DXI33" s="305"/>
      <c r="DXJ33" s="305"/>
      <c r="DXK33" s="305"/>
      <c r="DXL33" s="305"/>
      <c r="DXM33" s="305"/>
      <c r="DXN33" s="305"/>
      <c r="DXO33" s="305"/>
      <c r="DXP33" s="305"/>
      <c r="DXQ33" s="305"/>
      <c r="DXR33" s="305"/>
      <c r="DXS33" s="305"/>
      <c r="DXT33" s="305"/>
      <c r="DXU33" s="305"/>
      <c r="DXV33" s="305"/>
      <c r="DXW33" s="305"/>
      <c r="DXX33" s="305"/>
      <c r="DXY33" s="305"/>
      <c r="DXZ33" s="305"/>
      <c r="DYA33" s="305"/>
      <c r="DYB33" s="305"/>
      <c r="DYC33" s="305"/>
      <c r="DYD33" s="305"/>
      <c r="DYE33" s="305"/>
      <c r="DYF33" s="305"/>
      <c r="DYG33" s="305"/>
      <c r="DYH33" s="305"/>
      <c r="DYI33" s="305"/>
      <c r="DYJ33" s="305"/>
      <c r="DYK33" s="305"/>
      <c r="DYL33" s="305"/>
      <c r="DYM33" s="305"/>
      <c r="DYN33" s="305"/>
      <c r="DYO33" s="305"/>
      <c r="DYP33" s="305"/>
      <c r="DYQ33" s="305"/>
      <c r="DYR33" s="305"/>
      <c r="DYS33" s="305"/>
      <c r="DYT33" s="305"/>
      <c r="DYU33" s="305"/>
      <c r="DYV33" s="305"/>
      <c r="DYW33" s="305"/>
      <c r="DYX33" s="305"/>
      <c r="DYY33" s="305"/>
      <c r="DYZ33" s="305"/>
      <c r="DZA33" s="305"/>
      <c r="DZB33" s="305"/>
      <c r="DZC33" s="305"/>
      <c r="DZD33" s="305"/>
      <c r="DZE33" s="305"/>
      <c r="DZF33" s="305"/>
      <c r="DZG33" s="305"/>
      <c r="DZH33" s="305"/>
      <c r="DZI33" s="305"/>
      <c r="DZJ33" s="305"/>
      <c r="DZK33" s="305"/>
      <c r="DZL33" s="305"/>
      <c r="DZM33" s="305"/>
      <c r="DZN33" s="305"/>
      <c r="DZO33" s="305"/>
      <c r="DZP33" s="305"/>
      <c r="DZQ33" s="305"/>
      <c r="DZR33" s="305"/>
      <c r="DZS33" s="305"/>
      <c r="DZT33" s="305"/>
      <c r="DZU33" s="305"/>
      <c r="DZV33" s="305"/>
      <c r="DZW33" s="305"/>
      <c r="DZX33" s="305"/>
      <c r="DZY33" s="305"/>
      <c r="DZZ33" s="305"/>
      <c r="EAA33" s="305"/>
      <c r="EAB33" s="305"/>
      <c r="EAC33" s="305"/>
      <c r="EAD33" s="305"/>
      <c r="EAE33" s="305"/>
      <c r="EAF33" s="305"/>
      <c r="EAG33" s="305"/>
      <c r="EAH33" s="305"/>
      <c r="EAI33" s="305"/>
      <c r="EAJ33" s="305"/>
      <c r="EAK33" s="305"/>
      <c r="EAL33" s="305"/>
      <c r="EAM33" s="305"/>
      <c r="EAN33" s="305"/>
      <c r="EAO33" s="305"/>
      <c r="EAP33" s="305"/>
      <c r="EAQ33" s="305"/>
      <c r="EAR33" s="305"/>
      <c r="EAS33" s="305"/>
      <c r="EAT33" s="305"/>
      <c r="EAU33" s="305"/>
      <c r="EAV33" s="305"/>
      <c r="EAW33" s="305"/>
      <c r="EAX33" s="305"/>
      <c r="EAY33" s="305"/>
      <c r="EAZ33" s="305"/>
      <c r="EBA33" s="305"/>
      <c r="EBB33" s="305"/>
      <c r="EBC33" s="305"/>
      <c r="EBD33" s="305"/>
      <c r="EBE33" s="305"/>
      <c r="EBF33" s="305"/>
      <c r="EBG33" s="305"/>
      <c r="EBH33" s="305"/>
      <c r="EBI33" s="305"/>
      <c r="EBJ33" s="305"/>
      <c r="EBK33" s="305"/>
      <c r="EBL33" s="305"/>
      <c r="EBM33" s="305"/>
      <c r="EBN33" s="305"/>
      <c r="EBO33" s="305"/>
      <c r="EBP33" s="305"/>
      <c r="EBQ33" s="305"/>
      <c r="EBR33" s="305"/>
      <c r="EBS33" s="305"/>
      <c r="EBT33" s="305"/>
      <c r="EBU33" s="305"/>
      <c r="EBV33" s="305"/>
      <c r="EBW33" s="305"/>
      <c r="EBX33" s="305"/>
      <c r="EBY33" s="305"/>
      <c r="EBZ33" s="305"/>
      <c r="ECA33" s="305"/>
      <c r="ECB33" s="305"/>
      <c r="ECC33" s="305"/>
      <c r="ECD33" s="305"/>
      <c r="ECE33" s="305"/>
      <c r="ECF33" s="305"/>
      <c r="ECG33" s="305"/>
      <c r="ECH33" s="305"/>
      <c r="ECI33" s="305"/>
      <c r="ECJ33" s="305"/>
      <c r="ECK33" s="305"/>
      <c r="ECL33" s="305"/>
      <c r="ECM33" s="305"/>
      <c r="ECN33" s="305"/>
      <c r="ECO33" s="305"/>
      <c r="ECP33" s="305"/>
      <c r="ECQ33" s="305"/>
      <c r="ECR33" s="305"/>
      <c r="ECS33" s="305"/>
      <c r="ECT33" s="305"/>
      <c r="ECU33" s="305"/>
      <c r="ECV33" s="305"/>
      <c r="ECW33" s="305"/>
      <c r="ECX33" s="305"/>
      <c r="ECY33" s="305"/>
      <c r="ECZ33" s="305"/>
      <c r="EDA33" s="305"/>
      <c r="EDB33" s="305"/>
      <c r="EDC33" s="305"/>
      <c r="EDD33" s="305"/>
      <c r="EDE33" s="305"/>
      <c r="EDF33" s="305"/>
      <c r="EDG33" s="305"/>
      <c r="EDH33" s="305"/>
      <c r="EDI33" s="305"/>
      <c r="EDJ33" s="305"/>
      <c r="EDK33" s="305"/>
      <c r="EDL33" s="305"/>
      <c r="EDM33" s="305"/>
      <c r="EDN33" s="305"/>
      <c r="EDO33" s="305"/>
      <c r="EDP33" s="305"/>
      <c r="EDQ33" s="305"/>
      <c r="EDR33" s="305"/>
      <c r="EDS33" s="305"/>
      <c r="EDT33" s="305"/>
      <c r="EDU33" s="305"/>
      <c r="EDV33" s="305"/>
      <c r="EDW33" s="305"/>
      <c r="EDX33" s="305"/>
      <c r="EDY33" s="305"/>
      <c r="EDZ33" s="305"/>
      <c r="EEA33" s="305"/>
      <c r="EEB33" s="305"/>
      <c r="EEC33" s="305"/>
      <c r="EED33" s="305"/>
      <c r="EEE33" s="305"/>
      <c r="EEF33" s="305"/>
      <c r="EEG33" s="305"/>
      <c r="EEH33" s="305"/>
      <c r="EEI33" s="305"/>
      <c r="EEJ33" s="305"/>
      <c r="EEK33" s="305"/>
      <c r="EEL33" s="305"/>
      <c r="EEM33" s="305"/>
      <c r="EEN33" s="305"/>
      <c r="EEO33" s="305"/>
      <c r="EEP33" s="305"/>
      <c r="EEQ33" s="305"/>
      <c r="EER33" s="305"/>
      <c r="EES33" s="305"/>
      <c r="EET33" s="305"/>
      <c r="EEU33" s="305"/>
      <c r="EEV33" s="305"/>
      <c r="EEW33" s="305"/>
      <c r="EEX33" s="305"/>
      <c r="EEY33" s="305"/>
      <c r="EEZ33" s="305"/>
      <c r="EFA33" s="305"/>
      <c r="EFB33" s="305"/>
      <c r="EFC33" s="305"/>
      <c r="EFD33" s="305"/>
      <c r="EFE33" s="305"/>
      <c r="EFF33" s="305"/>
      <c r="EFG33" s="305"/>
      <c r="EFH33" s="305"/>
      <c r="EFI33" s="305"/>
      <c r="EFJ33" s="305"/>
      <c r="EFK33" s="305"/>
      <c r="EFL33" s="305"/>
      <c r="EFM33" s="305"/>
      <c r="EFN33" s="305"/>
      <c r="EFO33" s="305"/>
      <c r="EFP33" s="305"/>
      <c r="EFQ33" s="305"/>
      <c r="EFR33" s="305"/>
      <c r="EFS33" s="305"/>
      <c r="EFT33" s="305"/>
      <c r="EFU33" s="305"/>
      <c r="EFV33" s="305"/>
      <c r="EFW33" s="305"/>
      <c r="EFX33" s="305"/>
      <c r="EFY33" s="305"/>
      <c r="EFZ33" s="305"/>
      <c r="EGA33" s="305"/>
      <c r="EGB33" s="305"/>
      <c r="EGC33" s="305"/>
      <c r="EGD33" s="305"/>
      <c r="EGE33" s="305"/>
      <c r="EGF33" s="305"/>
      <c r="EGG33" s="305"/>
      <c r="EGH33" s="305"/>
      <c r="EGI33" s="305"/>
      <c r="EGJ33" s="305"/>
      <c r="EGK33" s="305"/>
      <c r="EGL33" s="305"/>
      <c r="EGM33" s="305"/>
      <c r="EGN33" s="305"/>
      <c r="EGO33" s="305"/>
      <c r="EGP33" s="305"/>
      <c r="EGQ33" s="305"/>
      <c r="EGR33" s="305"/>
      <c r="EGS33" s="305"/>
      <c r="EGT33" s="305"/>
      <c r="EGU33" s="305"/>
      <c r="EGV33" s="305"/>
      <c r="EGW33" s="305"/>
      <c r="EGX33" s="305"/>
      <c r="EGY33" s="305"/>
      <c r="EGZ33" s="305"/>
      <c r="EHA33" s="305"/>
      <c r="EHB33" s="305"/>
      <c r="EHC33" s="305"/>
      <c r="EHD33" s="305"/>
      <c r="EHE33" s="305"/>
      <c r="EHF33" s="305"/>
      <c r="EHG33" s="305"/>
      <c r="EHH33" s="305"/>
      <c r="EHI33" s="305"/>
      <c r="EHJ33" s="305"/>
      <c r="EHK33" s="305"/>
      <c r="EHL33" s="305"/>
      <c r="EHM33" s="305"/>
      <c r="EHN33" s="305"/>
      <c r="EHO33" s="305"/>
      <c r="EHP33" s="305"/>
      <c r="EHQ33" s="305"/>
      <c r="EHR33" s="305"/>
      <c r="EHS33" s="305"/>
      <c r="EHT33" s="305"/>
      <c r="EHU33" s="305"/>
      <c r="EHV33" s="305"/>
      <c r="EHW33" s="305"/>
      <c r="EHX33" s="305"/>
      <c r="EHY33" s="305"/>
      <c r="EHZ33" s="305"/>
      <c r="EIA33" s="305"/>
      <c r="EIB33" s="305"/>
      <c r="EIC33" s="305"/>
      <c r="EID33" s="305"/>
      <c r="EIE33" s="305"/>
      <c r="EIF33" s="305"/>
      <c r="EIG33" s="305"/>
      <c r="EIH33" s="305"/>
      <c r="EII33" s="305"/>
      <c r="EIJ33" s="305"/>
      <c r="EIK33" s="305"/>
      <c r="EIL33" s="305"/>
      <c r="EIM33" s="305"/>
      <c r="EIN33" s="305"/>
      <c r="EIO33" s="305"/>
      <c r="EIP33" s="305"/>
      <c r="EIQ33" s="305"/>
      <c r="EIR33" s="305"/>
      <c r="EIS33" s="305"/>
      <c r="EIT33" s="305"/>
      <c r="EIU33" s="305"/>
      <c r="EIV33" s="305"/>
      <c r="EIW33" s="305"/>
      <c r="EIX33" s="305"/>
      <c r="EIY33" s="305"/>
      <c r="EIZ33" s="305"/>
      <c r="EJA33" s="305"/>
      <c r="EJB33" s="305"/>
      <c r="EJC33" s="305"/>
      <c r="EJD33" s="305"/>
      <c r="EJE33" s="305"/>
      <c r="EJF33" s="305"/>
      <c r="EJG33" s="305"/>
      <c r="EJH33" s="305"/>
      <c r="EJI33" s="305"/>
      <c r="EJJ33" s="305"/>
      <c r="EJK33" s="305"/>
      <c r="EJL33" s="305"/>
      <c r="EJM33" s="305"/>
      <c r="EJN33" s="305"/>
      <c r="EJO33" s="305"/>
      <c r="EJP33" s="305"/>
      <c r="EJQ33" s="305"/>
      <c r="EJR33" s="305"/>
      <c r="EJS33" s="305"/>
      <c r="EJT33" s="305"/>
      <c r="EJU33" s="305"/>
      <c r="EJV33" s="305"/>
      <c r="EJW33" s="305"/>
      <c r="EJX33" s="305"/>
      <c r="EJY33" s="305"/>
      <c r="EJZ33" s="305"/>
      <c r="EKA33" s="305"/>
      <c r="EKB33" s="305"/>
      <c r="EKC33" s="305"/>
      <c r="EKD33" s="305"/>
      <c r="EKE33" s="305"/>
      <c r="EKF33" s="305"/>
      <c r="EKG33" s="305"/>
      <c r="EKH33" s="305"/>
      <c r="EKI33" s="305"/>
      <c r="EKJ33" s="305"/>
      <c r="EKK33" s="305"/>
      <c r="EKL33" s="305"/>
      <c r="EKM33" s="305"/>
      <c r="EKN33" s="305"/>
      <c r="EKO33" s="305"/>
      <c r="EKP33" s="305"/>
      <c r="EKQ33" s="305"/>
      <c r="EKR33" s="305"/>
      <c r="EKS33" s="305"/>
      <c r="EKT33" s="305"/>
      <c r="EKU33" s="305"/>
      <c r="EKV33" s="305"/>
      <c r="EKW33" s="305"/>
      <c r="EKX33" s="305"/>
      <c r="EKY33" s="305"/>
      <c r="EKZ33" s="305"/>
      <c r="ELA33" s="305"/>
      <c r="ELB33" s="305"/>
      <c r="ELC33" s="305"/>
      <c r="ELD33" s="305"/>
      <c r="ELE33" s="305"/>
      <c r="ELF33" s="305"/>
      <c r="ELG33" s="305"/>
      <c r="ELH33" s="305"/>
      <c r="ELI33" s="305"/>
      <c r="ELJ33" s="305"/>
      <c r="ELK33" s="305"/>
      <c r="ELL33" s="305"/>
      <c r="ELM33" s="305"/>
      <c r="ELN33" s="305"/>
      <c r="ELO33" s="305"/>
      <c r="ELP33" s="305"/>
      <c r="ELQ33" s="305"/>
      <c r="ELR33" s="305"/>
      <c r="ELS33" s="305"/>
      <c r="ELT33" s="305"/>
      <c r="ELU33" s="305"/>
      <c r="ELV33" s="305"/>
      <c r="ELW33" s="305"/>
      <c r="ELX33" s="305"/>
      <c r="ELY33" s="305"/>
      <c r="ELZ33" s="305"/>
      <c r="EMA33" s="305"/>
      <c r="EMB33" s="305"/>
      <c r="EMC33" s="305"/>
      <c r="EMD33" s="305"/>
      <c r="EME33" s="305"/>
      <c r="EMF33" s="305"/>
      <c r="EMG33" s="305"/>
      <c r="EMH33" s="305"/>
      <c r="EMI33" s="305"/>
      <c r="EMJ33" s="305"/>
      <c r="EMK33" s="305"/>
      <c r="EML33" s="305"/>
      <c r="EMM33" s="305"/>
      <c r="EMN33" s="305"/>
      <c r="EMO33" s="305"/>
      <c r="EMP33" s="305"/>
      <c r="EMQ33" s="305"/>
      <c r="EMR33" s="305"/>
      <c r="EMS33" s="305"/>
      <c r="EMT33" s="305"/>
      <c r="EMU33" s="305"/>
      <c r="EMV33" s="305"/>
      <c r="EMW33" s="305"/>
      <c r="EMX33" s="305"/>
      <c r="EMY33" s="305"/>
      <c r="EMZ33" s="305"/>
      <c r="ENA33" s="305"/>
      <c r="ENB33" s="305"/>
      <c r="ENC33" s="305"/>
      <c r="END33" s="305"/>
      <c r="ENE33" s="305"/>
      <c r="ENF33" s="305"/>
      <c r="ENG33" s="305"/>
      <c r="ENH33" s="305"/>
      <c r="ENI33" s="305"/>
      <c r="ENJ33" s="305"/>
      <c r="ENK33" s="305"/>
      <c r="ENL33" s="305"/>
      <c r="ENM33" s="305"/>
      <c r="ENN33" s="305"/>
      <c r="ENO33" s="305"/>
      <c r="ENP33" s="305"/>
      <c r="ENQ33" s="305"/>
      <c r="ENR33" s="305"/>
      <c r="ENS33" s="305"/>
      <c r="ENT33" s="305"/>
      <c r="ENU33" s="305"/>
      <c r="ENV33" s="305"/>
      <c r="ENW33" s="305"/>
      <c r="ENX33" s="305"/>
      <c r="ENY33" s="305"/>
      <c r="ENZ33" s="305"/>
      <c r="EOA33" s="305"/>
      <c r="EOB33" s="305"/>
      <c r="EOC33" s="305"/>
      <c r="EOD33" s="305"/>
      <c r="EOE33" s="305"/>
      <c r="EOF33" s="305"/>
      <c r="EOG33" s="305"/>
      <c r="EOH33" s="305"/>
      <c r="EOI33" s="305"/>
      <c r="EOJ33" s="305"/>
      <c r="EOK33" s="305"/>
      <c r="EOL33" s="305"/>
      <c r="EOM33" s="305"/>
      <c r="EON33" s="305"/>
      <c r="EOO33" s="305"/>
      <c r="EOP33" s="305"/>
      <c r="EOQ33" s="305"/>
      <c r="EOR33" s="305"/>
      <c r="EOS33" s="305"/>
      <c r="EOT33" s="305"/>
      <c r="EOU33" s="305"/>
      <c r="EOV33" s="305"/>
      <c r="EOW33" s="305"/>
      <c r="EOX33" s="305"/>
      <c r="EOY33" s="305"/>
      <c r="EOZ33" s="305"/>
      <c r="EPA33" s="305"/>
      <c r="EPB33" s="305"/>
      <c r="EPC33" s="305"/>
      <c r="EPD33" s="305"/>
      <c r="EPE33" s="305"/>
      <c r="EPF33" s="305"/>
      <c r="EPG33" s="305"/>
      <c r="EPH33" s="305"/>
      <c r="EPI33" s="305"/>
      <c r="EPJ33" s="305"/>
      <c r="EPK33" s="305"/>
      <c r="EPL33" s="305"/>
      <c r="EPM33" s="305"/>
      <c r="EPN33" s="305"/>
      <c r="EPO33" s="305"/>
      <c r="EPP33" s="305"/>
      <c r="EPQ33" s="305"/>
      <c r="EPR33" s="305"/>
      <c r="EPS33" s="305"/>
      <c r="EPT33" s="305"/>
      <c r="EPU33" s="305"/>
      <c r="EPV33" s="305"/>
      <c r="EPW33" s="305"/>
      <c r="EPX33" s="305"/>
      <c r="EPY33" s="305"/>
      <c r="EPZ33" s="305"/>
      <c r="EQA33" s="305"/>
      <c r="EQB33" s="305"/>
      <c r="EQC33" s="305"/>
      <c r="EQD33" s="305"/>
      <c r="EQE33" s="305"/>
      <c r="EQF33" s="305"/>
      <c r="EQG33" s="305"/>
      <c r="EQH33" s="305"/>
      <c r="EQI33" s="305"/>
      <c r="EQJ33" s="305"/>
      <c r="EQK33" s="305"/>
      <c r="EQL33" s="305"/>
      <c r="EQM33" s="305"/>
      <c r="EQN33" s="305"/>
      <c r="EQO33" s="305"/>
      <c r="EQP33" s="305"/>
      <c r="EQQ33" s="305"/>
      <c r="EQR33" s="305"/>
      <c r="EQS33" s="305"/>
      <c r="EQT33" s="305"/>
      <c r="EQU33" s="305"/>
      <c r="EQV33" s="305"/>
      <c r="EQW33" s="305"/>
      <c r="EQX33" s="305"/>
      <c r="EQY33" s="305"/>
      <c r="EQZ33" s="305"/>
      <c r="ERA33" s="305"/>
      <c r="ERB33" s="305"/>
      <c r="ERC33" s="305"/>
      <c r="ERD33" s="305"/>
      <c r="ERE33" s="305"/>
      <c r="ERF33" s="305"/>
      <c r="ERG33" s="305"/>
      <c r="ERH33" s="305"/>
      <c r="ERI33" s="305"/>
      <c r="ERJ33" s="305"/>
      <c r="ERK33" s="305"/>
      <c r="ERL33" s="305"/>
      <c r="ERM33" s="305"/>
      <c r="ERN33" s="305"/>
      <c r="ERO33" s="305"/>
      <c r="ERP33" s="305"/>
      <c r="ERQ33" s="305"/>
      <c r="ERR33" s="305"/>
      <c r="ERS33" s="305"/>
      <c r="ERT33" s="305"/>
      <c r="ERU33" s="305"/>
      <c r="ERV33" s="305"/>
      <c r="ERW33" s="305"/>
      <c r="ERX33" s="305"/>
      <c r="ERY33" s="305"/>
      <c r="ERZ33" s="305"/>
      <c r="ESA33" s="305"/>
      <c r="ESB33" s="305"/>
      <c r="ESC33" s="305"/>
      <c r="ESD33" s="305"/>
      <c r="ESE33" s="305"/>
      <c r="ESF33" s="305"/>
      <c r="ESG33" s="305"/>
      <c r="ESH33" s="305"/>
      <c r="ESI33" s="305"/>
      <c r="ESJ33" s="305"/>
      <c r="ESK33" s="305"/>
      <c r="ESL33" s="305"/>
      <c r="ESM33" s="305"/>
      <c r="ESN33" s="305"/>
      <c r="ESO33" s="305"/>
      <c r="ESP33" s="305"/>
      <c r="ESQ33" s="305"/>
      <c r="ESR33" s="305"/>
      <c r="ESS33" s="305"/>
      <c r="EST33" s="305"/>
      <c r="ESU33" s="305"/>
      <c r="ESV33" s="305"/>
      <c r="ESW33" s="305"/>
      <c r="ESX33" s="305"/>
      <c r="ESY33" s="305"/>
      <c r="ESZ33" s="305"/>
      <c r="ETA33" s="305"/>
      <c r="ETB33" s="305"/>
      <c r="ETC33" s="305"/>
      <c r="ETD33" s="305"/>
      <c r="ETE33" s="305"/>
      <c r="ETF33" s="305"/>
      <c r="ETG33" s="305"/>
      <c r="ETH33" s="305"/>
      <c r="ETI33" s="305"/>
      <c r="ETJ33" s="305"/>
      <c r="ETK33" s="305"/>
      <c r="ETL33" s="305"/>
      <c r="ETM33" s="305"/>
      <c r="ETN33" s="305"/>
      <c r="ETO33" s="305"/>
      <c r="ETP33" s="305"/>
      <c r="ETQ33" s="305"/>
      <c r="ETR33" s="305"/>
      <c r="ETS33" s="305"/>
      <c r="ETT33" s="305"/>
      <c r="ETU33" s="305"/>
      <c r="ETV33" s="305"/>
      <c r="ETW33" s="305"/>
      <c r="ETX33" s="305"/>
      <c r="ETY33" s="305"/>
      <c r="ETZ33" s="305"/>
      <c r="EUA33" s="305"/>
      <c r="EUB33" s="305"/>
      <c r="EUC33" s="305"/>
      <c r="EUD33" s="305"/>
      <c r="EUE33" s="305"/>
      <c r="EUF33" s="305"/>
      <c r="EUG33" s="305"/>
      <c r="EUH33" s="305"/>
      <c r="EUI33" s="305"/>
      <c r="EUJ33" s="305"/>
      <c r="EUK33" s="305"/>
      <c r="EUL33" s="305"/>
      <c r="EUM33" s="305"/>
      <c r="EUN33" s="305"/>
      <c r="EUO33" s="305"/>
      <c r="EUP33" s="305"/>
      <c r="EUQ33" s="305"/>
      <c r="EUR33" s="305"/>
      <c r="EUS33" s="305"/>
      <c r="EUT33" s="305"/>
      <c r="EUU33" s="305"/>
      <c r="EUV33" s="305"/>
      <c r="EUW33" s="305"/>
      <c r="EUX33" s="305"/>
      <c r="EUY33" s="305"/>
      <c r="EUZ33" s="305"/>
      <c r="EVA33" s="305"/>
      <c r="EVB33" s="305"/>
      <c r="EVC33" s="305"/>
      <c r="EVD33" s="305"/>
      <c r="EVE33" s="305"/>
      <c r="EVF33" s="305"/>
      <c r="EVG33" s="305"/>
      <c r="EVH33" s="305"/>
      <c r="EVI33" s="305"/>
      <c r="EVJ33" s="305"/>
      <c r="EVK33" s="305"/>
      <c r="EVL33" s="305"/>
      <c r="EVM33" s="305"/>
      <c r="EVN33" s="305"/>
      <c r="EVO33" s="305"/>
      <c r="EVP33" s="305"/>
      <c r="EVQ33" s="305"/>
      <c r="EVR33" s="305"/>
      <c r="EVS33" s="305"/>
      <c r="EVT33" s="305"/>
      <c r="EVU33" s="305"/>
      <c r="EVV33" s="305"/>
      <c r="EVW33" s="305"/>
      <c r="EVX33" s="305"/>
      <c r="EVY33" s="305"/>
      <c r="EVZ33" s="305"/>
      <c r="EWA33" s="305"/>
      <c r="EWB33" s="305"/>
      <c r="EWC33" s="305"/>
      <c r="EWD33" s="305"/>
      <c r="EWE33" s="305"/>
      <c r="EWF33" s="305"/>
      <c r="EWG33" s="305"/>
      <c r="EWH33" s="305"/>
      <c r="EWI33" s="305"/>
      <c r="EWJ33" s="305"/>
      <c r="EWK33" s="305"/>
      <c r="EWL33" s="305"/>
      <c r="EWM33" s="305"/>
      <c r="EWN33" s="305"/>
      <c r="EWO33" s="305"/>
      <c r="EWP33" s="305"/>
      <c r="EWQ33" s="305"/>
      <c r="EWR33" s="305"/>
      <c r="EWS33" s="305"/>
      <c r="EWT33" s="305"/>
      <c r="EWU33" s="305"/>
      <c r="EWV33" s="305"/>
      <c r="EWW33" s="305"/>
      <c r="EWX33" s="305"/>
      <c r="EWY33" s="305"/>
      <c r="EWZ33" s="305"/>
      <c r="EXA33" s="305"/>
      <c r="EXB33" s="305"/>
      <c r="EXC33" s="305"/>
      <c r="EXD33" s="305"/>
      <c r="EXE33" s="305"/>
      <c r="EXF33" s="305"/>
      <c r="EXG33" s="305"/>
      <c r="EXH33" s="305"/>
      <c r="EXI33" s="305"/>
      <c r="EXJ33" s="305"/>
      <c r="EXK33" s="305"/>
      <c r="EXL33" s="305"/>
      <c r="EXM33" s="305"/>
      <c r="EXN33" s="305"/>
      <c r="EXO33" s="305"/>
      <c r="EXP33" s="305"/>
      <c r="EXQ33" s="305"/>
      <c r="EXR33" s="305"/>
      <c r="EXS33" s="305"/>
      <c r="EXT33" s="305"/>
      <c r="EXU33" s="305"/>
      <c r="EXV33" s="305"/>
      <c r="EXW33" s="305"/>
      <c r="EXX33" s="305"/>
      <c r="EXY33" s="305"/>
      <c r="EXZ33" s="305"/>
      <c r="EYA33" s="305"/>
      <c r="EYB33" s="305"/>
      <c r="EYC33" s="305"/>
      <c r="EYD33" s="305"/>
      <c r="EYE33" s="305"/>
      <c r="EYF33" s="305"/>
      <c r="EYG33" s="305"/>
      <c r="EYH33" s="305"/>
      <c r="EYI33" s="305"/>
      <c r="EYJ33" s="305"/>
      <c r="EYK33" s="305"/>
      <c r="EYL33" s="305"/>
      <c r="EYM33" s="305"/>
      <c r="EYN33" s="305"/>
      <c r="EYO33" s="305"/>
      <c r="EYP33" s="305"/>
      <c r="EYQ33" s="305"/>
      <c r="EYR33" s="305"/>
      <c r="EYS33" s="305"/>
      <c r="EYT33" s="305"/>
      <c r="EYU33" s="305"/>
      <c r="EYV33" s="305"/>
      <c r="EYW33" s="305"/>
      <c r="EYX33" s="305"/>
      <c r="EYY33" s="305"/>
      <c r="EYZ33" s="305"/>
      <c r="EZA33" s="305"/>
      <c r="EZB33" s="305"/>
      <c r="EZC33" s="305"/>
      <c r="EZD33" s="305"/>
      <c r="EZE33" s="305"/>
      <c r="EZF33" s="305"/>
      <c r="EZG33" s="305"/>
      <c r="EZH33" s="305"/>
      <c r="EZI33" s="305"/>
      <c r="EZJ33" s="305"/>
      <c r="EZK33" s="305"/>
      <c r="EZL33" s="305"/>
      <c r="EZM33" s="305"/>
      <c r="EZN33" s="305"/>
      <c r="EZO33" s="305"/>
      <c r="EZP33" s="305"/>
      <c r="EZQ33" s="305"/>
      <c r="EZR33" s="305"/>
      <c r="EZS33" s="305"/>
      <c r="EZT33" s="305"/>
      <c r="EZU33" s="305"/>
      <c r="EZV33" s="305"/>
      <c r="EZW33" s="305"/>
      <c r="EZX33" s="305"/>
      <c r="EZY33" s="305"/>
      <c r="EZZ33" s="305"/>
      <c r="FAA33" s="305"/>
      <c r="FAB33" s="305"/>
      <c r="FAC33" s="305"/>
      <c r="FAD33" s="305"/>
      <c r="FAE33" s="305"/>
      <c r="FAF33" s="305"/>
      <c r="FAG33" s="305"/>
      <c r="FAH33" s="305"/>
      <c r="FAI33" s="305"/>
      <c r="FAJ33" s="305"/>
      <c r="FAK33" s="305"/>
      <c r="FAL33" s="305"/>
      <c r="FAM33" s="305"/>
      <c r="FAN33" s="305"/>
      <c r="FAO33" s="305"/>
      <c r="FAP33" s="305"/>
      <c r="FAQ33" s="305"/>
      <c r="FAR33" s="305"/>
      <c r="FAS33" s="305"/>
      <c r="FAT33" s="305"/>
      <c r="FAU33" s="305"/>
      <c r="FAV33" s="305"/>
      <c r="FAW33" s="305"/>
      <c r="FAX33" s="305"/>
      <c r="FAY33" s="305"/>
      <c r="FAZ33" s="305"/>
      <c r="FBA33" s="305"/>
      <c r="FBB33" s="305"/>
      <c r="FBC33" s="305"/>
      <c r="FBD33" s="305"/>
      <c r="FBE33" s="305"/>
      <c r="FBF33" s="305"/>
      <c r="FBG33" s="305"/>
      <c r="FBH33" s="305"/>
      <c r="FBI33" s="305"/>
      <c r="FBJ33" s="305"/>
      <c r="FBK33" s="305"/>
      <c r="FBL33" s="305"/>
      <c r="FBM33" s="305"/>
      <c r="FBN33" s="305"/>
      <c r="FBO33" s="305"/>
      <c r="FBP33" s="305"/>
      <c r="FBQ33" s="305"/>
      <c r="FBR33" s="305"/>
      <c r="FBS33" s="305"/>
      <c r="FBT33" s="305"/>
      <c r="FBU33" s="305"/>
      <c r="FBV33" s="305"/>
      <c r="FBW33" s="305"/>
      <c r="FBX33" s="305"/>
      <c r="FBY33" s="305"/>
      <c r="FBZ33" s="305"/>
      <c r="FCA33" s="305"/>
      <c r="FCB33" s="305"/>
      <c r="FCC33" s="305"/>
      <c r="FCD33" s="305"/>
      <c r="FCE33" s="305"/>
      <c r="FCF33" s="305"/>
      <c r="FCG33" s="305"/>
      <c r="FCH33" s="305"/>
      <c r="FCI33" s="305"/>
      <c r="FCJ33" s="305"/>
      <c r="FCK33" s="305"/>
      <c r="FCL33" s="305"/>
      <c r="FCM33" s="305"/>
      <c r="FCN33" s="305"/>
      <c r="FCO33" s="305"/>
      <c r="FCP33" s="305"/>
      <c r="FCQ33" s="305"/>
      <c r="FCR33" s="305"/>
      <c r="FCS33" s="305"/>
      <c r="FCT33" s="305"/>
      <c r="FCU33" s="305"/>
      <c r="FCV33" s="305"/>
      <c r="FCW33" s="305"/>
      <c r="FCX33" s="305"/>
      <c r="FCY33" s="305"/>
      <c r="FCZ33" s="305"/>
      <c r="FDA33" s="305"/>
      <c r="FDB33" s="305"/>
      <c r="FDC33" s="305"/>
      <c r="FDD33" s="305"/>
      <c r="FDE33" s="305"/>
      <c r="FDF33" s="305"/>
      <c r="FDG33" s="305"/>
      <c r="FDH33" s="305"/>
      <c r="FDI33" s="305"/>
      <c r="FDJ33" s="305"/>
      <c r="FDK33" s="305"/>
      <c r="FDL33" s="305"/>
      <c r="FDM33" s="305"/>
      <c r="FDN33" s="305"/>
      <c r="FDO33" s="305"/>
      <c r="FDP33" s="305"/>
      <c r="FDQ33" s="305"/>
      <c r="FDR33" s="305"/>
      <c r="FDS33" s="305"/>
      <c r="FDT33" s="305"/>
      <c r="FDU33" s="305"/>
      <c r="FDV33" s="305"/>
      <c r="FDW33" s="305"/>
      <c r="FDX33" s="305"/>
      <c r="FDY33" s="305"/>
      <c r="FDZ33" s="305"/>
      <c r="FEA33" s="305"/>
      <c r="FEB33" s="305"/>
      <c r="FEC33" s="305"/>
      <c r="FED33" s="305"/>
      <c r="FEE33" s="305"/>
      <c r="FEF33" s="305"/>
      <c r="FEG33" s="305"/>
      <c r="FEH33" s="305"/>
      <c r="FEI33" s="305"/>
      <c r="FEJ33" s="305"/>
      <c r="FEK33" s="305"/>
      <c r="FEL33" s="305"/>
      <c r="FEM33" s="305"/>
      <c r="FEN33" s="305"/>
      <c r="FEO33" s="305"/>
      <c r="FEP33" s="305"/>
      <c r="FEQ33" s="305"/>
      <c r="FER33" s="305"/>
      <c r="FES33" s="305"/>
      <c r="FET33" s="305"/>
      <c r="FEU33" s="305"/>
      <c r="FEV33" s="305"/>
      <c r="FEW33" s="305"/>
      <c r="FEX33" s="305"/>
      <c r="FEY33" s="305"/>
      <c r="FEZ33" s="305"/>
      <c r="FFA33" s="305"/>
      <c r="FFB33" s="305"/>
      <c r="FFC33" s="305"/>
      <c r="FFD33" s="305"/>
      <c r="FFE33" s="305"/>
      <c r="FFF33" s="305"/>
      <c r="FFG33" s="305"/>
      <c r="FFH33" s="305"/>
      <c r="FFI33" s="305"/>
      <c r="FFJ33" s="305"/>
      <c r="FFK33" s="305"/>
      <c r="FFL33" s="305"/>
      <c r="FFM33" s="305"/>
      <c r="FFN33" s="305"/>
      <c r="FFO33" s="305"/>
      <c r="FFP33" s="305"/>
      <c r="FFQ33" s="305"/>
      <c r="FFR33" s="305"/>
      <c r="FFS33" s="305"/>
      <c r="FFT33" s="305"/>
      <c r="FFU33" s="305"/>
      <c r="FFV33" s="305"/>
      <c r="FFW33" s="305"/>
      <c r="FFX33" s="305"/>
      <c r="FFY33" s="305"/>
      <c r="FFZ33" s="305"/>
      <c r="FGA33" s="305"/>
      <c r="FGB33" s="305"/>
      <c r="FGC33" s="305"/>
      <c r="FGD33" s="305"/>
      <c r="FGE33" s="305"/>
      <c r="FGF33" s="305"/>
      <c r="FGG33" s="305"/>
      <c r="FGH33" s="305"/>
      <c r="FGI33" s="305"/>
      <c r="FGJ33" s="305"/>
      <c r="FGK33" s="305"/>
      <c r="FGL33" s="305"/>
      <c r="FGM33" s="305"/>
      <c r="FGN33" s="305"/>
      <c r="FGO33" s="305"/>
      <c r="FGP33" s="305"/>
      <c r="FGQ33" s="305"/>
      <c r="FGR33" s="305"/>
      <c r="FGS33" s="305"/>
      <c r="FGT33" s="305"/>
      <c r="FGU33" s="305"/>
      <c r="FGV33" s="305"/>
      <c r="FGW33" s="305"/>
      <c r="FGX33" s="305"/>
      <c r="FGY33" s="305"/>
      <c r="FGZ33" s="305"/>
      <c r="FHA33" s="305"/>
      <c r="FHB33" s="305"/>
      <c r="FHC33" s="305"/>
      <c r="FHD33" s="305"/>
      <c r="FHE33" s="305"/>
      <c r="FHF33" s="305"/>
      <c r="FHG33" s="305"/>
      <c r="FHH33" s="305"/>
      <c r="FHI33" s="305"/>
      <c r="FHJ33" s="305"/>
      <c r="FHK33" s="305"/>
      <c r="FHL33" s="305"/>
      <c r="FHM33" s="305"/>
      <c r="FHN33" s="305"/>
      <c r="FHO33" s="305"/>
      <c r="FHP33" s="305"/>
      <c r="FHQ33" s="305"/>
      <c r="FHR33" s="305"/>
      <c r="FHS33" s="305"/>
      <c r="FHT33" s="305"/>
      <c r="FHU33" s="305"/>
      <c r="FHV33" s="305"/>
      <c r="FHW33" s="305"/>
      <c r="FHX33" s="305"/>
      <c r="FHY33" s="305"/>
      <c r="FHZ33" s="305"/>
      <c r="FIA33" s="305"/>
      <c r="FIB33" s="305"/>
      <c r="FIC33" s="305"/>
      <c r="FID33" s="305"/>
      <c r="FIE33" s="305"/>
      <c r="FIF33" s="305"/>
      <c r="FIG33" s="305"/>
      <c r="FIH33" s="305"/>
      <c r="FII33" s="305"/>
      <c r="FIJ33" s="305"/>
      <c r="FIK33" s="305"/>
      <c r="FIL33" s="305"/>
      <c r="FIM33" s="305"/>
      <c r="FIN33" s="305"/>
      <c r="FIO33" s="305"/>
      <c r="FIP33" s="305"/>
      <c r="FIQ33" s="305"/>
      <c r="FIR33" s="305"/>
      <c r="FIS33" s="305"/>
      <c r="FIT33" s="305"/>
      <c r="FIU33" s="305"/>
      <c r="FIV33" s="305"/>
      <c r="FIW33" s="305"/>
      <c r="FIX33" s="305"/>
      <c r="FIY33" s="305"/>
      <c r="FIZ33" s="305"/>
      <c r="FJA33" s="305"/>
      <c r="FJB33" s="305"/>
      <c r="FJC33" s="305"/>
      <c r="FJD33" s="305"/>
      <c r="FJE33" s="305"/>
      <c r="FJF33" s="305"/>
      <c r="FJG33" s="305"/>
      <c r="FJH33" s="305"/>
      <c r="FJI33" s="305"/>
      <c r="FJJ33" s="305"/>
      <c r="FJK33" s="305"/>
      <c r="FJL33" s="305"/>
      <c r="FJM33" s="305"/>
      <c r="FJN33" s="305"/>
      <c r="FJO33" s="305"/>
      <c r="FJP33" s="305"/>
      <c r="FJQ33" s="305"/>
      <c r="FJR33" s="305"/>
      <c r="FJS33" s="305"/>
      <c r="FJT33" s="305"/>
      <c r="FJU33" s="305"/>
      <c r="FJV33" s="305"/>
      <c r="FJW33" s="305"/>
      <c r="FJX33" s="305"/>
      <c r="FJY33" s="305"/>
      <c r="FJZ33" s="305"/>
      <c r="FKA33" s="305"/>
      <c r="FKB33" s="305"/>
      <c r="FKC33" s="305"/>
      <c r="FKD33" s="305"/>
      <c r="FKE33" s="305"/>
      <c r="FKF33" s="305"/>
      <c r="FKG33" s="305"/>
      <c r="FKH33" s="305"/>
      <c r="FKI33" s="305"/>
      <c r="FKJ33" s="305"/>
      <c r="FKK33" s="305"/>
      <c r="FKL33" s="305"/>
      <c r="FKM33" s="305"/>
      <c r="FKN33" s="305"/>
      <c r="FKO33" s="305"/>
      <c r="FKP33" s="305"/>
      <c r="FKQ33" s="305"/>
      <c r="FKR33" s="305"/>
      <c r="FKS33" s="305"/>
      <c r="FKT33" s="305"/>
      <c r="FKU33" s="305"/>
      <c r="FKV33" s="305"/>
      <c r="FKW33" s="305"/>
      <c r="FKX33" s="305"/>
      <c r="FKY33" s="305"/>
      <c r="FKZ33" s="305"/>
      <c r="FLA33" s="305"/>
      <c r="FLB33" s="305"/>
      <c r="FLC33" s="305"/>
      <c r="FLD33" s="305"/>
      <c r="FLE33" s="305"/>
      <c r="FLF33" s="305"/>
      <c r="FLG33" s="305"/>
      <c r="FLH33" s="305"/>
      <c r="FLI33" s="305"/>
      <c r="FLJ33" s="305"/>
      <c r="FLK33" s="305"/>
      <c r="FLL33" s="305"/>
      <c r="FLM33" s="305"/>
      <c r="FLN33" s="305"/>
      <c r="FLO33" s="305"/>
      <c r="FLP33" s="305"/>
      <c r="FLQ33" s="305"/>
      <c r="FLR33" s="305"/>
      <c r="FLS33" s="305"/>
      <c r="FLT33" s="305"/>
      <c r="FLU33" s="305"/>
      <c r="FLV33" s="305"/>
      <c r="FLW33" s="305"/>
      <c r="FLX33" s="305"/>
      <c r="FLY33" s="305"/>
      <c r="FLZ33" s="305"/>
      <c r="FMA33" s="305"/>
      <c r="FMB33" s="305"/>
      <c r="FMC33" s="305"/>
      <c r="FMD33" s="305"/>
      <c r="FME33" s="305"/>
      <c r="FMF33" s="305"/>
      <c r="FMG33" s="305"/>
      <c r="FMH33" s="305"/>
      <c r="FMI33" s="305"/>
      <c r="FMJ33" s="305"/>
      <c r="FMK33" s="305"/>
      <c r="FML33" s="305"/>
      <c r="FMM33" s="305"/>
      <c r="FMN33" s="305"/>
      <c r="FMO33" s="305"/>
      <c r="FMP33" s="305"/>
      <c r="FMQ33" s="305"/>
      <c r="FMR33" s="305"/>
      <c r="FMS33" s="305"/>
      <c r="FMT33" s="305"/>
      <c r="FMU33" s="305"/>
      <c r="FMV33" s="305"/>
      <c r="FMW33" s="305"/>
      <c r="FMX33" s="305"/>
      <c r="FMY33" s="305"/>
      <c r="FMZ33" s="305"/>
      <c r="FNA33" s="305"/>
      <c r="FNB33" s="305"/>
      <c r="FNC33" s="305"/>
      <c r="FND33" s="305"/>
      <c r="FNE33" s="305"/>
      <c r="FNF33" s="305"/>
      <c r="FNG33" s="305"/>
      <c r="FNH33" s="305"/>
      <c r="FNI33" s="305"/>
      <c r="FNJ33" s="305"/>
      <c r="FNK33" s="305"/>
      <c r="FNL33" s="305"/>
      <c r="FNM33" s="305"/>
      <c r="FNN33" s="305"/>
      <c r="FNO33" s="305"/>
      <c r="FNP33" s="305"/>
      <c r="FNQ33" s="305"/>
      <c r="FNR33" s="305"/>
      <c r="FNS33" s="305"/>
      <c r="FNT33" s="305"/>
      <c r="FNU33" s="305"/>
      <c r="FNV33" s="305"/>
      <c r="FNW33" s="305"/>
      <c r="FNX33" s="305"/>
      <c r="FNY33" s="305"/>
      <c r="FNZ33" s="305"/>
      <c r="FOA33" s="305"/>
      <c r="FOB33" s="305"/>
      <c r="FOC33" s="305"/>
      <c r="FOD33" s="305"/>
      <c r="FOE33" s="305"/>
      <c r="FOF33" s="305"/>
      <c r="FOG33" s="305"/>
      <c r="FOH33" s="305"/>
      <c r="FOI33" s="305"/>
      <c r="FOJ33" s="305"/>
      <c r="FOK33" s="305"/>
      <c r="FOL33" s="305"/>
      <c r="FOM33" s="305"/>
      <c r="FON33" s="305"/>
      <c r="FOO33" s="305"/>
      <c r="FOP33" s="305"/>
      <c r="FOQ33" s="305"/>
      <c r="FOR33" s="305"/>
      <c r="FOS33" s="305"/>
      <c r="FOT33" s="305"/>
      <c r="FOU33" s="305"/>
      <c r="FOV33" s="305"/>
      <c r="FOW33" s="305"/>
      <c r="FOX33" s="305"/>
      <c r="FOY33" s="305"/>
      <c r="FOZ33" s="305"/>
      <c r="FPA33" s="305"/>
      <c r="FPB33" s="305"/>
      <c r="FPC33" s="305"/>
      <c r="FPD33" s="305"/>
      <c r="FPE33" s="305"/>
      <c r="FPF33" s="305"/>
      <c r="FPG33" s="305"/>
      <c r="FPH33" s="305"/>
      <c r="FPI33" s="305"/>
      <c r="FPJ33" s="305"/>
      <c r="FPK33" s="305"/>
      <c r="FPL33" s="305"/>
      <c r="FPM33" s="305"/>
      <c r="FPN33" s="305"/>
      <c r="FPO33" s="305"/>
      <c r="FPP33" s="305"/>
      <c r="FPQ33" s="305"/>
      <c r="FPR33" s="305"/>
      <c r="FPS33" s="305"/>
      <c r="FPT33" s="305"/>
      <c r="FPU33" s="305"/>
      <c r="FPV33" s="305"/>
      <c r="FPW33" s="305"/>
      <c r="FPX33" s="305"/>
      <c r="FPY33" s="305"/>
      <c r="FPZ33" s="305"/>
      <c r="FQA33" s="305"/>
      <c r="FQB33" s="305"/>
      <c r="FQC33" s="305"/>
      <c r="FQD33" s="305"/>
      <c r="FQE33" s="305"/>
      <c r="FQF33" s="305"/>
      <c r="FQG33" s="305"/>
      <c r="FQH33" s="305"/>
      <c r="FQI33" s="305"/>
      <c r="FQJ33" s="305"/>
      <c r="FQK33" s="305"/>
      <c r="FQL33" s="305"/>
      <c r="FQM33" s="305"/>
      <c r="FQN33" s="305"/>
      <c r="FQO33" s="305"/>
      <c r="FQP33" s="305"/>
      <c r="FQQ33" s="305"/>
      <c r="FQR33" s="305"/>
      <c r="FQS33" s="305"/>
      <c r="FQT33" s="305"/>
      <c r="FQU33" s="305"/>
      <c r="FQV33" s="305"/>
      <c r="FQW33" s="305"/>
      <c r="FQX33" s="305"/>
      <c r="FQY33" s="305"/>
      <c r="FQZ33" s="305"/>
      <c r="FRA33" s="305"/>
      <c r="FRB33" s="305"/>
      <c r="FRC33" s="305"/>
      <c r="FRD33" s="305"/>
      <c r="FRE33" s="305"/>
      <c r="FRF33" s="305"/>
      <c r="FRG33" s="305"/>
      <c r="FRH33" s="305"/>
      <c r="FRI33" s="305"/>
      <c r="FRJ33" s="305"/>
      <c r="FRK33" s="305"/>
      <c r="FRL33" s="305"/>
      <c r="FRM33" s="305"/>
      <c r="FRN33" s="305"/>
      <c r="FRO33" s="305"/>
      <c r="FRP33" s="305"/>
      <c r="FRQ33" s="305"/>
      <c r="FRR33" s="305"/>
      <c r="FRS33" s="305"/>
      <c r="FRT33" s="305"/>
      <c r="FRU33" s="305"/>
      <c r="FRV33" s="305"/>
      <c r="FRW33" s="305"/>
      <c r="FRX33" s="305"/>
      <c r="FRY33" s="305"/>
      <c r="FRZ33" s="305"/>
      <c r="FSA33" s="305"/>
      <c r="FSB33" s="305"/>
      <c r="FSC33" s="305"/>
      <c r="FSD33" s="305"/>
      <c r="FSE33" s="305"/>
      <c r="FSF33" s="305"/>
      <c r="FSG33" s="305"/>
      <c r="FSH33" s="305"/>
      <c r="FSI33" s="305"/>
      <c r="FSJ33" s="305"/>
      <c r="FSK33" s="305"/>
      <c r="FSL33" s="305"/>
      <c r="FSM33" s="305"/>
      <c r="FSN33" s="305"/>
      <c r="FSO33" s="305"/>
      <c r="FSP33" s="305"/>
      <c r="FSQ33" s="305"/>
      <c r="FSR33" s="305"/>
      <c r="FSS33" s="305"/>
      <c r="FST33" s="305"/>
      <c r="FSU33" s="305"/>
      <c r="FSV33" s="305"/>
      <c r="FSW33" s="305"/>
      <c r="FSX33" s="305"/>
      <c r="FSY33" s="305"/>
      <c r="FSZ33" s="305"/>
      <c r="FTA33" s="305"/>
      <c r="FTB33" s="305"/>
      <c r="FTC33" s="305"/>
      <c r="FTD33" s="305"/>
      <c r="FTE33" s="305"/>
      <c r="FTF33" s="305"/>
      <c r="FTG33" s="305"/>
      <c r="FTH33" s="305"/>
      <c r="FTI33" s="305"/>
      <c r="FTJ33" s="305"/>
      <c r="FTK33" s="305"/>
      <c r="FTL33" s="305"/>
      <c r="FTM33" s="305"/>
      <c r="FTN33" s="305"/>
      <c r="FTO33" s="305"/>
      <c r="FTP33" s="305"/>
      <c r="FTQ33" s="305"/>
      <c r="FTR33" s="305"/>
      <c r="FTS33" s="305"/>
      <c r="FTT33" s="305"/>
      <c r="FTU33" s="305"/>
      <c r="FTV33" s="305"/>
      <c r="FTW33" s="305"/>
      <c r="FTX33" s="305"/>
      <c r="FTY33" s="305"/>
      <c r="FTZ33" s="305"/>
      <c r="FUA33" s="305"/>
      <c r="FUB33" s="305"/>
      <c r="FUC33" s="305"/>
      <c r="FUD33" s="305"/>
      <c r="FUE33" s="305"/>
      <c r="FUF33" s="305"/>
      <c r="FUG33" s="305"/>
      <c r="FUH33" s="305"/>
      <c r="FUI33" s="305"/>
      <c r="FUJ33" s="305"/>
      <c r="FUK33" s="305"/>
      <c r="FUL33" s="305"/>
      <c r="FUM33" s="305"/>
      <c r="FUN33" s="305"/>
      <c r="FUO33" s="305"/>
      <c r="FUP33" s="305"/>
      <c r="FUQ33" s="305"/>
      <c r="FUR33" s="305"/>
      <c r="FUS33" s="305"/>
      <c r="FUT33" s="305"/>
      <c r="FUU33" s="305"/>
      <c r="FUV33" s="305"/>
      <c r="FUW33" s="305"/>
      <c r="FUX33" s="305"/>
      <c r="FUY33" s="305"/>
      <c r="FUZ33" s="305"/>
      <c r="FVA33" s="305"/>
      <c r="FVB33" s="305"/>
      <c r="FVC33" s="305"/>
      <c r="FVD33" s="305"/>
      <c r="FVE33" s="305"/>
      <c r="FVF33" s="305"/>
      <c r="FVG33" s="305"/>
      <c r="FVH33" s="305"/>
      <c r="FVI33" s="305"/>
      <c r="FVJ33" s="305"/>
      <c r="FVK33" s="305"/>
      <c r="FVL33" s="305"/>
      <c r="FVM33" s="305"/>
      <c r="FVN33" s="305"/>
      <c r="FVO33" s="305"/>
      <c r="FVP33" s="305"/>
      <c r="FVQ33" s="305"/>
      <c r="FVR33" s="305"/>
      <c r="FVS33" s="305"/>
      <c r="FVT33" s="305"/>
      <c r="FVU33" s="305"/>
      <c r="FVV33" s="305"/>
      <c r="FVW33" s="305"/>
      <c r="FVX33" s="305"/>
      <c r="FVY33" s="305"/>
      <c r="FVZ33" s="305"/>
      <c r="FWA33" s="305"/>
      <c r="FWB33" s="305"/>
      <c r="FWC33" s="305"/>
      <c r="FWD33" s="305"/>
      <c r="FWE33" s="305"/>
      <c r="FWF33" s="305"/>
      <c r="FWG33" s="305"/>
      <c r="FWH33" s="305"/>
      <c r="FWI33" s="305"/>
      <c r="FWJ33" s="305"/>
      <c r="FWK33" s="305"/>
      <c r="FWL33" s="305"/>
      <c r="FWM33" s="305"/>
      <c r="FWN33" s="305"/>
      <c r="FWO33" s="305"/>
      <c r="FWP33" s="305"/>
      <c r="FWQ33" s="305"/>
      <c r="FWR33" s="305"/>
      <c r="FWS33" s="305"/>
      <c r="FWT33" s="305"/>
      <c r="FWU33" s="305"/>
      <c r="FWV33" s="305"/>
      <c r="FWW33" s="305"/>
      <c r="FWX33" s="305"/>
      <c r="FWY33" s="305"/>
      <c r="FWZ33" s="305"/>
      <c r="FXA33" s="305"/>
      <c r="FXB33" s="305"/>
      <c r="FXC33" s="305"/>
      <c r="FXD33" s="305"/>
      <c r="FXE33" s="305"/>
      <c r="FXF33" s="305"/>
      <c r="FXG33" s="305"/>
      <c r="FXH33" s="305"/>
      <c r="FXI33" s="305"/>
      <c r="FXJ33" s="305"/>
      <c r="FXK33" s="305"/>
      <c r="FXL33" s="305"/>
      <c r="FXM33" s="305"/>
      <c r="FXN33" s="305"/>
      <c r="FXO33" s="305"/>
      <c r="FXP33" s="305"/>
      <c r="FXQ33" s="305"/>
      <c r="FXR33" s="305"/>
      <c r="FXS33" s="305"/>
      <c r="FXT33" s="305"/>
      <c r="FXU33" s="305"/>
      <c r="FXV33" s="305"/>
      <c r="FXW33" s="305"/>
      <c r="FXX33" s="305"/>
      <c r="FXY33" s="305"/>
      <c r="FXZ33" s="305"/>
      <c r="FYA33" s="305"/>
      <c r="FYB33" s="305"/>
      <c r="FYC33" s="305"/>
      <c r="FYD33" s="305"/>
      <c r="FYE33" s="305"/>
      <c r="FYF33" s="305"/>
      <c r="FYG33" s="305"/>
      <c r="FYH33" s="305"/>
      <c r="FYI33" s="305"/>
      <c r="FYJ33" s="305"/>
      <c r="FYK33" s="305"/>
      <c r="FYL33" s="305"/>
      <c r="FYM33" s="305"/>
      <c r="FYN33" s="305"/>
      <c r="FYO33" s="305"/>
      <c r="FYP33" s="305"/>
      <c r="FYQ33" s="305"/>
      <c r="FYR33" s="305"/>
      <c r="FYS33" s="305"/>
      <c r="FYT33" s="305"/>
      <c r="FYU33" s="305"/>
      <c r="FYV33" s="305"/>
      <c r="FYW33" s="305"/>
      <c r="FYX33" s="305"/>
      <c r="FYY33" s="305"/>
      <c r="FYZ33" s="305"/>
      <c r="FZA33" s="305"/>
      <c r="FZB33" s="305"/>
      <c r="FZC33" s="305"/>
      <c r="FZD33" s="305"/>
      <c r="FZE33" s="305"/>
      <c r="FZF33" s="305"/>
      <c r="FZG33" s="305"/>
      <c r="FZH33" s="305"/>
      <c r="FZI33" s="305"/>
      <c r="FZJ33" s="305"/>
      <c r="FZK33" s="305"/>
      <c r="FZL33" s="305"/>
      <c r="FZM33" s="305"/>
      <c r="FZN33" s="305"/>
      <c r="FZO33" s="305"/>
      <c r="FZP33" s="305"/>
      <c r="FZQ33" s="305"/>
      <c r="FZR33" s="305"/>
      <c r="FZS33" s="305"/>
      <c r="FZT33" s="305"/>
      <c r="FZU33" s="305"/>
      <c r="FZV33" s="305"/>
      <c r="FZW33" s="305"/>
      <c r="FZX33" s="305"/>
      <c r="FZY33" s="305"/>
      <c r="FZZ33" s="305"/>
      <c r="GAA33" s="305"/>
      <c r="GAB33" s="305"/>
      <c r="GAC33" s="305"/>
      <c r="GAD33" s="305"/>
      <c r="GAE33" s="305"/>
      <c r="GAF33" s="305"/>
      <c r="GAG33" s="305"/>
      <c r="GAH33" s="305"/>
      <c r="GAI33" s="305"/>
      <c r="GAJ33" s="305"/>
      <c r="GAK33" s="305"/>
      <c r="GAL33" s="305"/>
      <c r="GAM33" s="305"/>
      <c r="GAN33" s="305"/>
      <c r="GAO33" s="305"/>
      <c r="GAP33" s="305"/>
      <c r="GAQ33" s="305"/>
      <c r="GAR33" s="305"/>
      <c r="GAS33" s="305"/>
      <c r="GAT33" s="305"/>
      <c r="GAU33" s="305"/>
      <c r="GAV33" s="305"/>
      <c r="GAW33" s="305"/>
      <c r="GAX33" s="305"/>
      <c r="GAY33" s="305"/>
      <c r="GAZ33" s="305"/>
      <c r="GBA33" s="305"/>
      <c r="GBB33" s="305"/>
      <c r="GBC33" s="305"/>
      <c r="GBD33" s="305"/>
      <c r="GBE33" s="305"/>
      <c r="GBF33" s="305"/>
      <c r="GBG33" s="305"/>
      <c r="GBH33" s="305"/>
      <c r="GBI33" s="305"/>
      <c r="GBJ33" s="305"/>
      <c r="GBK33" s="305"/>
      <c r="GBL33" s="305"/>
      <c r="GBM33" s="305"/>
      <c r="GBN33" s="305"/>
      <c r="GBO33" s="305"/>
      <c r="GBP33" s="305"/>
      <c r="GBQ33" s="305"/>
      <c r="GBR33" s="305"/>
      <c r="GBS33" s="305"/>
      <c r="GBT33" s="305"/>
      <c r="GBU33" s="305"/>
      <c r="GBV33" s="305"/>
      <c r="GBW33" s="305"/>
      <c r="GBX33" s="305"/>
      <c r="GBY33" s="305"/>
      <c r="GBZ33" s="305"/>
      <c r="GCA33" s="305"/>
      <c r="GCB33" s="305"/>
      <c r="GCC33" s="305"/>
      <c r="GCD33" s="305"/>
      <c r="GCE33" s="305"/>
      <c r="GCF33" s="305"/>
      <c r="GCG33" s="305"/>
      <c r="GCH33" s="305"/>
      <c r="GCI33" s="305"/>
      <c r="GCJ33" s="305"/>
      <c r="GCK33" s="305"/>
      <c r="GCL33" s="305"/>
      <c r="GCM33" s="305"/>
      <c r="GCN33" s="305"/>
      <c r="GCO33" s="305"/>
      <c r="GCP33" s="305"/>
      <c r="GCQ33" s="305"/>
      <c r="GCR33" s="305"/>
      <c r="GCS33" s="305"/>
      <c r="GCT33" s="305"/>
      <c r="GCU33" s="305"/>
      <c r="GCV33" s="305"/>
      <c r="GCW33" s="305"/>
      <c r="GCX33" s="305"/>
      <c r="GCY33" s="305"/>
      <c r="GCZ33" s="305"/>
      <c r="GDA33" s="305"/>
      <c r="GDB33" s="305"/>
      <c r="GDC33" s="305"/>
      <c r="GDD33" s="305"/>
      <c r="GDE33" s="305"/>
      <c r="GDF33" s="305"/>
      <c r="GDG33" s="305"/>
      <c r="GDH33" s="305"/>
      <c r="GDI33" s="305"/>
      <c r="GDJ33" s="305"/>
      <c r="GDK33" s="305"/>
      <c r="GDL33" s="305"/>
      <c r="GDM33" s="305"/>
      <c r="GDN33" s="305"/>
      <c r="GDO33" s="305"/>
      <c r="GDP33" s="305"/>
      <c r="GDQ33" s="305"/>
      <c r="GDR33" s="305"/>
      <c r="GDS33" s="305"/>
      <c r="GDT33" s="305"/>
      <c r="GDU33" s="305"/>
      <c r="GDV33" s="305"/>
      <c r="GDW33" s="305"/>
      <c r="GDX33" s="305"/>
      <c r="GDY33" s="305"/>
      <c r="GDZ33" s="305"/>
      <c r="GEA33" s="305"/>
      <c r="GEB33" s="305"/>
      <c r="GEC33" s="305"/>
      <c r="GED33" s="305"/>
      <c r="GEE33" s="305"/>
      <c r="GEF33" s="305"/>
      <c r="GEG33" s="305"/>
      <c r="GEH33" s="305"/>
      <c r="GEI33" s="305"/>
      <c r="GEJ33" s="305"/>
      <c r="GEK33" s="305"/>
      <c r="GEL33" s="305"/>
      <c r="GEM33" s="305"/>
      <c r="GEN33" s="305"/>
      <c r="GEO33" s="305"/>
      <c r="GEP33" s="305"/>
      <c r="GEQ33" s="305"/>
      <c r="GER33" s="305"/>
      <c r="GES33" s="305"/>
      <c r="GET33" s="305"/>
      <c r="GEU33" s="305"/>
      <c r="GEV33" s="305"/>
      <c r="GEW33" s="305"/>
      <c r="GEX33" s="305"/>
      <c r="GEY33" s="305"/>
      <c r="GEZ33" s="305"/>
      <c r="GFA33" s="305"/>
      <c r="GFB33" s="305"/>
      <c r="GFC33" s="305"/>
      <c r="GFD33" s="305"/>
      <c r="GFE33" s="305"/>
      <c r="GFF33" s="305"/>
      <c r="GFG33" s="305"/>
      <c r="GFH33" s="305"/>
      <c r="GFI33" s="305"/>
      <c r="GFJ33" s="305"/>
      <c r="GFK33" s="305"/>
      <c r="GFL33" s="305"/>
      <c r="GFM33" s="305"/>
      <c r="GFN33" s="305"/>
      <c r="GFO33" s="305"/>
      <c r="GFP33" s="305"/>
      <c r="GFQ33" s="305"/>
      <c r="GFR33" s="305"/>
      <c r="GFS33" s="305"/>
      <c r="GFT33" s="305"/>
      <c r="GFU33" s="305"/>
      <c r="GFV33" s="305"/>
      <c r="GFW33" s="305"/>
      <c r="GFX33" s="305"/>
      <c r="GFY33" s="305"/>
      <c r="GFZ33" s="305"/>
      <c r="GGA33" s="305"/>
      <c r="GGB33" s="305"/>
      <c r="GGC33" s="305"/>
      <c r="GGD33" s="305"/>
      <c r="GGE33" s="305"/>
      <c r="GGF33" s="305"/>
      <c r="GGG33" s="305"/>
      <c r="GGH33" s="305"/>
      <c r="GGI33" s="305"/>
      <c r="GGJ33" s="305"/>
      <c r="GGK33" s="305"/>
      <c r="GGL33" s="305"/>
      <c r="GGM33" s="305"/>
      <c r="GGN33" s="305"/>
      <c r="GGO33" s="305"/>
      <c r="GGP33" s="305"/>
      <c r="GGQ33" s="305"/>
      <c r="GGR33" s="305"/>
      <c r="GGS33" s="305"/>
      <c r="GGT33" s="305"/>
      <c r="GGU33" s="305"/>
      <c r="GGV33" s="305"/>
      <c r="GGW33" s="305"/>
      <c r="GGX33" s="305"/>
      <c r="GGY33" s="305"/>
      <c r="GGZ33" s="305"/>
      <c r="GHA33" s="305"/>
      <c r="GHB33" s="305"/>
      <c r="GHC33" s="305"/>
      <c r="GHD33" s="305"/>
      <c r="GHE33" s="305"/>
      <c r="GHF33" s="305"/>
      <c r="GHG33" s="305"/>
      <c r="GHH33" s="305"/>
      <c r="GHI33" s="305"/>
      <c r="GHJ33" s="305"/>
      <c r="GHK33" s="305"/>
      <c r="GHL33" s="305"/>
      <c r="GHM33" s="305"/>
      <c r="GHN33" s="305"/>
      <c r="GHO33" s="305"/>
      <c r="GHP33" s="305"/>
      <c r="GHQ33" s="305"/>
      <c r="GHR33" s="305"/>
      <c r="GHS33" s="305"/>
      <c r="GHT33" s="305"/>
      <c r="GHU33" s="305"/>
      <c r="GHV33" s="305"/>
      <c r="GHW33" s="305"/>
      <c r="GHX33" s="305"/>
      <c r="GHY33" s="305"/>
      <c r="GHZ33" s="305"/>
      <c r="GIA33" s="305"/>
      <c r="GIB33" s="305"/>
      <c r="GIC33" s="305"/>
      <c r="GID33" s="305"/>
      <c r="GIE33" s="305"/>
      <c r="GIF33" s="305"/>
      <c r="GIG33" s="305"/>
      <c r="GIH33" s="305"/>
      <c r="GII33" s="305"/>
      <c r="GIJ33" s="305"/>
      <c r="GIK33" s="305"/>
      <c r="GIL33" s="305"/>
      <c r="GIM33" s="305"/>
      <c r="GIN33" s="305"/>
      <c r="GIO33" s="305"/>
      <c r="GIP33" s="305"/>
      <c r="GIQ33" s="305"/>
      <c r="GIR33" s="305"/>
      <c r="GIS33" s="305"/>
      <c r="GIT33" s="305"/>
      <c r="GIU33" s="305"/>
      <c r="GIV33" s="305"/>
      <c r="GIW33" s="305"/>
      <c r="GIX33" s="305"/>
      <c r="GIY33" s="305"/>
      <c r="GIZ33" s="305"/>
      <c r="GJA33" s="305"/>
      <c r="GJB33" s="305"/>
      <c r="GJC33" s="305"/>
      <c r="GJD33" s="305"/>
      <c r="GJE33" s="305"/>
      <c r="GJF33" s="305"/>
      <c r="GJG33" s="305"/>
      <c r="GJH33" s="305"/>
      <c r="GJI33" s="305"/>
      <c r="GJJ33" s="305"/>
      <c r="GJK33" s="305"/>
      <c r="GJL33" s="305"/>
      <c r="GJM33" s="305"/>
      <c r="GJN33" s="305"/>
      <c r="GJO33" s="305"/>
      <c r="GJP33" s="305"/>
      <c r="GJQ33" s="305"/>
      <c r="GJR33" s="305"/>
      <c r="GJS33" s="305"/>
      <c r="GJT33" s="305"/>
      <c r="GJU33" s="305"/>
      <c r="GJV33" s="305"/>
      <c r="GJW33" s="305"/>
      <c r="GJX33" s="305"/>
      <c r="GJY33" s="305"/>
      <c r="GJZ33" s="305"/>
      <c r="GKA33" s="305"/>
      <c r="GKB33" s="305"/>
      <c r="GKC33" s="305"/>
      <c r="GKD33" s="305"/>
      <c r="GKE33" s="305"/>
      <c r="GKF33" s="305"/>
      <c r="GKG33" s="305"/>
      <c r="GKH33" s="305"/>
      <c r="GKI33" s="305"/>
      <c r="GKJ33" s="305"/>
      <c r="GKK33" s="305"/>
      <c r="GKL33" s="305"/>
      <c r="GKM33" s="305"/>
      <c r="GKN33" s="305"/>
      <c r="GKO33" s="305"/>
      <c r="GKP33" s="305"/>
      <c r="GKQ33" s="305"/>
      <c r="GKR33" s="305"/>
      <c r="GKS33" s="305"/>
      <c r="GKT33" s="305"/>
      <c r="GKU33" s="305"/>
      <c r="GKV33" s="305"/>
      <c r="GKW33" s="305"/>
      <c r="GKX33" s="305"/>
      <c r="GKY33" s="305"/>
      <c r="GKZ33" s="305"/>
      <c r="GLA33" s="305"/>
      <c r="GLB33" s="305"/>
      <c r="GLC33" s="305"/>
      <c r="GLD33" s="305"/>
      <c r="GLE33" s="305"/>
      <c r="GLF33" s="305"/>
      <c r="GLG33" s="305"/>
      <c r="GLH33" s="305"/>
      <c r="GLI33" s="305"/>
      <c r="GLJ33" s="305"/>
      <c r="GLK33" s="305"/>
      <c r="GLL33" s="305"/>
      <c r="GLM33" s="305"/>
      <c r="GLN33" s="305"/>
      <c r="GLO33" s="305"/>
      <c r="GLP33" s="305"/>
      <c r="GLQ33" s="305"/>
      <c r="GLR33" s="305"/>
      <c r="GLS33" s="305"/>
      <c r="GLT33" s="305"/>
      <c r="GLU33" s="305"/>
      <c r="GLV33" s="305"/>
      <c r="GLW33" s="305"/>
      <c r="GLX33" s="305"/>
      <c r="GLY33" s="305"/>
      <c r="GLZ33" s="305"/>
      <c r="GMA33" s="305"/>
      <c r="GMB33" s="305"/>
      <c r="GMC33" s="305"/>
      <c r="GMD33" s="305"/>
      <c r="GME33" s="305"/>
      <c r="GMF33" s="305"/>
      <c r="GMG33" s="305"/>
      <c r="GMH33" s="305"/>
      <c r="GMI33" s="305"/>
      <c r="GMJ33" s="305"/>
      <c r="GMK33" s="305"/>
      <c r="GML33" s="305"/>
      <c r="GMM33" s="305"/>
      <c r="GMN33" s="305"/>
      <c r="GMO33" s="305"/>
      <c r="GMP33" s="305"/>
      <c r="GMQ33" s="305"/>
      <c r="GMR33" s="305"/>
      <c r="GMS33" s="305"/>
      <c r="GMT33" s="305"/>
      <c r="GMU33" s="305"/>
      <c r="GMV33" s="305"/>
      <c r="GMW33" s="305"/>
      <c r="GMX33" s="305"/>
      <c r="GMY33" s="305"/>
      <c r="GMZ33" s="305"/>
      <c r="GNA33" s="305"/>
      <c r="GNB33" s="305"/>
      <c r="GNC33" s="305"/>
      <c r="GND33" s="305"/>
      <c r="GNE33" s="305"/>
      <c r="GNF33" s="305"/>
      <c r="GNG33" s="305"/>
      <c r="GNH33" s="305"/>
      <c r="GNI33" s="305"/>
      <c r="GNJ33" s="305"/>
      <c r="GNK33" s="305"/>
      <c r="GNL33" s="305"/>
      <c r="GNM33" s="305"/>
      <c r="GNN33" s="305"/>
      <c r="GNO33" s="305"/>
      <c r="GNP33" s="305"/>
      <c r="GNQ33" s="305"/>
      <c r="GNR33" s="305"/>
      <c r="GNS33" s="305"/>
      <c r="GNT33" s="305"/>
      <c r="GNU33" s="305"/>
      <c r="GNV33" s="305"/>
      <c r="GNW33" s="305"/>
      <c r="GNX33" s="305"/>
      <c r="GNY33" s="305"/>
      <c r="GNZ33" s="305"/>
      <c r="GOA33" s="305"/>
      <c r="GOB33" s="305"/>
      <c r="GOC33" s="305"/>
      <c r="GOD33" s="305"/>
      <c r="GOE33" s="305"/>
      <c r="GOF33" s="305"/>
      <c r="GOG33" s="305"/>
      <c r="GOH33" s="305"/>
      <c r="GOI33" s="305"/>
      <c r="GOJ33" s="305"/>
      <c r="GOK33" s="305"/>
      <c r="GOL33" s="305"/>
      <c r="GOM33" s="305"/>
      <c r="GON33" s="305"/>
      <c r="GOO33" s="305"/>
      <c r="GOP33" s="305"/>
      <c r="GOQ33" s="305"/>
      <c r="GOR33" s="305"/>
      <c r="GOS33" s="305"/>
      <c r="GOT33" s="305"/>
      <c r="GOU33" s="305"/>
      <c r="GOV33" s="305"/>
      <c r="GOW33" s="305"/>
      <c r="GOX33" s="305"/>
      <c r="GOY33" s="305"/>
      <c r="GOZ33" s="305"/>
      <c r="GPA33" s="305"/>
      <c r="GPB33" s="305"/>
      <c r="GPC33" s="305"/>
      <c r="GPD33" s="305"/>
      <c r="GPE33" s="305"/>
      <c r="GPF33" s="305"/>
      <c r="GPG33" s="305"/>
      <c r="GPH33" s="305"/>
      <c r="GPI33" s="305"/>
      <c r="GPJ33" s="305"/>
      <c r="GPK33" s="305"/>
      <c r="GPL33" s="305"/>
      <c r="GPM33" s="305"/>
      <c r="GPN33" s="305"/>
      <c r="GPO33" s="305"/>
      <c r="GPP33" s="305"/>
      <c r="GPQ33" s="305"/>
      <c r="GPR33" s="305"/>
      <c r="GPS33" s="305"/>
      <c r="GPT33" s="305"/>
      <c r="GPU33" s="305"/>
      <c r="GPV33" s="305"/>
      <c r="GPW33" s="305"/>
      <c r="GPX33" s="305"/>
      <c r="GPY33" s="305"/>
      <c r="GPZ33" s="305"/>
      <c r="GQA33" s="305"/>
      <c r="GQB33" s="305"/>
      <c r="GQC33" s="305"/>
      <c r="GQD33" s="305"/>
      <c r="GQE33" s="305"/>
      <c r="GQF33" s="305"/>
      <c r="GQG33" s="305"/>
      <c r="GQH33" s="305"/>
      <c r="GQI33" s="305"/>
      <c r="GQJ33" s="305"/>
      <c r="GQK33" s="305"/>
      <c r="GQL33" s="305"/>
      <c r="GQM33" s="305"/>
      <c r="GQN33" s="305"/>
      <c r="GQO33" s="305"/>
      <c r="GQP33" s="305"/>
      <c r="GQQ33" s="305"/>
      <c r="GQR33" s="305"/>
      <c r="GQS33" s="305"/>
      <c r="GQT33" s="305"/>
      <c r="GQU33" s="305"/>
      <c r="GQV33" s="305"/>
      <c r="GQW33" s="305"/>
      <c r="GQX33" s="305"/>
      <c r="GQY33" s="305"/>
      <c r="GQZ33" s="305"/>
      <c r="GRA33" s="305"/>
      <c r="GRB33" s="305"/>
      <c r="GRC33" s="305"/>
      <c r="GRD33" s="305"/>
      <c r="GRE33" s="305"/>
      <c r="GRF33" s="305"/>
      <c r="GRG33" s="305"/>
      <c r="GRH33" s="305"/>
      <c r="GRI33" s="305"/>
      <c r="GRJ33" s="305"/>
      <c r="GRK33" s="305"/>
      <c r="GRL33" s="305"/>
      <c r="GRM33" s="305"/>
      <c r="GRN33" s="305"/>
      <c r="GRO33" s="305"/>
      <c r="GRP33" s="305"/>
      <c r="GRQ33" s="305"/>
      <c r="GRR33" s="305"/>
      <c r="GRS33" s="305"/>
      <c r="GRT33" s="305"/>
      <c r="GRU33" s="305"/>
      <c r="GRV33" s="305"/>
      <c r="GRW33" s="305"/>
      <c r="GRX33" s="305"/>
      <c r="GRY33" s="305"/>
      <c r="GRZ33" s="305"/>
      <c r="GSA33" s="305"/>
      <c r="GSB33" s="305"/>
      <c r="GSC33" s="305"/>
      <c r="GSD33" s="305"/>
      <c r="GSE33" s="305"/>
      <c r="GSF33" s="305"/>
      <c r="GSG33" s="305"/>
      <c r="GSH33" s="305"/>
      <c r="GSI33" s="305"/>
      <c r="GSJ33" s="305"/>
      <c r="GSK33" s="305"/>
      <c r="GSL33" s="305"/>
      <c r="GSM33" s="305"/>
      <c r="GSN33" s="305"/>
      <c r="GSO33" s="305"/>
      <c r="GSP33" s="305"/>
      <c r="GSQ33" s="305"/>
      <c r="GSR33" s="305"/>
      <c r="GSS33" s="305"/>
      <c r="GST33" s="305"/>
      <c r="GSU33" s="305"/>
      <c r="GSV33" s="305"/>
      <c r="GSW33" s="305"/>
      <c r="GSX33" s="305"/>
      <c r="GSY33" s="305"/>
      <c r="GSZ33" s="305"/>
      <c r="GTA33" s="305"/>
      <c r="GTB33" s="305"/>
      <c r="GTC33" s="305"/>
      <c r="GTD33" s="305"/>
      <c r="GTE33" s="305"/>
      <c r="GTF33" s="305"/>
      <c r="GTG33" s="305"/>
      <c r="GTH33" s="305"/>
      <c r="GTI33" s="305"/>
      <c r="GTJ33" s="305"/>
      <c r="GTK33" s="305"/>
      <c r="GTL33" s="305"/>
      <c r="GTM33" s="305"/>
      <c r="GTN33" s="305"/>
      <c r="GTO33" s="305"/>
      <c r="GTP33" s="305"/>
      <c r="GTQ33" s="305"/>
      <c r="GTR33" s="305"/>
      <c r="GTS33" s="305"/>
      <c r="GTT33" s="305"/>
      <c r="GTU33" s="305"/>
      <c r="GTV33" s="305"/>
      <c r="GTW33" s="305"/>
      <c r="GTX33" s="305"/>
      <c r="GTY33" s="305"/>
      <c r="GTZ33" s="305"/>
      <c r="GUA33" s="305"/>
      <c r="GUB33" s="305"/>
      <c r="GUC33" s="305"/>
      <c r="GUD33" s="305"/>
      <c r="GUE33" s="305"/>
      <c r="GUF33" s="305"/>
      <c r="GUG33" s="305"/>
      <c r="GUH33" s="305"/>
      <c r="GUI33" s="305"/>
      <c r="GUJ33" s="305"/>
      <c r="GUK33" s="305"/>
      <c r="GUL33" s="305"/>
      <c r="GUM33" s="305"/>
      <c r="GUN33" s="305"/>
      <c r="GUO33" s="305"/>
      <c r="GUP33" s="305"/>
      <c r="GUQ33" s="305"/>
      <c r="GUR33" s="305"/>
      <c r="GUS33" s="305"/>
      <c r="GUT33" s="305"/>
      <c r="GUU33" s="305"/>
      <c r="GUV33" s="305"/>
      <c r="GUW33" s="305"/>
      <c r="GUX33" s="305"/>
      <c r="GUY33" s="305"/>
      <c r="GUZ33" s="305"/>
      <c r="GVA33" s="305"/>
      <c r="GVB33" s="305"/>
      <c r="GVC33" s="305"/>
      <c r="GVD33" s="305"/>
      <c r="GVE33" s="305"/>
      <c r="GVF33" s="305"/>
      <c r="GVG33" s="305"/>
      <c r="GVH33" s="305"/>
      <c r="GVI33" s="305"/>
      <c r="GVJ33" s="305"/>
      <c r="GVK33" s="305"/>
      <c r="GVL33" s="305"/>
      <c r="GVM33" s="305"/>
      <c r="GVN33" s="305"/>
      <c r="GVO33" s="305"/>
      <c r="GVP33" s="305"/>
      <c r="GVQ33" s="305"/>
      <c r="GVR33" s="305"/>
      <c r="GVS33" s="305"/>
      <c r="GVT33" s="305"/>
      <c r="GVU33" s="305"/>
      <c r="GVV33" s="305"/>
      <c r="GVW33" s="305"/>
      <c r="GVX33" s="305"/>
      <c r="GVY33" s="305"/>
      <c r="GVZ33" s="305"/>
      <c r="GWA33" s="305"/>
      <c r="GWB33" s="305"/>
      <c r="GWC33" s="305"/>
      <c r="GWD33" s="305"/>
      <c r="GWE33" s="305"/>
      <c r="GWF33" s="305"/>
      <c r="GWG33" s="305"/>
      <c r="GWH33" s="305"/>
      <c r="GWI33" s="305"/>
      <c r="GWJ33" s="305"/>
      <c r="GWK33" s="305"/>
      <c r="GWL33" s="305"/>
      <c r="GWM33" s="305"/>
      <c r="GWN33" s="305"/>
      <c r="GWO33" s="305"/>
      <c r="GWP33" s="305"/>
      <c r="GWQ33" s="305"/>
      <c r="GWR33" s="305"/>
      <c r="GWS33" s="305"/>
      <c r="GWT33" s="305"/>
      <c r="GWU33" s="305"/>
      <c r="GWV33" s="305"/>
      <c r="GWW33" s="305"/>
      <c r="GWX33" s="305"/>
      <c r="GWY33" s="305"/>
      <c r="GWZ33" s="305"/>
      <c r="GXA33" s="305"/>
      <c r="GXB33" s="305"/>
      <c r="GXC33" s="305"/>
      <c r="GXD33" s="305"/>
      <c r="GXE33" s="305"/>
      <c r="GXF33" s="305"/>
      <c r="GXG33" s="305"/>
      <c r="GXH33" s="305"/>
      <c r="GXI33" s="305"/>
      <c r="GXJ33" s="305"/>
      <c r="GXK33" s="305"/>
      <c r="GXL33" s="305"/>
      <c r="GXM33" s="305"/>
      <c r="GXN33" s="305"/>
      <c r="GXO33" s="305"/>
      <c r="GXP33" s="305"/>
      <c r="GXQ33" s="305"/>
      <c r="GXR33" s="305"/>
      <c r="GXS33" s="305"/>
      <c r="GXT33" s="305"/>
      <c r="GXU33" s="305"/>
      <c r="GXV33" s="305"/>
      <c r="GXW33" s="305"/>
      <c r="GXX33" s="305"/>
      <c r="GXY33" s="305"/>
      <c r="GXZ33" s="305"/>
      <c r="GYA33" s="305"/>
      <c r="GYB33" s="305"/>
      <c r="GYC33" s="305"/>
      <c r="GYD33" s="305"/>
      <c r="GYE33" s="305"/>
      <c r="GYF33" s="305"/>
      <c r="GYG33" s="305"/>
      <c r="GYH33" s="305"/>
      <c r="GYI33" s="305"/>
      <c r="GYJ33" s="305"/>
      <c r="GYK33" s="305"/>
      <c r="GYL33" s="305"/>
      <c r="GYM33" s="305"/>
      <c r="GYN33" s="305"/>
      <c r="GYO33" s="305"/>
      <c r="GYP33" s="305"/>
      <c r="GYQ33" s="305"/>
      <c r="GYR33" s="305"/>
      <c r="GYS33" s="305"/>
      <c r="GYT33" s="305"/>
      <c r="GYU33" s="305"/>
      <c r="GYV33" s="305"/>
      <c r="GYW33" s="305"/>
      <c r="GYX33" s="305"/>
      <c r="GYY33" s="305"/>
      <c r="GYZ33" s="305"/>
      <c r="GZA33" s="305"/>
      <c r="GZB33" s="305"/>
      <c r="GZC33" s="305"/>
      <c r="GZD33" s="305"/>
      <c r="GZE33" s="305"/>
      <c r="GZF33" s="305"/>
      <c r="GZG33" s="305"/>
      <c r="GZH33" s="305"/>
      <c r="GZI33" s="305"/>
      <c r="GZJ33" s="305"/>
      <c r="GZK33" s="305"/>
      <c r="GZL33" s="305"/>
      <c r="GZM33" s="305"/>
      <c r="GZN33" s="305"/>
      <c r="GZO33" s="305"/>
      <c r="GZP33" s="305"/>
      <c r="GZQ33" s="305"/>
      <c r="GZR33" s="305"/>
      <c r="GZS33" s="305"/>
      <c r="GZT33" s="305"/>
      <c r="GZU33" s="305"/>
      <c r="GZV33" s="305"/>
      <c r="GZW33" s="305"/>
      <c r="GZX33" s="305"/>
      <c r="GZY33" s="305"/>
      <c r="GZZ33" s="305"/>
      <c r="HAA33" s="305"/>
      <c r="HAB33" s="305"/>
      <c r="HAC33" s="305"/>
      <c r="HAD33" s="305"/>
      <c r="HAE33" s="305"/>
      <c r="HAF33" s="305"/>
      <c r="HAG33" s="305"/>
      <c r="HAH33" s="305"/>
      <c r="HAI33" s="305"/>
      <c r="HAJ33" s="305"/>
      <c r="HAK33" s="305"/>
      <c r="HAL33" s="305"/>
      <c r="HAM33" s="305"/>
      <c r="HAN33" s="305"/>
      <c r="HAO33" s="305"/>
      <c r="HAP33" s="305"/>
      <c r="HAQ33" s="305"/>
      <c r="HAR33" s="305"/>
      <c r="HAS33" s="305"/>
      <c r="HAT33" s="305"/>
      <c r="HAU33" s="305"/>
      <c r="HAV33" s="305"/>
      <c r="HAW33" s="305"/>
      <c r="HAX33" s="305"/>
      <c r="HAY33" s="305"/>
      <c r="HAZ33" s="305"/>
      <c r="HBA33" s="305"/>
      <c r="HBB33" s="305"/>
      <c r="HBC33" s="305"/>
      <c r="HBD33" s="305"/>
      <c r="HBE33" s="305"/>
      <c r="HBF33" s="305"/>
      <c r="HBG33" s="305"/>
      <c r="HBH33" s="305"/>
      <c r="HBI33" s="305"/>
      <c r="HBJ33" s="305"/>
      <c r="HBK33" s="305"/>
      <c r="HBL33" s="305"/>
      <c r="HBM33" s="305"/>
      <c r="HBN33" s="305"/>
      <c r="HBO33" s="305"/>
      <c r="HBP33" s="305"/>
      <c r="HBQ33" s="305"/>
      <c r="HBR33" s="305"/>
      <c r="HBS33" s="305"/>
      <c r="HBT33" s="305"/>
      <c r="HBU33" s="305"/>
      <c r="HBV33" s="305"/>
      <c r="HBW33" s="305"/>
      <c r="HBX33" s="305"/>
      <c r="HBY33" s="305"/>
      <c r="HBZ33" s="305"/>
      <c r="HCA33" s="305"/>
      <c r="HCB33" s="305"/>
      <c r="HCC33" s="305"/>
      <c r="HCD33" s="305"/>
      <c r="HCE33" s="305"/>
      <c r="HCF33" s="305"/>
      <c r="HCG33" s="305"/>
      <c r="HCH33" s="305"/>
      <c r="HCI33" s="305"/>
      <c r="HCJ33" s="305"/>
      <c r="HCK33" s="305"/>
      <c r="HCL33" s="305"/>
      <c r="HCM33" s="305"/>
      <c r="HCN33" s="305"/>
      <c r="HCO33" s="305"/>
      <c r="HCP33" s="305"/>
      <c r="HCQ33" s="305"/>
      <c r="HCR33" s="305"/>
      <c r="HCS33" s="305"/>
      <c r="HCT33" s="305"/>
      <c r="HCU33" s="305"/>
      <c r="HCV33" s="305"/>
      <c r="HCW33" s="305"/>
      <c r="HCX33" s="305"/>
      <c r="HCY33" s="305"/>
      <c r="HCZ33" s="305"/>
      <c r="HDA33" s="305"/>
      <c r="HDB33" s="305"/>
      <c r="HDC33" s="305"/>
      <c r="HDD33" s="305"/>
      <c r="HDE33" s="305"/>
      <c r="HDF33" s="305"/>
      <c r="HDG33" s="305"/>
      <c r="HDH33" s="305"/>
      <c r="HDI33" s="305"/>
      <c r="HDJ33" s="305"/>
      <c r="HDK33" s="305"/>
      <c r="HDL33" s="305"/>
      <c r="HDM33" s="305"/>
      <c r="HDN33" s="305"/>
      <c r="HDO33" s="305"/>
      <c r="HDP33" s="305"/>
      <c r="HDQ33" s="305"/>
      <c r="HDR33" s="305"/>
      <c r="HDS33" s="305"/>
      <c r="HDT33" s="305"/>
      <c r="HDU33" s="305"/>
      <c r="HDV33" s="305"/>
      <c r="HDW33" s="305"/>
      <c r="HDX33" s="305"/>
      <c r="HDY33" s="305"/>
      <c r="HDZ33" s="305"/>
      <c r="HEA33" s="305"/>
      <c r="HEB33" s="305"/>
      <c r="HEC33" s="305"/>
      <c r="HED33" s="305"/>
      <c r="HEE33" s="305"/>
      <c r="HEF33" s="305"/>
      <c r="HEG33" s="305"/>
      <c r="HEH33" s="305"/>
      <c r="HEI33" s="305"/>
      <c r="HEJ33" s="305"/>
      <c r="HEK33" s="305"/>
      <c r="HEL33" s="305"/>
      <c r="HEM33" s="305"/>
      <c r="HEN33" s="305"/>
      <c r="HEO33" s="305"/>
      <c r="HEP33" s="305"/>
      <c r="HEQ33" s="305"/>
      <c r="HER33" s="305"/>
      <c r="HES33" s="305"/>
      <c r="HET33" s="305"/>
      <c r="HEU33" s="305"/>
      <c r="HEV33" s="305"/>
      <c r="HEW33" s="305"/>
      <c r="HEX33" s="305"/>
      <c r="HEY33" s="305"/>
      <c r="HEZ33" s="305"/>
      <c r="HFA33" s="305"/>
      <c r="HFB33" s="305"/>
      <c r="HFC33" s="305"/>
      <c r="HFD33" s="305"/>
      <c r="HFE33" s="305"/>
      <c r="HFF33" s="305"/>
      <c r="HFG33" s="305"/>
      <c r="HFH33" s="305"/>
      <c r="HFI33" s="305"/>
      <c r="HFJ33" s="305"/>
      <c r="HFK33" s="305"/>
      <c r="HFL33" s="305"/>
      <c r="HFM33" s="305"/>
      <c r="HFN33" s="305"/>
      <c r="HFO33" s="305"/>
      <c r="HFP33" s="305"/>
      <c r="HFQ33" s="305"/>
      <c r="HFR33" s="305"/>
      <c r="HFS33" s="305"/>
      <c r="HFT33" s="305"/>
      <c r="HFU33" s="305"/>
      <c r="HFV33" s="305"/>
      <c r="HFW33" s="305"/>
      <c r="HFX33" s="305"/>
      <c r="HFY33" s="305"/>
      <c r="HFZ33" s="305"/>
      <c r="HGA33" s="305"/>
      <c r="HGB33" s="305"/>
      <c r="HGC33" s="305"/>
      <c r="HGD33" s="305"/>
      <c r="HGE33" s="305"/>
      <c r="HGF33" s="305"/>
      <c r="HGG33" s="305"/>
      <c r="HGH33" s="305"/>
      <c r="HGI33" s="305"/>
      <c r="HGJ33" s="305"/>
      <c r="HGK33" s="305"/>
      <c r="HGL33" s="305"/>
      <c r="HGM33" s="305"/>
      <c r="HGN33" s="305"/>
      <c r="HGO33" s="305"/>
      <c r="HGP33" s="305"/>
      <c r="HGQ33" s="305"/>
      <c r="HGR33" s="305"/>
      <c r="HGS33" s="305"/>
      <c r="HGT33" s="305"/>
      <c r="HGU33" s="305"/>
      <c r="HGV33" s="305"/>
      <c r="HGW33" s="305"/>
      <c r="HGX33" s="305"/>
      <c r="HGY33" s="305"/>
      <c r="HGZ33" s="305"/>
      <c r="HHA33" s="305"/>
      <c r="HHB33" s="305"/>
      <c r="HHC33" s="305"/>
      <c r="HHD33" s="305"/>
      <c r="HHE33" s="305"/>
      <c r="HHF33" s="305"/>
      <c r="HHG33" s="305"/>
      <c r="HHH33" s="305"/>
      <c r="HHI33" s="305"/>
      <c r="HHJ33" s="305"/>
      <c r="HHK33" s="305"/>
      <c r="HHL33" s="305"/>
      <c r="HHM33" s="305"/>
      <c r="HHN33" s="305"/>
      <c r="HHO33" s="305"/>
      <c r="HHP33" s="305"/>
      <c r="HHQ33" s="305"/>
      <c r="HHR33" s="305"/>
      <c r="HHS33" s="305"/>
      <c r="HHT33" s="305"/>
      <c r="HHU33" s="305"/>
      <c r="HHV33" s="305"/>
      <c r="HHW33" s="305"/>
      <c r="HHX33" s="305"/>
      <c r="HHY33" s="305"/>
      <c r="HHZ33" s="305"/>
      <c r="HIA33" s="305"/>
      <c r="HIB33" s="305"/>
      <c r="HIC33" s="305"/>
      <c r="HID33" s="305"/>
      <c r="HIE33" s="305"/>
      <c r="HIF33" s="305"/>
      <c r="HIG33" s="305"/>
      <c r="HIH33" s="305"/>
      <c r="HII33" s="305"/>
      <c r="HIJ33" s="305"/>
      <c r="HIK33" s="305"/>
      <c r="HIL33" s="305"/>
      <c r="HIM33" s="305"/>
      <c r="HIN33" s="305"/>
      <c r="HIO33" s="305"/>
      <c r="HIP33" s="305"/>
      <c r="HIQ33" s="305"/>
      <c r="HIR33" s="305"/>
      <c r="HIS33" s="305"/>
      <c r="HIT33" s="305"/>
      <c r="HIU33" s="305"/>
      <c r="HIV33" s="305"/>
      <c r="HIW33" s="305"/>
      <c r="HIX33" s="305"/>
      <c r="HIY33" s="305"/>
      <c r="HIZ33" s="305"/>
      <c r="HJA33" s="305"/>
      <c r="HJB33" s="305"/>
      <c r="HJC33" s="305"/>
      <c r="HJD33" s="305"/>
      <c r="HJE33" s="305"/>
      <c r="HJF33" s="305"/>
      <c r="HJG33" s="305"/>
      <c r="HJH33" s="305"/>
      <c r="HJI33" s="305"/>
      <c r="HJJ33" s="305"/>
      <c r="HJK33" s="305"/>
      <c r="HJL33" s="305"/>
      <c r="HJM33" s="305"/>
      <c r="HJN33" s="305"/>
      <c r="HJO33" s="305"/>
      <c r="HJP33" s="305"/>
      <c r="HJQ33" s="305"/>
      <c r="HJR33" s="305"/>
      <c r="HJS33" s="305"/>
      <c r="HJT33" s="305"/>
      <c r="HJU33" s="305"/>
      <c r="HJV33" s="305"/>
      <c r="HJW33" s="305"/>
      <c r="HJX33" s="305"/>
      <c r="HJY33" s="305"/>
      <c r="HJZ33" s="305"/>
      <c r="HKA33" s="305"/>
      <c r="HKB33" s="305"/>
      <c r="HKC33" s="305"/>
      <c r="HKD33" s="305"/>
      <c r="HKE33" s="305"/>
      <c r="HKF33" s="305"/>
      <c r="HKG33" s="305"/>
      <c r="HKH33" s="305"/>
      <c r="HKI33" s="305"/>
      <c r="HKJ33" s="305"/>
      <c r="HKK33" s="305"/>
      <c r="HKL33" s="305"/>
      <c r="HKM33" s="305"/>
      <c r="HKN33" s="305"/>
      <c r="HKO33" s="305"/>
      <c r="HKP33" s="305"/>
      <c r="HKQ33" s="305"/>
      <c r="HKR33" s="305"/>
      <c r="HKS33" s="305"/>
      <c r="HKT33" s="305"/>
      <c r="HKU33" s="305"/>
      <c r="HKV33" s="305"/>
      <c r="HKW33" s="305"/>
      <c r="HKX33" s="305"/>
      <c r="HKY33" s="305"/>
      <c r="HKZ33" s="305"/>
      <c r="HLA33" s="305"/>
      <c r="HLB33" s="305"/>
      <c r="HLC33" s="305"/>
      <c r="HLD33" s="305"/>
      <c r="HLE33" s="305"/>
      <c r="HLF33" s="305"/>
      <c r="HLG33" s="305"/>
      <c r="HLH33" s="305"/>
      <c r="HLI33" s="305"/>
      <c r="HLJ33" s="305"/>
      <c r="HLK33" s="305"/>
      <c r="HLL33" s="305"/>
      <c r="HLM33" s="305"/>
      <c r="HLN33" s="305"/>
      <c r="HLO33" s="305"/>
      <c r="HLP33" s="305"/>
      <c r="HLQ33" s="305"/>
      <c r="HLR33" s="305"/>
      <c r="HLS33" s="305"/>
      <c r="HLT33" s="305"/>
      <c r="HLU33" s="305"/>
      <c r="HLV33" s="305"/>
      <c r="HLW33" s="305"/>
      <c r="HLX33" s="305"/>
      <c r="HLY33" s="305"/>
      <c r="HLZ33" s="305"/>
      <c r="HMA33" s="305"/>
      <c r="HMB33" s="305"/>
      <c r="HMC33" s="305"/>
      <c r="HMD33" s="305"/>
      <c r="HME33" s="305"/>
      <c r="HMF33" s="305"/>
      <c r="HMG33" s="305"/>
      <c r="HMH33" s="305"/>
      <c r="HMI33" s="305"/>
      <c r="HMJ33" s="305"/>
      <c r="HMK33" s="305"/>
      <c r="HML33" s="305"/>
      <c r="HMM33" s="305"/>
      <c r="HMN33" s="305"/>
      <c r="HMO33" s="305"/>
      <c r="HMP33" s="305"/>
      <c r="HMQ33" s="305"/>
      <c r="HMR33" s="305"/>
      <c r="HMS33" s="305"/>
      <c r="HMT33" s="305"/>
      <c r="HMU33" s="305"/>
      <c r="HMV33" s="305"/>
      <c r="HMW33" s="305"/>
      <c r="HMX33" s="305"/>
      <c r="HMY33" s="305"/>
      <c r="HMZ33" s="305"/>
      <c r="HNA33" s="305"/>
      <c r="HNB33" s="305"/>
      <c r="HNC33" s="305"/>
      <c r="HND33" s="305"/>
      <c r="HNE33" s="305"/>
      <c r="HNF33" s="305"/>
      <c r="HNG33" s="305"/>
      <c r="HNH33" s="305"/>
      <c r="HNI33" s="305"/>
      <c r="HNJ33" s="305"/>
      <c r="HNK33" s="305"/>
      <c r="HNL33" s="305"/>
      <c r="HNM33" s="305"/>
      <c r="HNN33" s="305"/>
      <c r="HNO33" s="305"/>
      <c r="HNP33" s="305"/>
      <c r="HNQ33" s="305"/>
      <c r="HNR33" s="305"/>
      <c r="HNS33" s="305"/>
      <c r="HNT33" s="305"/>
      <c r="HNU33" s="305"/>
      <c r="HNV33" s="305"/>
      <c r="HNW33" s="305"/>
      <c r="HNX33" s="305"/>
      <c r="HNY33" s="305"/>
      <c r="HNZ33" s="305"/>
      <c r="HOA33" s="305"/>
      <c r="HOB33" s="305"/>
      <c r="HOC33" s="305"/>
      <c r="HOD33" s="305"/>
      <c r="HOE33" s="305"/>
      <c r="HOF33" s="305"/>
      <c r="HOG33" s="305"/>
      <c r="HOH33" s="305"/>
      <c r="HOI33" s="305"/>
      <c r="HOJ33" s="305"/>
      <c r="HOK33" s="305"/>
      <c r="HOL33" s="305"/>
      <c r="HOM33" s="305"/>
      <c r="HON33" s="305"/>
      <c r="HOO33" s="305"/>
      <c r="HOP33" s="305"/>
      <c r="HOQ33" s="305"/>
      <c r="HOR33" s="305"/>
      <c r="HOS33" s="305"/>
      <c r="HOT33" s="305"/>
      <c r="HOU33" s="305"/>
      <c r="HOV33" s="305"/>
      <c r="HOW33" s="305"/>
      <c r="HOX33" s="305"/>
      <c r="HOY33" s="305"/>
      <c r="HOZ33" s="305"/>
      <c r="HPA33" s="305"/>
      <c r="HPB33" s="305"/>
      <c r="HPC33" s="305"/>
      <c r="HPD33" s="305"/>
      <c r="HPE33" s="305"/>
      <c r="HPF33" s="305"/>
      <c r="HPG33" s="305"/>
      <c r="HPH33" s="305"/>
      <c r="HPI33" s="305"/>
      <c r="HPJ33" s="305"/>
      <c r="HPK33" s="305"/>
      <c r="HPL33" s="305"/>
      <c r="HPM33" s="305"/>
      <c r="HPN33" s="305"/>
      <c r="HPO33" s="305"/>
      <c r="HPP33" s="305"/>
      <c r="HPQ33" s="305"/>
      <c r="HPR33" s="305"/>
      <c r="HPS33" s="305"/>
      <c r="HPT33" s="305"/>
      <c r="HPU33" s="305"/>
      <c r="HPV33" s="305"/>
      <c r="HPW33" s="305"/>
      <c r="HPX33" s="305"/>
      <c r="HPY33" s="305"/>
      <c r="HPZ33" s="305"/>
      <c r="HQA33" s="305"/>
      <c r="HQB33" s="305"/>
      <c r="HQC33" s="305"/>
      <c r="HQD33" s="305"/>
      <c r="HQE33" s="305"/>
      <c r="HQF33" s="305"/>
      <c r="HQG33" s="305"/>
      <c r="HQH33" s="305"/>
      <c r="HQI33" s="305"/>
      <c r="HQJ33" s="305"/>
      <c r="HQK33" s="305"/>
      <c r="HQL33" s="305"/>
      <c r="HQM33" s="305"/>
      <c r="HQN33" s="305"/>
      <c r="HQO33" s="305"/>
      <c r="HQP33" s="305"/>
      <c r="HQQ33" s="305"/>
      <c r="HQR33" s="305"/>
      <c r="HQS33" s="305"/>
      <c r="HQT33" s="305"/>
      <c r="HQU33" s="305"/>
      <c r="HQV33" s="305"/>
      <c r="HQW33" s="305"/>
      <c r="HQX33" s="305"/>
      <c r="HQY33" s="305"/>
      <c r="HQZ33" s="305"/>
      <c r="HRA33" s="305"/>
      <c r="HRB33" s="305"/>
      <c r="HRC33" s="305"/>
      <c r="HRD33" s="305"/>
      <c r="HRE33" s="305"/>
      <c r="HRF33" s="305"/>
      <c r="HRG33" s="305"/>
      <c r="HRH33" s="305"/>
      <c r="HRI33" s="305"/>
      <c r="HRJ33" s="305"/>
      <c r="HRK33" s="305"/>
      <c r="HRL33" s="305"/>
      <c r="HRM33" s="305"/>
      <c r="HRN33" s="305"/>
      <c r="HRO33" s="305"/>
      <c r="HRP33" s="305"/>
      <c r="HRQ33" s="305"/>
      <c r="HRR33" s="305"/>
      <c r="HRS33" s="305"/>
      <c r="HRT33" s="305"/>
      <c r="HRU33" s="305"/>
      <c r="HRV33" s="305"/>
      <c r="HRW33" s="305"/>
      <c r="HRX33" s="305"/>
      <c r="HRY33" s="305"/>
      <c r="HRZ33" s="305"/>
      <c r="HSA33" s="305"/>
      <c r="HSB33" s="305"/>
      <c r="HSC33" s="305"/>
      <c r="HSD33" s="305"/>
      <c r="HSE33" s="305"/>
      <c r="HSF33" s="305"/>
      <c r="HSG33" s="305"/>
      <c r="HSH33" s="305"/>
      <c r="HSI33" s="305"/>
      <c r="HSJ33" s="305"/>
      <c r="HSK33" s="305"/>
      <c r="HSL33" s="305"/>
      <c r="HSM33" s="305"/>
      <c r="HSN33" s="305"/>
      <c r="HSO33" s="305"/>
      <c r="HSP33" s="305"/>
      <c r="HSQ33" s="305"/>
      <c r="HSR33" s="305"/>
      <c r="HSS33" s="305"/>
      <c r="HST33" s="305"/>
      <c r="HSU33" s="305"/>
      <c r="HSV33" s="305"/>
      <c r="HSW33" s="305"/>
      <c r="HSX33" s="305"/>
      <c r="HSY33" s="305"/>
      <c r="HSZ33" s="305"/>
      <c r="HTA33" s="305"/>
      <c r="HTB33" s="305"/>
      <c r="HTC33" s="305"/>
      <c r="HTD33" s="305"/>
      <c r="HTE33" s="305"/>
      <c r="HTF33" s="305"/>
      <c r="HTG33" s="305"/>
      <c r="HTH33" s="305"/>
      <c r="HTI33" s="305"/>
      <c r="HTJ33" s="305"/>
      <c r="HTK33" s="305"/>
      <c r="HTL33" s="305"/>
      <c r="HTM33" s="305"/>
      <c r="HTN33" s="305"/>
      <c r="HTO33" s="305"/>
      <c r="HTP33" s="305"/>
      <c r="HTQ33" s="305"/>
      <c r="HTR33" s="305"/>
      <c r="HTS33" s="305"/>
      <c r="HTT33" s="305"/>
      <c r="HTU33" s="305"/>
      <c r="HTV33" s="305"/>
      <c r="HTW33" s="305"/>
      <c r="HTX33" s="305"/>
      <c r="HTY33" s="305"/>
      <c r="HTZ33" s="305"/>
      <c r="HUA33" s="305"/>
      <c r="HUB33" s="305"/>
      <c r="HUC33" s="305"/>
      <c r="HUD33" s="305"/>
      <c r="HUE33" s="305"/>
      <c r="HUF33" s="305"/>
      <c r="HUG33" s="305"/>
      <c r="HUH33" s="305"/>
      <c r="HUI33" s="305"/>
      <c r="HUJ33" s="305"/>
      <c r="HUK33" s="305"/>
      <c r="HUL33" s="305"/>
      <c r="HUM33" s="305"/>
      <c r="HUN33" s="305"/>
      <c r="HUO33" s="305"/>
      <c r="HUP33" s="305"/>
      <c r="HUQ33" s="305"/>
      <c r="HUR33" s="305"/>
      <c r="HUS33" s="305"/>
      <c r="HUT33" s="305"/>
      <c r="HUU33" s="305"/>
      <c r="HUV33" s="305"/>
      <c r="HUW33" s="305"/>
      <c r="HUX33" s="305"/>
      <c r="HUY33" s="305"/>
      <c r="HUZ33" s="305"/>
      <c r="HVA33" s="305"/>
      <c r="HVB33" s="305"/>
      <c r="HVC33" s="305"/>
      <c r="HVD33" s="305"/>
      <c r="HVE33" s="305"/>
      <c r="HVF33" s="305"/>
      <c r="HVG33" s="305"/>
      <c r="HVH33" s="305"/>
      <c r="HVI33" s="305"/>
      <c r="HVJ33" s="305"/>
      <c r="HVK33" s="305"/>
      <c r="HVL33" s="305"/>
      <c r="HVM33" s="305"/>
      <c r="HVN33" s="305"/>
      <c r="HVO33" s="305"/>
      <c r="HVP33" s="305"/>
      <c r="HVQ33" s="305"/>
      <c r="HVR33" s="305"/>
      <c r="HVS33" s="305"/>
      <c r="HVT33" s="305"/>
      <c r="HVU33" s="305"/>
      <c r="HVV33" s="305"/>
      <c r="HVW33" s="305"/>
      <c r="HVX33" s="305"/>
      <c r="HVY33" s="305"/>
      <c r="HVZ33" s="305"/>
      <c r="HWA33" s="305"/>
      <c r="HWB33" s="305"/>
      <c r="HWC33" s="305"/>
      <c r="HWD33" s="305"/>
      <c r="HWE33" s="305"/>
      <c r="HWF33" s="305"/>
      <c r="HWG33" s="305"/>
      <c r="HWH33" s="305"/>
      <c r="HWI33" s="305"/>
      <c r="HWJ33" s="305"/>
      <c r="HWK33" s="305"/>
      <c r="HWL33" s="305"/>
      <c r="HWM33" s="305"/>
      <c r="HWN33" s="305"/>
      <c r="HWO33" s="305"/>
      <c r="HWP33" s="305"/>
      <c r="HWQ33" s="305"/>
      <c r="HWR33" s="305"/>
      <c r="HWS33" s="305"/>
      <c r="HWT33" s="305"/>
      <c r="HWU33" s="305"/>
      <c r="HWV33" s="305"/>
      <c r="HWW33" s="305"/>
      <c r="HWX33" s="305"/>
      <c r="HWY33" s="305"/>
      <c r="HWZ33" s="305"/>
      <c r="HXA33" s="305"/>
      <c r="HXB33" s="305"/>
      <c r="HXC33" s="305"/>
      <c r="HXD33" s="305"/>
      <c r="HXE33" s="305"/>
      <c r="HXF33" s="305"/>
      <c r="HXG33" s="305"/>
      <c r="HXH33" s="305"/>
      <c r="HXI33" s="305"/>
      <c r="HXJ33" s="305"/>
      <c r="HXK33" s="305"/>
      <c r="HXL33" s="305"/>
      <c r="HXM33" s="305"/>
      <c r="HXN33" s="305"/>
      <c r="HXO33" s="305"/>
      <c r="HXP33" s="305"/>
      <c r="HXQ33" s="305"/>
      <c r="HXR33" s="305"/>
      <c r="HXS33" s="305"/>
      <c r="HXT33" s="305"/>
      <c r="HXU33" s="305"/>
      <c r="HXV33" s="305"/>
      <c r="HXW33" s="305"/>
      <c r="HXX33" s="305"/>
      <c r="HXY33" s="305"/>
      <c r="HXZ33" s="305"/>
      <c r="HYA33" s="305"/>
      <c r="HYB33" s="305"/>
      <c r="HYC33" s="305"/>
      <c r="HYD33" s="305"/>
      <c r="HYE33" s="305"/>
      <c r="HYF33" s="305"/>
      <c r="HYG33" s="305"/>
      <c r="HYH33" s="305"/>
      <c r="HYI33" s="305"/>
      <c r="HYJ33" s="305"/>
      <c r="HYK33" s="305"/>
      <c r="HYL33" s="305"/>
      <c r="HYM33" s="305"/>
      <c r="HYN33" s="305"/>
      <c r="HYO33" s="305"/>
      <c r="HYP33" s="305"/>
      <c r="HYQ33" s="305"/>
      <c r="HYR33" s="305"/>
      <c r="HYS33" s="305"/>
      <c r="HYT33" s="305"/>
      <c r="HYU33" s="305"/>
      <c r="HYV33" s="305"/>
      <c r="HYW33" s="305"/>
      <c r="HYX33" s="305"/>
      <c r="HYY33" s="305"/>
      <c r="HYZ33" s="305"/>
      <c r="HZA33" s="305"/>
      <c r="HZB33" s="305"/>
      <c r="HZC33" s="305"/>
      <c r="HZD33" s="305"/>
      <c r="HZE33" s="305"/>
      <c r="HZF33" s="305"/>
      <c r="HZG33" s="305"/>
      <c r="HZH33" s="305"/>
      <c r="HZI33" s="305"/>
      <c r="HZJ33" s="305"/>
      <c r="HZK33" s="305"/>
      <c r="HZL33" s="305"/>
      <c r="HZM33" s="305"/>
      <c r="HZN33" s="305"/>
      <c r="HZO33" s="305"/>
      <c r="HZP33" s="305"/>
      <c r="HZQ33" s="305"/>
      <c r="HZR33" s="305"/>
      <c r="HZS33" s="305"/>
      <c r="HZT33" s="305"/>
      <c r="HZU33" s="305"/>
      <c r="HZV33" s="305"/>
      <c r="HZW33" s="305"/>
      <c r="HZX33" s="305"/>
      <c r="HZY33" s="305"/>
      <c r="HZZ33" s="305"/>
      <c r="IAA33" s="305"/>
      <c r="IAB33" s="305"/>
      <c r="IAC33" s="305"/>
      <c r="IAD33" s="305"/>
      <c r="IAE33" s="305"/>
      <c r="IAF33" s="305"/>
      <c r="IAG33" s="305"/>
      <c r="IAH33" s="305"/>
      <c r="IAI33" s="305"/>
      <c r="IAJ33" s="305"/>
      <c r="IAK33" s="305"/>
      <c r="IAL33" s="305"/>
      <c r="IAM33" s="305"/>
      <c r="IAN33" s="305"/>
      <c r="IAO33" s="305"/>
      <c r="IAP33" s="305"/>
      <c r="IAQ33" s="305"/>
      <c r="IAR33" s="305"/>
      <c r="IAS33" s="305"/>
      <c r="IAT33" s="305"/>
      <c r="IAU33" s="305"/>
      <c r="IAV33" s="305"/>
      <c r="IAW33" s="305"/>
      <c r="IAX33" s="305"/>
      <c r="IAY33" s="305"/>
      <c r="IAZ33" s="305"/>
      <c r="IBA33" s="305"/>
      <c r="IBB33" s="305"/>
      <c r="IBC33" s="305"/>
      <c r="IBD33" s="305"/>
      <c r="IBE33" s="305"/>
      <c r="IBF33" s="305"/>
      <c r="IBG33" s="305"/>
      <c r="IBH33" s="305"/>
      <c r="IBI33" s="305"/>
      <c r="IBJ33" s="305"/>
      <c r="IBK33" s="305"/>
      <c r="IBL33" s="305"/>
      <c r="IBM33" s="305"/>
      <c r="IBN33" s="305"/>
      <c r="IBO33" s="305"/>
      <c r="IBP33" s="305"/>
      <c r="IBQ33" s="305"/>
      <c r="IBR33" s="305"/>
      <c r="IBS33" s="305"/>
      <c r="IBT33" s="305"/>
      <c r="IBU33" s="305"/>
      <c r="IBV33" s="305"/>
      <c r="IBW33" s="305"/>
      <c r="IBX33" s="305"/>
      <c r="IBY33" s="305"/>
      <c r="IBZ33" s="305"/>
      <c r="ICA33" s="305"/>
      <c r="ICB33" s="305"/>
      <c r="ICC33" s="305"/>
      <c r="ICD33" s="305"/>
      <c r="ICE33" s="305"/>
      <c r="ICF33" s="305"/>
      <c r="ICG33" s="305"/>
      <c r="ICH33" s="305"/>
      <c r="ICI33" s="305"/>
      <c r="ICJ33" s="305"/>
      <c r="ICK33" s="305"/>
      <c r="ICL33" s="305"/>
      <c r="ICM33" s="305"/>
      <c r="ICN33" s="305"/>
      <c r="ICO33" s="305"/>
      <c r="ICP33" s="305"/>
      <c r="ICQ33" s="305"/>
      <c r="ICR33" s="305"/>
      <c r="ICS33" s="305"/>
      <c r="ICT33" s="305"/>
      <c r="ICU33" s="305"/>
      <c r="ICV33" s="305"/>
      <c r="ICW33" s="305"/>
      <c r="ICX33" s="305"/>
      <c r="ICY33" s="305"/>
      <c r="ICZ33" s="305"/>
      <c r="IDA33" s="305"/>
      <c r="IDB33" s="305"/>
      <c r="IDC33" s="305"/>
      <c r="IDD33" s="305"/>
      <c r="IDE33" s="305"/>
      <c r="IDF33" s="305"/>
      <c r="IDG33" s="305"/>
      <c r="IDH33" s="305"/>
      <c r="IDI33" s="305"/>
      <c r="IDJ33" s="305"/>
      <c r="IDK33" s="305"/>
      <c r="IDL33" s="305"/>
      <c r="IDM33" s="305"/>
      <c r="IDN33" s="305"/>
      <c r="IDO33" s="305"/>
      <c r="IDP33" s="305"/>
      <c r="IDQ33" s="305"/>
      <c r="IDR33" s="305"/>
      <c r="IDS33" s="305"/>
      <c r="IDT33" s="305"/>
      <c r="IDU33" s="305"/>
      <c r="IDV33" s="305"/>
      <c r="IDW33" s="305"/>
      <c r="IDX33" s="305"/>
      <c r="IDY33" s="305"/>
      <c r="IDZ33" s="305"/>
      <c r="IEA33" s="305"/>
      <c r="IEB33" s="305"/>
      <c r="IEC33" s="305"/>
      <c r="IED33" s="305"/>
      <c r="IEE33" s="305"/>
      <c r="IEF33" s="305"/>
      <c r="IEG33" s="305"/>
      <c r="IEH33" s="305"/>
      <c r="IEI33" s="305"/>
      <c r="IEJ33" s="305"/>
      <c r="IEK33" s="305"/>
      <c r="IEL33" s="305"/>
      <c r="IEM33" s="305"/>
      <c r="IEN33" s="305"/>
      <c r="IEO33" s="305"/>
      <c r="IEP33" s="305"/>
      <c r="IEQ33" s="305"/>
      <c r="IER33" s="305"/>
      <c r="IES33" s="305"/>
      <c r="IET33" s="305"/>
      <c r="IEU33" s="305"/>
      <c r="IEV33" s="305"/>
      <c r="IEW33" s="305"/>
      <c r="IEX33" s="305"/>
      <c r="IEY33" s="305"/>
      <c r="IEZ33" s="305"/>
      <c r="IFA33" s="305"/>
      <c r="IFB33" s="305"/>
      <c r="IFC33" s="305"/>
      <c r="IFD33" s="305"/>
      <c r="IFE33" s="305"/>
      <c r="IFF33" s="305"/>
      <c r="IFG33" s="305"/>
      <c r="IFH33" s="305"/>
      <c r="IFI33" s="305"/>
      <c r="IFJ33" s="305"/>
      <c r="IFK33" s="305"/>
      <c r="IFL33" s="305"/>
      <c r="IFM33" s="305"/>
      <c r="IFN33" s="305"/>
      <c r="IFO33" s="305"/>
      <c r="IFP33" s="305"/>
      <c r="IFQ33" s="305"/>
      <c r="IFR33" s="305"/>
      <c r="IFS33" s="305"/>
      <c r="IFT33" s="305"/>
      <c r="IFU33" s="305"/>
      <c r="IFV33" s="305"/>
      <c r="IFW33" s="305"/>
      <c r="IFX33" s="305"/>
      <c r="IFY33" s="305"/>
      <c r="IFZ33" s="305"/>
      <c r="IGA33" s="305"/>
      <c r="IGB33" s="305"/>
      <c r="IGC33" s="305"/>
      <c r="IGD33" s="305"/>
      <c r="IGE33" s="305"/>
      <c r="IGF33" s="305"/>
      <c r="IGG33" s="305"/>
      <c r="IGH33" s="305"/>
      <c r="IGI33" s="305"/>
      <c r="IGJ33" s="305"/>
      <c r="IGK33" s="305"/>
      <c r="IGL33" s="305"/>
      <c r="IGM33" s="305"/>
      <c r="IGN33" s="305"/>
      <c r="IGO33" s="305"/>
      <c r="IGP33" s="305"/>
      <c r="IGQ33" s="305"/>
      <c r="IGR33" s="305"/>
      <c r="IGS33" s="305"/>
      <c r="IGT33" s="305"/>
      <c r="IGU33" s="305"/>
      <c r="IGV33" s="305"/>
      <c r="IGW33" s="305"/>
      <c r="IGX33" s="305"/>
      <c r="IGY33" s="305"/>
      <c r="IGZ33" s="305"/>
      <c r="IHA33" s="305"/>
      <c r="IHB33" s="305"/>
      <c r="IHC33" s="305"/>
      <c r="IHD33" s="305"/>
      <c r="IHE33" s="305"/>
      <c r="IHF33" s="305"/>
      <c r="IHG33" s="305"/>
      <c r="IHH33" s="305"/>
      <c r="IHI33" s="305"/>
      <c r="IHJ33" s="305"/>
      <c r="IHK33" s="305"/>
      <c r="IHL33" s="305"/>
      <c r="IHM33" s="305"/>
      <c r="IHN33" s="305"/>
      <c r="IHO33" s="305"/>
      <c r="IHP33" s="305"/>
      <c r="IHQ33" s="305"/>
      <c r="IHR33" s="305"/>
      <c r="IHS33" s="305"/>
      <c r="IHT33" s="305"/>
      <c r="IHU33" s="305"/>
      <c r="IHV33" s="305"/>
      <c r="IHW33" s="305"/>
      <c r="IHX33" s="305"/>
      <c r="IHY33" s="305"/>
      <c r="IHZ33" s="305"/>
      <c r="IIA33" s="305"/>
      <c r="IIB33" s="305"/>
      <c r="IIC33" s="305"/>
      <c r="IID33" s="305"/>
      <c r="IIE33" s="305"/>
      <c r="IIF33" s="305"/>
      <c r="IIG33" s="305"/>
      <c r="IIH33" s="305"/>
      <c r="III33" s="305"/>
      <c r="IIJ33" s="305"/>
      <c r="IIK33" s="305"/>
      <c r="IIL33" s="305"/>
      <c r="IIM33" s="305"/>
      <c r="IIN33" s="305"/>
      <c r="IIO33" s="305"/>
      <c r="IIP33" s="305"/>
      <c r="IIQ33" s="305"/>
      <c r="IIR33" s="305"/>
      <c r="IIS33" s="305"/>
      <c r="IIT33" s="305"/>
      <c r="IIU33" s="305"/>
      <c r="IIV33" s="305"/>
      <c r="IIW33" s="305"/>
      <c r="IIX33" s="305"/>
      <c r="IIY33" s="305"/>
      <c r="IIZ33" s="305"/>
      <c r="IJA33" s="305"/>
      <c r="IJB33" s="305"/>
      <c r="IJC33" s="305"/>
      <c r="IJD33" s="305"/>
      <c r="IJE33" s="305"/>
      <c r="IJF33" s="305"/>
      <c r="IJG33" s="305"/>
      <c r="IJH33" s="305"/>
      <c r="IJI33" s="305"/>
      <c r="IJJ33" s="305"/>
      <c r="IJK33" s="305"/>
      <c r="IJL33" s="305"/>
      <c r="IJM33" s="305"/>
      <c r="IJN33" s="305"/>
      <c r="IJO33" s="305"/>
      <c r="IJP33" s="305"/>
      <c r="IJQ33" s="305"/>
      <c r="IJR33" s="305"/>
      <c r="IJS33" s="305"/>
      <c r="IJT33" s="305"/>
      <c r="IJU33" s="305"/>
      <c r="IJV33" s="305"/>
      <c r="IJW33" s="305"/>
      <c r="IJX33" s="305"/>
      <c r="IJY33" s="305"/>
      <c r="IJZ33" s="305"/>
      <c r="IKA33" s="305"/>
      <c r="IKB33" s="305"/>
      <c r="IKC33" s="305"/>
      <c r="IKD33" s="305"/>
      <c r="IKE33" s="305"/>
      <c r="IKF33" s="305"/>
      <c r="IKG33" s="305"/>
      <c r="IKH33" s="305"/>
      <c r="IKI33" s="305"/>
      <c r="IKJ33" s="305"/>
      <c r="IKK33" s="305"/>
      <c r="IKL33" s="305"/>
      <c r="IKM33" s="305"/>
      <c r="IKN33" s="305"/>
      <c r="IKO33" s="305"/>
      <c r="IKP33" s="305"/>
      <c r="IKQ33" s="305"/>
      <c r="IKR33" s="305"/>
      <c r="IKS33" s="305"/>
      <c r="IKT33" s="305"/>
      <c r="IKU33" s="305"/>
      <c r="IKV33" s="305"/>
      <c r="IKW33" s="305"/>
      <c r="IKX33" s="305"/>
      <c r="IKY33" s="305"/>
      <c r="IKZ33" s="305"/>
      <c r="ILA33" s="305"/>
      <c r="ILB33" s="305"/>
      <c r="ILC33" s="305"/>
      <c r="ILD33" s="305"/>
      <c r="ILE33" s="305"/>
      <c r="ILF33" s="305"/>
      <c r="ILG33" s="305"/>
      <c r="ILH33" s="305"/>
      <c r="ILI33" s="305"/>
      <c r="ILJ33" s="305"/>
      <c r="ILK33" s="305"/>
      <c r="ILL33" s="305"/>
      <c r="ILM33" s="305"/>
      <c r="ILN33" s="305"/>
      <c r="ILO33" s="305"/>
      <c r="ILP33" s="305"/>
      <c r="ILQ33" s="305"/>
      <c r="ILR33" s="305"/>
      <c r="ILS33" s="305"/>
      <c r="ILT33" s="305"/>
      <c r="ILU33" s="305"/>
      <c r="ILV33" s="305"/>
      <c r="ILW33" s="305"/>
      <c r="ILX33" s="305"/>
      <c r="ILY33" s="305"/>
      <c r="ILZ33" s="305"/>
      <c r="IMA33" s="305"/>
      <c r="IMB33" s="305"/>
      <c r="IMC33" s="305"/>
      <c r="IMD33" s="305"/>
      <c r="IME33" s="305"/>
      <c r="IMF33" s="305"/>
      <c r="IMG33" s="305"/>
      <c r="IMH33" s="305"/>
      <c r="IMI33" s="305"/>
      <c r="IMJ33" s="305"/>
      <c r="IMK33" s="305"/>
      <c r="IML33" s="305"/>
      <c r="IMM33" s="305"/>
      <c r="IMN33" s="305"/>
      <c r="IMO33" s="305"/>
      <c r="IMP33" s="305"/>
      <c r="IMQ33" s="305"/>
      <c r="IMR33" s="305"/>
      <c r="IMS33" s="305"/>
      <c r="IMT33" s="305"/>
      <c r="IMU33" s="305"/>
      <c r="IMV33" s="305"/>
      <c r="IMW33" s="305"/>
      <c r="IMX33" s="305"/>
      <c r="IMY33" s="305"/>
      <c r="IMZ33" s="305"/>
      <c r="INA33" s="305"/>
      <c r="INB33" s="305"/>
      <c r="INC33" s="305"/>
      <c r="IND33" s="305"/>
      <c r="INE33" s="305"/>
      <c r="INF33" s="305"/>
      <c r="ING33" s="305"/>
      <c r="INH33" s="305"/>
      <c r="INI33" s="305"/>
      <c r="INJ33" s="305"/>
      <c r="INK33" s="305"/>
      <c r="INL33" s="305"/>
      <c r="INM33" s="305"/>
      <c r="INN33" s="305"/>
      <c r="INO33" s="305"/>
      <c r="INP33" s="305"/>
      <c r="INQ33" s="305"/>
      <c r="INR33" s="305"/>
      <c r="INS33" s="305"/>
      <c r="INT33" s="305"/>
      <c r="INU33" s="305"/>
      <c r="INV33" s="305"/>
      <c r="INW33" s="305"/>
      <c r="INX33" s="305"/>
      <c r="INY33" s="305"/>
      <c r="INZ33" s="305"/>
      <c r="IOA33" s="305"/>
      <c r="IOB33" s="305"/>
      <c r="IOC33" s="305"/>
      <c r="IOD33" s="305"/>
      <c r="IOE33" s="305"/>
      <c r="IOF33" s="305"/>
      <c r="IOG33" s="305"/>
      <c r="IOH33" s="305"/>
      <c r="IOI33" s="305"/>
      <c r="IOJ33" s="305"/>
      <c r="IOK33" s="305"/>
      <c r="IOL33" s="305"/>
      <c r="IOM33" s="305"/>
      <c r="ION33" s="305"/>
      <c r="IOO33" s="305"/>
      <c r="IOP33" s="305"/>
      <c r="IOQ33" s="305"/>
      <c r="IOR33" s="305"/>
      <c r="IOS33" s="305"/>
      <c r="IOT33" s="305"/>
      <c r="IOU33" s="305"/>
      <c r="IOV33" s="305"/>
      <c r="IOW33" s="305"/>
      <c r="IOX33" s="305"/>
      <c r="IOY33" s="305"/>
      <c r="IOZ33" s="305"/>
      <c r="IPA33" s="305"/>
      <c r="IPB33" s="305"/>
      <c r="IPC33" s="305"/>
      <c r="IPD33" s="305"/>
      <c r="IPE33" s="305"/>
      <c r="IPF33" s="305"/>
      <c r="IPG33" s="305"/>
      <c r="IPH33" s="305"/>
      <c r="IPI33" s="305"/>
      <c r="IPJ33" s="305"/>
      <c r="IPK33" s="305"/>
      <c r="IPL33" s="305"/>
      <c r="IPM33" s="305"/>
      <c r="IPN33" s="305"/>
      <c r="IPO33" s="305"/>
      <c r="IPP33" s="305"/>
      <c r="IPQ33" s="305"/>
      <c r="IPR33" s="305"/>
      <c r="IPS33" s="305"/>
      <c r="IPT33" s="305"/>
      <c r="IPU33" s="305"/>
      <c r="IPV33" s="305"/>
      <c r="IPW33" s="305"/>
      <c r="IPX33" s="305"/>
      <c r="IPY33" s="305"/>
      <c r="IPZ33" s="305"/>
      <c r="IQA33" s="305"/>
      <c r="IQB33" s="305"/>
      <c r="IQC33" s="305"/>
      <c r="IQD33" s="305"/>
      <c r="IQE33" s="305"/>
      <c r="IQF33" s="305"/>
      <c r="IQG33" s="305"/>
      <c r="IQH33" s="305"/>
      <c r="IQI33" s="305"/>
      <c r="IQJ33" s="305"/>
      <c r="IQK33" s="305"/>
      <c r="IQL33" s="305"/>
      <c r="IQM33" s="305"/>
      <c r="IQN33" s="305"/>
      <c r="IQO33" s="305"/>
      <c r="IQP33" s="305"/>
      <c r="IQQ33" s="305"/>
      <c r="IQR33" s="305"/>
      <c r="IQS33" s="305"/>
      <c r="IQT33" s="305"/>
      <c r="IQU33" s="305"/>
      <c r="IQV33" s="305"/>
      <c r="IQW33" s="305"/>
      <c r="IQX33" s="305"/>
      <c r="IQY33" s="305"/>
      <c r="IQZ33" s="305"/>
      <c r="IRA33" s="305"/>
      <c r="IRB33" s="305"/>
      <c r="IRC33" s="305"/>
      <c r="IRD33" s="305"/>
      <c r="IRE33" s="305"/>
      <c r="IRF33" s="305"/>
      <c r="IRG33" s="305"/>
      <c r="IRH33" s="305"/>
      <c r="IRI33" s="305"/>
      <c r="IRJ33" s="305"/>
      <c r="IRK33" s="305"/>
      <c r="IRL33" s="305"/>
      <c r="IRM33" s="305"/>
      <c r="IRN33" s="305"/>
      <c r="IRO33" s="305"/>
      <c r="IRP33" s="305"/>
      <c r="IRQ33" s="305"/>
      <c r="IRR33" s="305"/>
      <c r="IRS33" s="305"/>
      <c r="IRT33" s="305"/>
      <c r="IRU33" s="305"/>
      <c r="IRV33" s="305"/>
      <c r="IRW33" s="305"/>
      <c r="IRX33" s="305"/>
      <c r="IRY33" s="305"/>
      <c r="IRZ33" s="305"/>
      <c r="ISA33" s="305"/>
      <c r="ISB33" s="305"/>
      <c r="ISC33" s="305"/>
      <c r="ISD33" s="305"/>
      <c r="ISE33" s="305"/>
      <c r="ISF33" s="305"/>
      <c r="ISG33" s="305"/>
      <c r="ISH33" s="305"/>
      <c r="ISI33" s="305"/>
      <c r="ISJ33" s="305"/>
      <c r="ISK33" s="305"/>
      <c r="ISL33" s="305"/>
      <c r="ISM33" s="305"/>
      <c r="ISN33" s="305"/>
      <c r="ISO33" s="305"/>
      <c r="ISP33" s="305"/>
      <c r="ISQ33" s="305"/>
      <c r="ISR33" s="305"/>
      <c r="ISS33" s="305"/>
      <c r="IST33" s="305"/>
      <c r="ISU33" s="305"/>
      <c r="ISV33" s="305"/>
      <c r="ISW33" s="305"/>
      <c r="ISX33" s="305"/>
      <c r="ISY33" s="305"/>
      <c r="ISZ33" s="305"/>
      <c r="ITA33" s="305"/>
      <c r="ITB33" s="305"/>
      <c r="ITC33" s="305"/>
      <c r="ITD33" s="305"/>
      <c r="ITE33" s="305"/>
      <c r="ITF33" s="305"/>
      <c r="ITG33" s="305"/>
      <c r="ITH33" s="305"/>
      <c r="ITI33" s="305"/>
      <c r="ITJ33" s="305"/>
      <c r="ITK33" s="305"/>
      <c r="ITL33" s="305"/>
      <c r="ITM33" s="305"/>
      <c r="ITN33" s="305"/>
      <c r="ITO33" s="305"/>
      <c r="ITP33" s="305"/>
      <c r="ITQ33" s="305"/>
      <c r="ITR33" s="305"/>
      <c r="ITS33" s="305"/>
      <c r="ITT33" s="305"/>
      <c r="ITU33" s="305"/>
      <c r="ITV33" s="305"/>
      <c r="ITW33" s="305"/>
      <c r="ITX33" s="305"/>
      <c r="ITY33" s="305"/>
      <c r="ITZ33" s="305"/>
      <c r="IUA33" s="305"/>
      <c r="IUB33" s="305"/>
      <c r="IUC33" s="305"/>
      <c r="IUD33" s="305"/>
      <c r="IUE33" s="305"/>
      <c r="IUF33" s="305"/>
      <c r="IUG33" s="305"/>
      <c r="IUH33" s="305"/>
      <c r="IUI33" s="305"/>
      <c r="IUJ33" s="305"/>
      <c r="IUK33" s="305"/>
      <c r="IUL33" s="305"/>
      <c r="IUM33" s="305"/>
      <c r="IUN33" s="305"/>
      <c r="IUO33" s="305"/>
      <c r="IUP33" s="305"/>
      <c r="IUQ33" s="305"/>
      <c r="IUR33" s="305"/>
      <c r="IUS33" s="305"/>
      <c r="IUT33" s="305"/>
      <c r="IUU33" s="305"/>
      <c r="IUV33" s="305"/>
      <c r="IUW33" s="305"/>
      <c r="IUX33" s="305"/>
      <c r="IUY33" s="305"/>
      <c r="IUZ33" s="305"/>
      <c r="IVA33" s="305"/>
      <c r="IVB33" s="305"/>
      <c r="IVC33" s="305"/>
      <c r="IVD33" s="305"/>
      <c r="IVE33" s="305"/>
      <c r="IVF33" s="305"/>
      <c r="IVG33" s="305"/>
      <c r="IVH33" s="305"/>
      <c r="IVI33" s="305"/>
      <c r="IVJ33" s="305"/>
      <c r="IVK33" s="305"/>
      <c r="IVL33" s="305"/>
      <c r="IVM33" s="305"/>
      <c r="IVN33" s="305"/>
      <c r="IVO33" s="305"/>
      <c r="IVP33" s="305"/>
      <c r="IVQ33" s="305"/>
      <c r="IVR33" s="305"/>
      <c r="IVS33" s="305"/>
      <c r="IVT33" s="305"/>
      <c r="IVU33" s="305"/>
      <c r="IVV33" s="305"/>
      <c r="IVW33" s="305"/>
      <c r="IVX33" s="305"/>
      <c r="IVY33" s="305"/>
      <c r="IVZ33" s="305"/>
      <c r="IWA33" s="305"/>
      <c r="IWB33" s="305"/>
      <c r="IWC33" s="305"/>
      <c r="IWD33" s="305"/>
      <c r="IWE33" s="305"/>
      <c r="IWF33" s="305"/>
      <c r="IWG33" s="305"/>
      <c r="IWH33" s="305"/>
      <c r="IWI33" s="305"/>
      <c r="IWJ33" s="305"/>
      <c r="IWK33" s="305"/>
      <c r="IWL33" s="305"/>
      <c r="IWM33" s="305"/>
      <c r="IWN33" s="305"/>
      <c r="IWO33" s="305"/>
      <c r="IWP33" s="305"/>
      <c r="IWQ33" s="305"/>
      <c r="IWR33" s="305"/>
      <c r="IWS33" s="305"/>
      <c r="IWT33" s="305"/>
      <c r="IWU33" s="305"/>
      <c r="IWV33" s="305"/>
      <c r="IWW33" s="305"/>
      <c r="IWX33" s="305"/>
      <c r="IWY33" s="305"/>
      <c r="IWZ33" s="305"/>
      <c r="IXA33" s="305"/>
      <c r="IXB33" s="305"/>
      <c r="IXC33" s="305"/>
      <c r="IXD33" s="305"/>
      <c r="IXE33" s="305"/>
      <c r="IXF33" s="305"/>
      <c r="IXG33" s="305"/>
      <c r="IXH33" s="305"/>
      <c r="IXI33" s="305"/>
      <c r="IXJ33" s="305"/>
      <c r="IXK33" s="305"/>
      <c r="IXL33" s="305"/>
      <c r="IXM33" s="305"/>
      <c r="IXN33" s="305"/>
      <c r="IXO33" s="305"/>
      <c r="IXP33" s="305"/>
      <c r="IXQ33" s="305"/>
      <c r="IXR33" s="305"/>
      <c r="IXS33" s="305"/>
      <c r="IXT33" s="305"/>
      <c r="IXU33" s="305"/>
      <c r="IXV33" s="305"/>
      <c r="IXW33" s="305"/>
      <c r="IXX33" s="305"/>
      <c r="IXY33" s="305"/>
      <c r="IXZ33" s="305"/>
      <c r="IYA33" s="305"/>
      <c r="IYB33" s="305"/>
      <c r="IYC33" s="305"/>
      <c r="IYD33" s="305"/>
      <c r="IYE33" s="305"/>
      <c r="IYF33" s="305"/>
      <c r="IYG33" s="305"/>
      <c r="IYH33" s="305"/>
      <c r="IYI33" s="305"/>
      <c r="IYJ33" s="305"/>
      <c r="IYK33" s="305"/>
      <c r="IYL33" s="305"/>
      <c r="IYM33" s="305"/>
      <c r="IYN33" s="305"/>
      <c r="IYO33" s="305"/>
      <c r="IYP33" s="305"/>
      <c r="IYQ33" s="305"/>
      <c r="IYR33" s="305"/>
      <c r="IYS33" s="305"/>
      <c r="IYT33" s="305"/>
      <c r="IYU33" s="305"/>
      <c r="IYV33" s="305"/>
      <c r="IYW33" s="305"/>
      <c r="IYX33" s="305"/>
      <c r="IYY33" s="305"/>
      <c r="IYZ33" s="305"/>
      <c r="IZA33" s="305"/>
      <c r="IZB33" s="305"/>
      <c r="IZC33" s="305"/>
      <c r="IZD33" s="305"/>
      <c r="IZE33" s="305"/>
      <c r="IZF33" s="305"/>
      <c r="IZG33" s="305"/>
      <c r="IZH33" s="305"/>
      <c r="IZI33" s="305"/>
      <c r="IZJ33" s="305"/>
      <c r="IZK33" s="305"/>
      <c r="IZL33" s="305"/>
      <c r="IZM33" s="305"/>
      <c r="IZN33" s="305"/>
      <c r="IZO33" s="305"/>
      <c r="IZP33" s="305"/>
      <c r="IZQ33" s="305"/>
      <c r="IZR33" s="305"/>
      <c r="IZS33" s="305"/>
      <c r="IZT33" s="305"/>
      <c r="IZU33" s="305"/>
      <c r="IZV33" s="305"/>
      <c r="IZW33" s="305"/>
      <c r="IZX33" s="305"/>
      <c r="IZY33" s="305"/>
      <c r="IZZ33" s="305"/>
      <c r="JAA33" s="305"/>
      <c r="JAB33" s="305"/>
      <c r="JAC33" s="305"/>
      <c r="JAD33" s="305"/>
      <c r="JAE33" s="305"/>
      <c r="JAF33" s="305"/>
      <c r="JAG33" s="305"/>
      <c r="JAH33" s="305"/>
      <c r="JAI33" s="305"/>
      <c r="JAJ33" s="305"/>
      <c r="JAK33" s="305"/>
      <c r="JAL33" s="305"/>
      <c r="JAM33" s="305"/>
      <c r="JAN33" s="305"/>
      <c r="JAO33" s="305"/>
      <c r="JAP33" s="305"/>
      <c r="JAQ33" s="305"/>
      <c r="JAR33" s="305"/>
      <c r="JAS33" s="305"/>
      <c r="JAT33" s="305"/>
      <c r="JAU33" s="305"/>
      <c r="JAV33" s="305"/>
      <c r="JAW33" s="305"/>
      <c r="JAX33" s="305"/>
      <c r="JAY33" s="305"/>
      <c r="JAZ33" s="305"/>
      <c r="JBA33" s="305"/>
      <c r="JBB33" s="305"/>
      <c r="JBC33" s="305"/>
      <c r="JBD33" s="305"/>
      <c r="JBE33" s="305"/>
      <c r="JBF33" s="305"/>
      <c r="JBG33" s="305"/>
      <c r="JBH33" s="305"/>
      <c r="JBI33" s="305"/>
      <c r="JBJ33" s="305"/>
      <c r="JBK33" s="305"/>
      <c r="JBL33" s="305"/>
      <c r="JBM33" s="305"/>
      <c r="JBN33" s="305"/>
      <c r="JBO33" s="305"/>
      <c r="JBP33" s="305"/>
      <c r="JBQ33" s="305"/>
      <c r="JBR33" s="305"/>
      <c r="JBS33" s="305"/>
      <c r="JBT33" s="305"/>
      <c r="JBU33" s="305"/>
      <c r="JBV33" s="305"/>
      <c r="JBW33" s="305"/>
      <c r="JBX33" s="305"/>
      <c r="JBY33" s="305"/>
      <c r="JBZ33" s="305"/>
      <c r="JCA33" s="305"/>
      <c r="JCB33" s="305"/>
      <c r="JCC33" s="305"/>
      <c r="JCD33" s="305"/>
      <c r="JCE33" s="305"/>
      <c r="JCF33" s="305"/>
      <c r="JCG33" s="305"/>
      <c r="JCH33" s="305"/>
      <c r="JCI33" s="305"/>
      <c r="JCJ33" s="305"/>
      <c r="JCK33" s="305"/>
      <c r="JCL33" s="305"/>
      <c r="JCM33" s="305"/>
      <c r="JCN33" s="305"/>
      <c r="JCO33" s="305"/>
      <c r="JCP33" s="305"/>
      <c r="JCQ33" s="305"/>
      <c r="JCR33" s="305"/>
      <c r="JCS33" s="305"/>
      <c r="JCT33" s="305"/>
      <c r="JCU33" s="305"/>
      <c r="JCV33" s="305"/>
      <c r="JCW33" s="305"/>
      <c r="JCX33" s="305"/>
      <c r="JCY33" s="305"/>
      <c r="JCZ33" s="305"/>
      <c r="JDA33" s="305"/>
      <c r="JDB33" s="305"/>
      <c r="JDC33" s="305"/>
      <c r="JDD33" s="305"/>
      <c r="JDE33" s="305"/>
      <c r="JDF33" s="305"/>
      <c r="JDG33" s="305"/>
      <c r="JDH33" s="305"/>
      <c r="JDI33" s="305"/>
      <c r="JDJ33" s="305"/>
      <c r="JDK33" s="305"/>
      <c r="JDL33" s="305"/>
      <c r="JDM33" s="305"/>
      <c r="JDN33" s="305"/>
      <c r="JDO33" s="305"/>
      <c r="JDP33" s="305"/>
      <c r="JDQ33" s="305"/>
      <c r="JDR33" s="305"/>
      <c r="JDS33" s="305"/>
      <c r="JDT33" s="305"/>
      <c r="JDU33" s="305"/>
      <c r="JDV33" s="305"/>
      <c r="JDW33" s="305"/>
      <c r="JDX33" s="305"/>
      <c r="JDY33" s="305"/>
      <c r="JDZ33" s="305"/>
      <c r="JEA33" s="305"/>
      <c r="JEB33" s="305"/>
      <c r="JEC33" s="305"/>
      <c r="JED33" s="305"/>
      <c r="JEE33" s="305"/>
      <c r="JEF33" s="305"/>
      <c r="JEG33" s="305"/>
      <c r="JEH33" s="305"/>
      <c r="JEI33" s="305"/>
      <c r="JEJ33" s="305"/>
      <c r="JEK33" s="305"/>
      <c r="JEL33" s="305"/>
      <c r="JEM33" s="305"/>
      <c r="JEN33" s="305"/>
      <c r="JEO33" s="305"/>
      <c r="JEP33" s="305"/>
      <c r="JEQ33" s="305"/>
      <c r="JER33" s="305"/>
      <c r="JES33" s="305"/>
      <c r="JET33" s="305"/>
      <c r="JEU33" s="305"/>
      <c r="JEV33" s="305"/>
      <c r="JEW33" s="305"/>
      <c r="JEX33" s="305"/>
      <c r="JEY33" s="305"/>
      <c r="JEZ33" s="305"/>
      <c r="JFA33" s="305"/>
      <c r="JFB33" s="305"/>
      <c r="JFC33" s="305"/>
      <c r="JFD33" s="305"/>
      <c r="JFE33" s="305"/>
      <c r="JFF33" s="305"/>
      <c r="JFG33" s="305"/>
      <c r="JFH33" s="305"/>
      <c r="JFI33" s="305"/>
      <c r="JFJ33" s="305"/>
      <c r="JFK33" s="305"/>
      <c r="JFL33" s="305"/>
      <c r="JFM33" s="305"/>
      <c r="JFN33" s="305"/>
      <c r="JFO33" s="305"/>
      <c r="JFP33" s="305"/>
      <c r="JFQ33" s="305"/>
      <c r="JFR33" s="305"/>
      <c r="JFS33" s="305"/>
      <c r="JFT33" s="305"/>
      <c r="JFU33" s="305"/>
      <c r="JFV33" s="305"/>
      <c r="JFW33" s="305"/>
      <c r="JFX33" s="305"/>
      <c r="JFY33" s="305"/>
      <c r="JFZ33" s="305"/>
      <c r="JGA33" s="305"/>
      <c r="JGB33" s="305"/>
      <c r="JGC33" s="305"/>
      <c r="JGD33" s="305"/>
      <c r="JGE33" s="305"/>
      <c r="JGF33" s="305"/>
      <c r="JGG33" s="305"/>
      <c r="JGH33" s="305"/>
      <c r="JGI33" s="305"/>
      <c r="JGJ33" s="305"/>
      <c r="JGK33" s="305"/>
      <c r="JGL33" s="305"/>
      <c r="JGM33" s="305"/>
      <c r="JGN33" s="305"/>
      <c r="JGO33" s="305"/>
      <c r="JGP33" s="305"/>
      <c r="JGQ33" s="305"/>
      <c r="JGR33" s="305"/>
      <c r="JGS33" s="305"/>
      <c r="JGT33" s="305"/>
      <c r="JGU33" s="305"/>
      <c r="JGV33" s="305"/>
      <c r="JGW33" s="305"/>
      <c r="JGX33" s="305"/>
      <c r="JGY33" s="305"/>
      <c r="JGZ33" s="305"/>
      <c r="JHA33" s="305"/>
      <c r="JHB33" s="305"/>
      <c r="JHC33" s="305"/>
      <c r="JHD33" s="305"/>
      <c r="JHE33" s="305"/>
      <c r="JHF33" s="305"/>
      <c r="JHG33" s="305"/>
      <c r="JHH33" s="305"/>
      <c r="JHI33" s="305"/>
      <c r="JHJ33" s="305"/>
      <c r="JHK33" s="305"/>
      <c r="JHL33" s="305"/>
      <c r="JHM33" s="305"/>
      <c r="JHN33" s="305"/>
      <c r="JHO33" s="305"/>
      <c r="JHP33" s="305"/>
      <c r="JHQ33" s="305"/>
      <c r="JHR33" s="305"/>
      <c r="JHS33" s="305"/>
      <c r="JHT33" s="305"/>
      <c r="JHU33" s="305"/>
      <c r="JHV33" s="305"/>
      <c r="JHW33" s="305"/>
      <c r="JHX33" s="305"/>
      <c r="JHY33" s="305"/>
      <c r="JHZ33" s="305"/>
      <c r="JIA33" s="305"/>
      <c r="JIB33" s="305"/>
      <c r="JIC33" s="305"/>
      <c r="JID33" s="305"/>
      <c r="JIE33" s="305"/>
      <c r="JIF33" s="305"/>
      <c r="JIG33" s="305"/>
      <c r="JIH33" s="305"/>
      <c r="JII33" s="305"/>
      <c r="JIJ33" s="305"/>
      <c r="JIK33" s="305"/>
      <c r="JIL33" s="305"/>
      <c r="JIM33" s="305"/>
      <c r="JIN33" s="305"/>
      <c r="JIO33" s="305"/>
      <c r="JIP33" s="305"/>
      <c r="JIQ33" s="305"/>
      <c r="JIR33" s="305"/>
      <c r="JIS33" s="305"/>
      <c r="JIT33" s="305"/>
      <c r="JIU33" s="305"/>
      <c r="JIV33" s="305"/>
      <c r="JIW33" s="305"/>
      <c r="JIX33" s="305"/>
      <c r="JIY33" s="305"/>
      <c r="JIZ33" s="305"/>
      <c r="JJA33" s="305"/>
      <c r="JJB33" s="305"/>
      <c r="JJC33" s="305"/>
      <c r="JJD33" s="305"/>
      <c r="JJE33" s="305"/>
      <c r="JJF33" s="305"/>
      <c r="JJG33" s="305"/>
      <c r="JJH33" s="305"/>
      <c r="JJI33" s="305"/>
      <c r="JJJ33" s="305"/>
      <c r="JJK33" s="305"/>
      <c r="JJL33" s="305"/>
      <c r="JJM33" s="305"/>
      <c r="JJN33" s="305"/>
      <c r="JJO33" s="305"/>
      <c r="JJP33" s="305"/>
      <c r="JJQ33" s="305"/>
      <c r="JJR33" s="305"/>
      <c r="JJS33" s="305"/>
      <c r="JJT33" s="305"/>
      <c r="JJU33" s="305"/>
      <c r="JJV33" s="305"/>
      <c r="JJW33" s="305"/>
      <c r="JJX33" s="305"/>
      <c r="JJY33" s="305"/>
      <c r="JJZ33" s="305"/>
      <c r="JKA33" s="305"/>
      <c r="JKB33" s="305"/>
      <c r="JKC33" s="305"/>
      <c r="JKD33" s="305"/>
      <c r="JKE33" s="305"/>
      <c r="JKF33" s="305"/>
      <c r="JKG33" s="305"/>
      <c r="JKH33" s="305"/>
      <c r="JKI33" s="305"/>
      <c r="JKJ33" s="305"/>
      <c r="JKK33" s="305"/>
      <c r="JKL33" s="305"/>
      <c r="JKM33" s="305"/>
      <c r="JKN33" s="305"/>
      <c r="JKO33" s="305"/>
      <c r="JKP33" s="305"/>
      <c r="JKQ33" s="305"/>
      <c r="JKR33" s="305"/>
      <c r="JKS33" s="305"/>
      <c r="JKT33" s="305"/>
      <c r="JKU33" s="305"/>
      <c r="JKV33" s="305"/>
      <c r="JKW33" s="305"/>
      <c r="JKX33" s="305"/>
      <c r="JKY33" s="305"/>
      <c r="JKZ33" s="305"/>
      <c r="JLA33" s="305"/>
      <c r="JLB33" s="305"/>
      <c r="JLC33" s="305"/>
      <c r="JLD33" s="305"/>
      <c r="JLE33" s="305"/>
      <c r="JLF33" s="305"/>
      <c r="JLG33" s="305"/>
      <c r="JLH33" s="305"/>
      <c r="JLI33" s="305"/>
      <c r="JLJ33" s="305"/>
      <c r="JLK33" s="305"/>
      <c r="JLL33" s="305"/>
      <c r="JLM33" s="305"/>
      <c r="JLN33" s="305"/>
      <c r="JLO33" s="305"/>
      <c r="JLP33" s="305"/>
      <c r="JLQ33" s="305"/>
      <c r="JLR33" s="305"/>
      <c r="JLS33" s="305"/>
      <c r="JLT33" s="305"/>
      <c r="JLU33" s="305"/>
      <c r="JLV33" s="305"/>
      <c r="JLW33" s="305"/>
      <c r="JLX33" s="305"/>
      <c r="JLY33" s="305"/>
      <c r="JLZ33" s="305"/>
      <c r="JMA33" s="305"/>
      <c r="JMB33" s="305"/>
      <c r="JMC33" s="305"/>
      <c r="JMD33" s="305"/>
      <c r="JME33" s="305"/>
      <c r="JMF33" s="305"/>
      <c r="JMG33" s="305"/>
      <c r="JMH33" s="305"/>
      <c r="JMI33" s="305"/>
      <c r="JMJ33" s="305"/>
      <c r="JMK33" s="305"/>
      <c r="JML33" s="305"/>
      <c r="JMM33" s="305"/>
      <c r="JMN33" s="305"/>
      <c r="JMO33" s="305"/>
      <c r="JMP33" s="305"/>
      <c r="JMQ33" s="305"/>
      <c r="JMR33" s="305"/>
      <c r="JMS33" s="305"/>
      <c r="JMT33" s="305"/>
      <c r="JMU33" s="305"/>
      <c r="JMV33" s="305"/>
      <c r="JMW33" s="305"/>
      <c r="JMX33" s="305"/>
      <c r="JMY33" s="305"/>
      <c r="JMZ33" s="305"/>
      <c r="JNA33" s="305"/>
      <c r="JNB33" s="305"/>
      <c r="JNC33" s="305"/>
      <c r="JND33" s="305"/>
      <c r="JNE33" s="305"/>
      <c r="JNF33" s="305"/>
      <c r="JNG33" s="305"/>
      <c r="JNH33" s="305"/>
      <c r="JNI33" s="305"/>
      <c r="JNJ33" s="305"/>
      <c r="JNK33" s="305"/>
      <c r="JNL33" s="305"/>
      <c r="JNM33" s="305"/>
      <c r="JNN33" s="305"/>
      <c r="JNO33" s="305"/>
      <c r="JNP33" s="305"/>
      <c r="JNQ33" s="305"/>
      <c r="JNR33" s="305"/>
      <c r="JNS33" s="305"/>
      <c r="JNT33" s="305"/>
      <c r="JNU33" s="305"/>
      <c r="JNV33" s="305"/>
      <c r="JNW33" s="305"/>
      <c r="JNX33" s="305"/>
      <c r="JNY33" s="305"/>
      <c r="JNZ33" s="305"/>
      <c r="JOA33" s="305"/>
      <c r="JOB33" s="305"/>
      <c r="JOC33" s="305"/>
      <c r="JOD33" s="305"/>
      <c r="JOE33" s="305"/>
      <c r="JOF33" s="305"/>
      <c r="JOG33" s="305"/>
      <c r="JOH33" s="305"/>
      <c r="JOI33" s="305"/>
      <c r="JOJ33" s="305"/>
      <c r="JOK33" s="305"/>
      <c r="JOL33" s="305"/>
      <c r="JOM33" s="305"/>
      <c r="JON33" s="305"/>
      <c r="JOO33" s="305"/>
      <c r="JOP33" s="305"/>
      <c r="JOQ33" s="305"/>
      <c r="JOR33" s="305"/>
      <c r="JOS33" s="305"/>
      <c r="JOT33" s="305"/>
      <c r="JOU33" s="305"/>
      <c r="JOV33" s="305"/>
      <c r="JOW33" s="305"/>
      <c r="JOX33" s="305"/>
      <c r="JOY33" s="305"/>
      <c r="JOZ33" s="305"/>
      <c r="JPA33" s="305"/>
      <c r="JPB33" s="305"/>
      <c r="JPC33" s="305"/>
      <c r="JPD33" s="305"/>
      <c r="JPE33" s="305"/>
      <c r="JPF33" s="305"/>
      <c r="JPG33" s="305"/>
      <c r="JPH33" s="305"/>
      <c r="JPI33" s="305"/>
      <c r="JPJ33" s="305"/>
      <c r="JPK33" s="305"/>
      <c r="JPL33" s="305"/>
      <c r="JPM33" s="305"/>
      <c r="JPN33" s="305"/>
      <c r="JPO33" s="305"/>
      <c r="JPP33" s="305"/>
      <c r="JPQ33" s="305"/>
      <c r="JPR33" s="305"/>
      <c r="JPS33" s="305"/>
      <c r="JPT33" s="305"/>
      <c r="JPU33" s="305"/>
      <c r="JPV33" s="305"/>
      <c r="JPW33" s="305"/>
      <c r="JPX33" s="305"/>
      <c r="JPY33" s="305"/>
      <c r="JPZ33" s="305"/>
      <c r="JQA33" s="305"/>
      <c r="JQB33" s="305"/>
      <c r="JQC33" s="305"/>
      <c r="JQD33" s="305"/>
      <c r="JQE33" s="305"/>
      <c r="JQF33" s="305"/>
      <c r="JQG33" s="305"/>
      <c r="JQH33" s="305"/>
      <c r="JQI33" s="305"/>
      <c r="JQJ33" s="305"/>
      <c r="JQK33" s="305"/>
      <c r="JQL33" s="305"/>
      <c r="JQM33" s="305"/>
      <c r="JQN33" s="305"/>
      <c r="JQO33" s="305"/>
      <c r="JQP33" s="305"/>
      <c r="JQQ33" s="305"/>
      <c r="JQR33" s="305"/>
      <c r="JQS33" s="305"/>
      <c r="JQT33" s="305"/>
      <c r="JQU33" s="305"/>
      <c r="JQV33" s="305"/>
      <c r="JQW33" s="305"/>
      <c r="JQX33" s="305"/>
      <c r="JQY33" s="305"/>
      <c r="JQZ33" s="305"/>
      <c r="JRA33" s="305"/>
      <c r="JRB33" s="305"/>
      <c r="JRC33" s="305"/>
      <c r="JRD33" s="305"/>
      <c r="JRE33" s="305"/>
      <c r="JRF33" s="305"/>
      <c r="JRG33" s="305"/>
      <c r="JRH33" s="305"/>
      <c r="JRI33" s="305"/>
      <c r="JRJ33" s="305"/>
      <c r="JRK33" s="305"/>
      <c r="JRL33" s="305"/>
      <c r="JRM33" s="305"/>
      <c r="JRN33" s="305"/>
      <c r="JRO33" s="305"/>
      <c r="JRP33" s="305"/>
      <c r="JRQ33" s="305"/>
      <c r="JRR33" s="305"/>
      <c r="JRS33" s="305"/>
      <c r="JRT33" s="305"/>
      <c r="JRU33" s="305"/>
      <c r="JRV33" s="305"/>
      <c r="JRW33" s="305"/>
      <c r="JRX33" s="305"/>
      <c r="JRY33" s="305"/>
      <c r="JRZ33" s="305"/>
      <c r="JSA33" s="305"/>
      <c r="JSB33" s="305"/>
      <c r="JSC33" s="305"/>
      <c r="JSD33" s="305"/>
      <c r="JSE33" s="305"/>
      <c r="JSF33" s="305"/>
      <c r="JSG33" s="305"/>
      <c r="JSH33" s="305"/>
      <c r="JSI33" s="305"/>
      <c r="JSJ33" s="305"/>
      <c r="JSK33" s="305"/>
      <c r="JSL33" s="305"/>
      <c r="JSM33" s="305"/>
      <c r="JSN33" s="305"/>
      <c r="JSO33" s="305"/>
      <c r="JSP33" s="305"/>
      <c r="JSQ33" s="305"/>
      <c r="JSR33" s="305"/>
      <c r="JSS33" s="305"/>
      <c r="JST33" s="305"/>
      <c r="JSU33" s="305"/>
      <c r="JSV33" s="305"/>
      <c r="JSW33" s="305"/>
      <c r="JSX33" s="305"/>
      <c r="JSY33" s="305"/>
      <c r="JSZ33" s="305"/>
      <c r="JTA33" s="305"/>
      <c r="JTB33" s="305"/>
      <c r="JTC33" s="305"/>
      <c r="JTD33" s="305"/>
      <c r="JTE33" s="305"/>
      <c r="JTF33" s="305"/>
      <c r="JTG33" s="305"/>
      <c r="JTH33" s="305"/>
      <c r="JTI33" s="305"/>
      <c r="JTJ33" s="305"/>
      <c r="JTK33" s="305"/>
      <c r="JTL33" s="305"/>
      <c r="JTM33" s="305"/>
      <c r="JTN33" s="305"/>
      <c r="JTO33" s="305"/>
      <c r="JTP33" s="305"/>
      <c r="JTQ33" s="305"/>
      <c r="JTR33" s="305"/>
      <c r="JTS33" s="305"/>
      <c r="JTT33" s="305"/>
      <c r="JTU33" s="305"/>
      <c r="JTV33" s="305"/>
      <c r="JTW33" s="305"/>
      <c r="JTX33" s="305"/>
      <c r="JTY33" s="305"/>
      <c r="JTZ33" s="305"/>
      <c r="JUA33" s="305"/>
      <c r="JUB33" s="305"/>
      <c r="JUC33" s="305"/>
      <c r="JUD33" s="305"/>
      <c r="JUE33" s="305"/>
      <c r="JUF33" s="305"/>
      <c r="JUG33" s="305"/>
      <c r="JUH33" s="305"/>
      <c r="JUI33" s="305"/>
      <c r="JUJ33" s="305"/>
      <c r="JUK33" s="305"/>
      <c r="JUL33" s="305"/>
      <c r="JUM33" s="305"/>
      <c r="JUN33" s="305"/>
      <c r="JUO33" s="305"/>
      <c r="JUP33" s="305"/>
      <c r="JUQ33" s="305"/>
      <c r="JUR33" s="305"/>
      <c r="JUS33" s="305"/>
      <c r="JUT33" s="305"/>
      <c r="JUU33" s="305"/>
      <c r="JUV33" s="305"/>
      <c r="JUW33" s="305"/>
      <c r="JUX33" s="305"/>
      <c r="JUY33" s="305"/>
      <c r="JUZ33" s="305"/>
      <c r="JVA33" s="305"/>
      <c r="JVB33" s="305"/>
      <c r="JVC33" s="305"/>
      <c r="JVD33" s="305"/>
      <c r="JVE33" s="305"/>
      <c r="JVF33" s="305"/>
      <c r="JVG33" s="305"/>
      <c r="JVH33" s="305"/>
      <c r="JVI33" s="305"/>
      <c r="JVJ33" s="305"/>
      <c r="JVK33" s="305"/>
      <c r="JVL33" s="305"/>
      <c r="JVM33" s="305"/>
      <c r="JVN33" s="305"/>
      <c r="JVO33" s="305"/>
      <c r="JVP33" s="305"/>
      <c r="JVQ33" s="305"/>
      <c r="JVR33" s="305"/>
      <c r="JVS33" s="305"/>
      <c r="JVT33" s="305"/>
      <c r="JVU33" s="305"/>
      <c r="JVV33" s="305"/>
      <c r="JVW33" s="305"/>
      <c r="JVX33" s="305"/>
      <c r="JVY33" s="305"/>
      <c r="JVZ33" s="305"/>
      <c r="JWA33" s="305"/>
      <c r="JWB33" s="305"/>
      <c r="JWC33" s="305"/>
      <c r="JWD33" s="305"/>
      <c r="JWE33" s="305"/>
      <c r="JWF33" s="305"/>
      <c r="JWG33" s="305"/>
      <c r="JWH33" s="305"/>
      <c r="JWI33" s="305"/>
      <c r="JWJ33" s="305"/>
      <c r="JWK33" s="305"/>
      <c r="JWL33" s="305"/>
      <c r="JWM33" s="305"/>
      <c r="JWN33" s="305"/>
      <c r="JWO33" s="305"/>
      <c r="JWP33" s="305"/>
      <c r="JWQ33" s="305"/>
      <c r="JWR33" s="305"/>
      <c r="JWS33" s="305"/>
      <c r="JWT33" s="305"/>
      <c r="JWU33" s="305"/>
      <c r="JWV33" s="305"/>
      <c r="JWW33" s="305"/>
      <c r="JWX33" s="305"/>
      <c r="JWY33" s="305"/>
      <c r="JWZ33" s="305"/>
      <c r="JXA33" s="305"/>
      <c r="JXB33" s="305"/>
      <c r="JXC33" s="305"/>
      <c r="JXD33" s="305"/>
      <c r="JXE33" s="305"/>
      <c r="JXF33" s="305"/>
      <c r="JXG33" s="305"/>
      <c r="JXH33" s="305"/>
      <c r="JXI33" s="305"/>
      <c r="JXJ33" s="305"/>
      <c r="JXK33" s="305"/>
      <c r="JXL33" s="305"/>
      <c r="JXM33" s="305"/>
      <c r="JXN33" s="305"/>
      <c r="JXO33" s="305"/>
      <c r="JXP33" s="305"/>
      <c r="JXQ33" s="305"/>
      <c r="JXR33" s="305"/>
      <c r="JXS33" s="305"/>
      <c r="JXT33" s="305"/>
      <c r="JXU33" s="305"/>
      <c r="JXV33" s="305"/>
      <c r="JXW33" s="305"/>
      <c r="JXX33" s="305"/>
      <c r="JXY33" s="305"/>
      <c r="JXZ33" s="305"/>
      <c r="JYA33" s="305"/>
      <c r="JYB33" s="305"/>
      <c r="JYC33" s="305"/>
      <c r="JYD33" s="305"/>
      <c r="JYE33" s="305"/>
      <c r="JYF33" s="305"/>
      <c r="JYG33" s="305"/>
      <c r="JYH33" s="305"/>
      <c r="JYI33" s="305"/>
      <c r="JYJ33" s="305"/>
      <c r="JYK33" s="305"/>
      <c r="JYL33" s="305"/>
      <c r="JYM33" s="305"/>
      <c r="JYN33" s="305"/>
      <c r="JYO33" s="305"/>
      <c r="JYP33" s="305"/>
      <c r="JYQ33" s="305"/>
      <c r="JYR33" s="305"/>
      <c r="JYS33" s="305"/>
      <c r="JYT33" s="305"/>
      <c r="JYU33" s="305"/>
      <c r="JYV33" s="305"/>
      <c r="JYW33" s="305"/>
      <c r="JYX33" s="305"/>
      <c r="JYY33" s="305"/>
      <c r="JYZ33" s="305"/>
      <c r="JZA33" s="305"/>
      <c r="JZB33" s="305"/>
      <c r="JZC33" s="305"/>
      <c r="JZD33" s="305"/>
      <c r="JZE33" s="305"/>
      <c r="JZF33" s="305"/>
      <c r="JZG33" s="305"/>
      <c r="JZH33" s="305"/>
      <c r="JZI33" s="305"/>
      <c r="JZJ33" s="305"/>
      <c r="JZK33" s="305"/>
      <c r="JZL33" s="305"/>
      <c r="JZM33" s="305"/>
      <c r="JZN33" s="305"/>
      <c r="JZO33" s="305"/>
      <c r="JZP33" s="305"/>
      <c r="JZQ33" s="305"/>
      <c r="JZR33" s="305"/>
      <c r="JZS33" s="305"/>
      <c r="JZT33" s="305"/>
      <c r="JZU33" s="305"/>
      <c r="JZV33" s="305"/>
      <c r="JZW33" s="305"/>
      <c r="JZX33" s="305"/>
      <c r="JZY33" s="305"/>
      <c r="JZZ33" s="305"/>
      <c r="KAA33" s="305"/>
      <c r="KAB33" s="305"/>
      <c r="KAC33" s="305"/>
      <c r="KAD33" s="305"/>
      <c r="KAE33" s="305"/>
      <c r="KAF33" s="305"/>
      <c r="KAG33" s="305"/>
      <c r="KAH33" s="305"/>
      <c r="KAI33" s="305"/>
      <c r="KAJ33" s="305"/>
      <c r="KAK33" s="305"/>
      <c r="KAL33" s="305"/>
      <c r="KAM33" s="305"/>
      <c r="KAN33" s="305"/>
      <c r="KAO33" s="305"/>
      <c r="KAP33" s="305"/>
      <c r="KAQ33" s="305"/>
      <c r="KAR33" s="305"/>
      <c r="KAS33" s="305"/>
      <c r="KAT33" s="305"/>
      <c r="KAU33" s="305"/>
      <c r="KAV33" s="305"/>
      <c r="KAW33" s="305"/>
      <c r="KAX33" s="305"/>
      <c r="KAY33" s="305"/>
      <c r="KAZ33" s="305"/>
      <c r="KBA33" s="305"/>
      <c r="KBB33" s="305"/>
      <c r="KBC33" s="305"/>
      <c r="KBD33" s="305"/>
      <c r="KBE33" s="305"/>
      <c r="KBF33" s="305"/>
      <c r="KBG33" s="305"/>
      <c r="KBH33" s="305"/>
      <c r="KBI33" s="305"/>
      <c r="KBJ33" s="305"/>
      <c r="KBK33" s="305"/>
      <c r="KBL33" s="305"/>
      <c r="KBM33" s="305"/>
      <c r="KBN33" s="305"/>
      <c r="KBO33" s="305"/>
      <c r="KBP33" s="305"/>
      <c r="KBQ33" s="305"/>
      <c r="KBR33" s="305"/>
      <c r="KBS33" s="305"/>
      <c r="KBT33" s="305"/>
      <c r="KBU33" s="305"/>
      <c r="KBV33" s="305"/>
      <c r="KBW33" s="305"/>
      <c r="KBX33" s="305"/>
      <c r="KBY33" s="305"/>
      <c r="KBZ33" s="305"/>
      <c r="KCA33" s="305"/>
      <c r="KCB33" s="305"/>
      <c r="KCC33" s="305"/>
      <c r="KCD33" s="305"/>
      <c r="KCE33" s="305"/>
      <c r="KCF33" s="305"/>
      <c r="KCG33" s="305"/>
      <c r="KCH33" s="305"/>
      <c r="KCI33" s="305"/>
      <c r="KCJ33" s="305"/>
      <c r="KCK33" s="305"/>
      <c r="KCL33" s="305"/>
      <c r="KCM33" s="305"/>
      <c r="KCN33" s="305"/>
      <c r="KCO33" s="305"/>
      <c r="KCP33" s="305"/>
      <c r="KCQ33" s="305"/>
      <c r="KCR33" s="305"/>
      <c r="KCS33" s="305"/>
      <c r="KCT33" s="305"/>
      <c r="KCU33" s="305"/>
      <c r="KCV33" s="305"/>
      <c r="KCW33" s="305"/>
      <c r="KCX33" s="305"/>
      <c r="KCY33" s="305"/>
      <c r="KCZ33" s="305"/>
      <c r="KDA33" s="305"/>
      <c r="KDB33" s="305"/>
      <c r="KDC33" s="305"/>
      <c r="KDD33" s="305"/>
      <c r="KDE33" s="305"/>
      <c r="KDF33" s="305"/>
      <c r="KDG33" s="305"/>
      <c r="KDH33" s="305"/>
      <c r="KDI33" s="305"/>
      <c r="KDJ33" s="305"/>
      <c r="KDK33" s="305"/>
      <c r="KDL33" s="305"/>
      <c r="KDM33" s="305"/>
      <c r="KDN33" s="305"/>
      <c r="KDO33" s="305"/>
      <c r="KDP33" s="305"/>
      <c r="KDQ33" s="305"/>
      <c r="KDR33" s="305"/>
      <c r="KDS33" s="305"/>
      <c r="KDT33" s="305"/>
      <c r="KDU33" s="305"/>
      <c r="KDV33" s="305"/>
      <c r="KDW33" s="305"/>
      <c r="KDX33" s="305"/>
      <c r="KDY33" s="305"/>
      <c r="KDZ33" s="305"/>
      <c r="KEA33" s="305"/>
      <c r="KEB33" s="305"/>
      <c r="KEC33" s="305"/>
      <c r="KED33" s="305"/>
      <c r="KEE33" s="305"/>
      <c r="KEF33" s="305"/>
      <c r="KEG33" s="305"/>
      <c r="KEH33" s="305"/>
      <c r="KEI33" s="305"/>
      <c r="KEJ33" s="305"/>
      <c r="KEK33" s="305"/>
      <c r="KEL33" s="305"/>
      <c r="KEM33" s="305"/>
      <c r="KEN33" s="305"/>
      <c r="KEO33" s="305"/>
      <c r="KEP33" s="305"/>
      <c r="KEQ33" s="305"/>
      <c r="KER33" s="305"/>
      <c r="KES33" s="305"/>
      <c r="KET33" s="305"/>
      <c r="KEU33" s="305"/>
      <c r="KEV33" s="305"/>
      <c r="KEW33" s="305"/>
      <c r="KEX33" s="305"/>
      <c r="KEY33" s="305"/>
      <c r="KEZ33" s="305"/>
      <c r="KFA33" s="305"/>
      <c r="KFB33" s="305"/>
      <c r="KFC33" s="305"/>
      <c r="KFD33" s="305"/>
      <c r="KFE33" s="305"/>
      <c r="KFF33" s="305"/>
      <c r="KFG33" s="305"/>
      <c r="KFH33" s="305"/>
      <c r="KFI33" s="305"/>
      <c r="KFJ33" s="305"/>
      <c r="KFK33" s="305"/>
      <c r="KFL33" s="305"/>
      <c r="KFM33" s="305"/>
      <c r="KFN33" s="305"/>
      <c r="KFO33" s="305"/>
      <c r="KFP33" s="305"/>
      <c r="KFQ33" s="305"/>
      <c r="KFR33" s="305"/>
      <c r="KFS33" s="305"/>
      <c r="KFT33" s="305"/>
      <c r="KFU33" s="305"/>
      <c r="KFV33" s="305"/>
      <c r="KFW33" s="305"/>
      <c r="KFX33" s="305"/>
      <c r="KFY33" s="305"/>
      <c r="KFZ33" s="305"/>
      <c r="KGA33" s="305"/>
      <c r="KGB33" s="305"/>
      <c r="KGC33" s="305"/>
      <c r="KGD33" s="305"/>
      <c r="KGE33" s="305"/>
      <c r="KGF33" s="305"/>
      <c r="KGG33" s="305"/>
      <c r="KGH33" s="305"/>
      <c r="KGI33" s="305"/>
      <c r="KGJ33" s="305"/>
      <c r="KGK33" s="305"/>
      <c r="KGL33" s="305"/>
      <c r="KGM33" s="305"/>
      <c r="KGN33" s="305"/>
      <c r="KGO33" s="305"/>
      <c r="KGP33" s="305"/>
      <c r="KGQ33" s="305"/>
      <c r="KGR33" s="305"/>
      <c r="KGS33" s="305"/>
      <c r="KGT33" s="305"/>
      <c r="KGU33" s="305"/>
      <c r="KGV33" s="305"/>
      <c r="KGW33" s="305"/>
      <c r="KGX33" s="305"/>
      <c r="KGY33" s="305"/>
      <c r="KGZ33" s="305"/>
      <c r="KHA33" s="305"/>
      <c r="KHB33" s="305"/>
      <c r="KHC33" s="305"/>
      <c r="KHD33" s="305"/>
      <c r="KHE33" s="305"/>
      <c r="KHF33" s="305"/>
      <c r="KHG33" s="305"/>
      <c r="KHH33" s="305"/>
      <c r="KHI33" s="305"/>
      <c r="KHJ33" s="305"/>
      <c r="KHK33" s="305"/>
      <c r="KHL33" s="305"/>
      <c r="KHM33" s="305"/>
      <c r="KHN33" s="305"/>
      <c r="KHO33" s="305"/>
      <c r="KHP33" s="305"/>
      <c r="KHQ33" s="305"/>
      <c r="KHR33" s="305"/>
      <c r="KHS33" s="305"/>
      <c r="KHT33" s="305"/>
      <c r="KHU33" s="305"/>
      <c r="KHV33" s="305"/>
      <c r="KHW33" s="305"/>
      <c r="KHX33" s="305"/>
      <c r="KHY33" s="305"/>
      <c r="KHZ33" s="305"/>
      <c r="KIA33" s="305"/>
      <c r="KIB33" s="305"/>
      <c r="KIC33" s="305"/>
      <c r="KID33" s="305"/>
      <c r="KIE33" s="305"/>
      <c r="KIF33" s="305"/>
      <c r="KIG33" s="305"/>
      <c r="KIH33" s="305"/>
      <c r="KII33" s="305"/>
      <c r="KIJ33" s="305"/>
      <c r="KIK33" s="305"/>
      <c r="KIL33" s="305"/>
      <c r="KIM33" s="305"/>
      <c r="KIN33" s="305"/>
      <c r="KIO33" s="305"/>
      <c r="KIP33" s="305"/>
      <c r="KIQ33" s="305"/>
      <c r="KIR33" s="305"/>
      <c r="KIS33" s="305"/>
      <c r="KIT33" s="305"/>
      <c r="KIU33" s="305"/>
      <c r="KIV33" s="305"/>
      <c r="KIW33" s="305"/>
      <c r="KIX33" s="305"/>
      <c r="KIY33" s="305"/>
      <c r="KIZ33" s="305"/>
      <c r="KJA33" s="305"/>
      <c r="KJB33" s="305"/>
      <c r="KJC33" s="305"/>
      <c r="KJD33" s="305"/>
      <c r="KJE33" s="305"/>
      <c r="KJF33" s="305"/>
      <c r="KJG33" s="305"/>
      <c r="KJH33" s="305"/>
      <c r="KJI33" s="305"/>
      <c r="KJJ33" s="305"/>
      <c r="KJK33" s="305"/>
      <c r="KJL33" s="305"/>
      <c r="KJM33" s="305"/>
      <c r="KJN33" s="305"/>
      <c r="KJO33" s="305"/>
      <c r="KJP33" s="305"/>
      <c r="KJQ33" s="305"/>
      <c r="KJR33" s="305"/>
      <c r="KJS33" s="305"/>
      <c r="KJT33" s="305"/>
      <c r="KJU33" s="305"/>
      <c r="KJV33" s="305"/>
      <c r="KJW33" s="305"/>
      <c r="KJX33" s="305"/>
      <c r="KJY33" s="305"/>
      <c r="KJZ33" s="305"/>
      <c r="KKA33" s="305"/>
      <c r="KKB33" s="305"/>
      <c r="KKC33" s="305"/>
      <c r="KKD33" s="305"/>
      <c r="KKE33" s="305"/>
      <c r="KKF33" s="305"/>
      <c r="KKG33" s="305"/>
      <c r="KKH33" s="305"/>
      <c r="KKI33" s="305"/>
      <c r="KKJ33" s="305"/>
      <c r="KKK33" s="305"/>
      <c r="KKL33" s="305"/>
      <c r="KKM33" s="305"/>
      <c r="KKN33" s="305"/>
      <c r="KKO33" s="305"/>
      <c r="KKP33" s="305"/>
      <c r="KKQ33" s="305"/>
      <c r="KKR33" s="305"/>
      <c r="KKS33" s="305"/>
      <c r="KKT33" s="305"/>
      <c r="KKU33" s="305"/>
      <c r="KKV33" s="305"/>
      <c r="KKW33" s="305"/>
      <c r="KKX33" s="305"/>
      <c r="KKY33" s="305"/>
      <c r="KKZ33" s="305"/>
      <c r="KLA33" s="305"/>
      <c r="KLB33" s="305"/>
      <c r="KLC33" s="305"/>
      <c r="KLD33" s="305"/>
      <c r="KLE33" s="305"/>
      <c r="KLF33" s="305"/>
      <c r="KLG33" s="305"/>
      <c r="KLH33" s="305"/>
      <c r="KLI33" s="305"/>
      <c r="KLJ33" s="305"/>
      <c r="KLK33" s="305"/>
      <c r="KLL33" s="305"/>
      <c r="KLM33" s="305"/>
      <c r="KLN33" s="305"/>
      <c r="KLO33" s="305"/>
      <c r="KLP33" s="305"/>
      <c r="KLQ33" s="305"/>
      <c r="KLR33" s="305"/>
      <c r="KLS33" s="305"/>
      <c r="KLT33" s="305"/>
      <c r="KLU33" s="305"/>
      <c r="KLV33" s="305"/>
      <c r="KLW33" s="305"/>
      <c r="KLX33" s="305"/>
      <c r="KLY33" s="305"/>
      <c r="KLZ33" s="305"/>
      <c r="KMA33" s="305"/>
      <c r="KMB33" s="305"/>
      <c r="KMC33" s="305"/>
      <c r="KMD33" s="305"/>
      <c r="KME33" s="305"/>
      <c r="KMF33" s="305"/>
      <c r="KMG33" s="305"/>
      <c r="KMH33" s="305"/>
      <c r="KMI33" s="305"/>
      <c r="KMJ33" s="305"/>
      <c r="KMK33" s="305"/>
      <c r="KML33" s="305"/>
      <c r="KMM33" s="305"/>
      <c r="KMN33" s="305"/>
      <c r="KMO33" s="305"/>
      <c r="KMP33" s="305"/>
      <c r="KMQ33" s="305"/>
      <c r="KMR33" s="305"/>
      <c r="KMS33" s="305"/>
      <c r="KMT33" s="305"/>
      <c r="KMU33" s="305"/>
      <c r="KMV33" s="305"/>
      <c r="KMW33" s="305"/>
      <c r="KMX33" s="305"/>
      <c r="KMY33" s="305"/>
      <c r="KMZ33" s="305"/>
      <c r="KNA33" s="305"/>
      <c r="KNB33" s="305"/>
      <c r="KNC33" s="305"/>
      <c r="KND33" s="305"/>
      <c r="KNE33" s="305"/>
      <c r="KNF33" s="305"/>
      <c r="KNG33" s="305"/>
      <c r="KNH33" s="305"/>
      <c r="KNI33" s="305"/>
      <c r="KNJ33" s="305"/>
      <c r="KNK33" s="305"/>
      <c r="KNL33" s="305"/>
      <c r="KNM33" s="305"/>
      <c r="KNN33" s="305"/>
      <c r="KNO33" s="305"/>
      <c r="KNP33" s="305"/>
      <c r="KNQ33" s="305"/>
      <c r="KNR33" s="305"/>
      <c r="KNS33" s="305"/>
      <c r="KNT33" s="305"/>
      <c r="KNU33" s="305"/>
      <c r="KNV33" s="305"/>
      <c r="KNW33" s="305"/>
      <c r="KNX33" s="305"/>
      <c r="KNY33" s="305"/>
      <c r="KNZ33" s="305"/>
      <c r="KOA33" s="305"/>
      <c r="KOB33" s="305"/>
      <c r="KOC33" s="305"/>
      <c r="KOD33" s="305"/>
      <c r="KOE33" s="305"/>
      <c r="KOF33" s="305"/>
      <c r="KOG33" s="305"/>
      <c r="KOH33" s="305"/>
      <c r="KOI33" s="305"/>
      <c r="KOJ33" s="305"/>
      <c r="KOK33" s="305"/>
      <c r="KOL33" s="305"/>
      <c r="KOM33" s="305"/>
      <c r="KON33" s="305"/>
      <c r="KOO33" s="305"/>
      <c r="KOP33" s="305"/>
      <c r="KOQ33" s="305"/>
      <c r="KOR33" s="305"/>
      <c r="KOS33" s="305"/>
      <c r="KOT33" s="305"/>
      <c r="KOU33" s="305"/>
      <c r="KOV33" s="305"/>
      <c r="KOW33" s="305"/>
      <c r="KOX33" s="305"/>
      <c r="KOY33" s="305"/>
      <c r="KOZ33" s="305"/>
      <c r="KPA33" s="305"/>
      <c r="KPB33" s="305"/>
      <c r="KPC33" s="305"/>
      <c r="KPD33" s="305"/>
      <c r="KPE33" s="305"/>
      <c r="KPF33" s="305"/>
      <c r="KPG33" s="305"/>
      <c r="KPH33" s="305"/>
      <c r="KPI33" s="305"/>
      <c r="KPJ33" s="305"/>
      <c r="KPK33" s="305"/>
      <c r="KPL33" s="305"/>
      <c r="KPM33" s="305"/>
      <c r="KPN33" s="305"/>
      <c r="KPO33" s="305"/>
      <c r="KPP33" s="305"/>
      <c r="KPQ33" s="305"/>
      <c r="KPR33" s="305"/>
      <c r="KPS33" s="305"/>
      <c r="KPT33" s="305"/>
      <c r="KPU33" s="305"/>
      <c r="KPV33" s="305"/>
      <c r="KPW33" s="305"/>
      <c r="KPX33" s="305"/>
      <c r="KPY33" s="305"/>
      <c r="KPZ33" s="305"/>
      <c r="KQA33" s="305"/>
      <c r="KQB33" s="305"/>
      <c r="KQC33" s="305"/>
      <c r="KQD33" s="305"/>
      <c r="KQE33" s="305"/>
      <c r="KQF33" s="305"/>
      <c r="KQG33" s="305"/>
      <c r="KQH33" s="305"/>
      <c r="KQI33" s="305"/>
      <c r="KQJ33" s="305"/>
      <c r="KQK33" s="305"/>
      <c r="KQL33" s="305"/>
      <c r="KQM33" s="305"/>
      <c r="KQN33" s="305"/>
      <c r="KQO33" s="305"/>
      <c r="KQP33" s="305"/>
      <c r="KQQ33" s="305"/>
      <c r="KQR33" s="305"/>
      <c r="KQS33" s="305"/>
      <c r="KQT33" s="305"/>
      <c r="KQU33" s="305"/>
      <c r="KQV33" s="305"/>
      <c r="KQW33" s="305"/>
      <c r="KQX33" s="305"/>
      <c r="KQY33" s="305"/>
      <c r="KQZ33" s="305"/>
      <c r="KRA33" s="305"/>
      <c r="KRB33" s="305"/>
      <c r="KRC33" s="305"/>
      <c r="KRD33" s="305"/>
      <c r="KRE33" s="305"/>
      <c r="KRF33" s="305"/>
      <c r="KRG33" s="305"/>
      <c r="KRH33" s="305"/>
      <c r="KRI33" s="305"/>
      <c r="KRJ33" s="305"/>
      <c r="KRK33" s="305"/>
      <c r="KRL33" s="305"/>
      <c r="KRM33" s="305"/>
      <c r="KRN33" s="305"/>
      <c r="KRO33" s="305"/>
      <c r="KRP33" s="305"/>
      <c r="KRQ33" s="305"/>
      <c r="KRR33" s="305"/>
      <c r="KRS33" s="305"/>
      <c r="KRT33" s="305"/>
      <c r="KRU33" s="305"/>
      <c r="KRV33" s="305"/>
      <c r="KRW33" s="305"/>
      <c r="KRX33" s="305"/>
      <c r="KRY33" s="305"/>
      <c r="KRZ33" s="305"/>
      <c r="KSA33" s="305"/>
      <c r="KSB33" s="305"/>
      <c r="KSC33" s="305"/>
      <c r="KSD33" s="305"/>
      <c r="KSE33" s="305"/>
      <c r="KSF33" s="305"/>
      <c r="KSG33" s="305"/>
      <c r="KSH33" s="305"/>
      <c r="KSI33" s="305"/>
      <c r="KSJ33" s="305"/>
      <c r="KSK33" s="305"/>
      <c r="KSL33" s="305"/>
      <c r="KSM33" s="305"/>
      <c r="KSN33" s="305"/>
      <c r="KSO33" s="305"/>
      <c r="KSP33" s="305"/>
      <c r="KSQ33" s="305"/>
      <c r="KSR33" s="305"/>
      <c r="KSS33" s="305"/>
      <c r="KST33" s="305"/>
      <c r="KSU33" s="305"/>
      <c r="KSV33" s="305"/>
      <c r="KSW33" s="305"/>
      <c r="KSX33" s="305"/>
      <c r="KSY33" s="305"/>
      <c r="KSZ33" s="305"/>
      <c r="KTA33" s="305"/>
      <c r="KTB33" s="305"/>
      <c r="KTC33" s="305"/>
      <c r="KTD33" s="305"/>
      <c r="KTE33" s="305"/>
      <c r="KTF33" s="305"/>
      <c r="KTG33" s="305"/>
      <c r="KTH33" s="305"/>
      <c r="KTI33" s="305"/>
      <c r="KTJ33" s="305"/>
      <c r="KTK33" s="305"/>
      <c r="KTL33" s="305"/>
      <c r="KTM33" s="305"/>
      <c r="KTN33" s="305"/>
      <c r="KTO33" s="305"/>
      <c r="KTP33" s="305"/>
      <c r="KTQ33" s="305"/>
      <c r="KTR33" s="305"/>
      <c r="KTS33" s="305"/>
      <c r="KTT33" s="305"/>
      <c r="KTU33" s="305"/>
      <c r="KTV33" s="305"/>
      <c r="KTW33" s="305"/>
      <c r="KTX33" s="305"/>
      <c r="KTY33" s="305"/>
      <c r="KTZ33" s="305"/>
      <c r="KUA33" s="305"/>
      <c r="KUB33" s="305"/>
      <c r="KUC33" s="305"/>
      <c r="KUD33" s="305"/>
      <c r="KUE33" s="305"/>
      <c r="KUF33" s="305"/>
      <c r="KUG33" s="305"/>
      <c r="KUH33" s="305"/>
      <c r="KUI33" s="305"/>
      <c r="KUJ33" s="305"/>
      <c r="KUK33" s="305"/>
      <c r="KUL33" s="305"/>
      <c r="KUM33" s="305"/>
      <c r="KUN33" s="305"/>
      <c r="KUO33" s="305"/>
      <c r="KUP33" s="305"/>
      <c r="KUQ33" s="305"/>
      <c r="KUR33" s="305"/>
      <c r="KUS33" s="305"/>
      <c r="KUT33" s="305"/>
      <c r="KUU33" s="305"/>
      <c r="KUV33" s="305"/>
      <c r="KUW33" s="305"/>
      <c r="KUX33" s="305"/>
      <c r="KUY33" s="305"/>
      <c r="KUZ33" s="305"/>
      <c r="KVA33" s="305"/>
      <c r="KVB33" s="305"/>
      <c r="KVC33" s="305"/>
      <c r="KVD33" s="305"/>
      <c r="KVE33" s="305"/>
      <c r="KVF33" s="305"/>
      <c r="KVG33" s="305"/>
      <c r="KVH33" s="305"/>
      <c r="KVI33" s="305"/>
      <c r="KVJ33" s="305"/>
      <c r="KVK33" s="305"/>
      <c r="KVL33" s="305"/>
      <c r="KVM33" s="305"/>
      <c r="KVN33" s="305"/>
      <c r="KVO33" s="305"/>
      <c r="KVP33" s="305"/>
      <c r="KVQ33" s="305"/>
      <c r="KVR33" s="305"/>
      <c r="KVS33" s="305"/>
      <c r="KVT33" s="305"/>
      <c r="KVU33" s="305"/>
      <c r="KVV33" s="305"/>
      <c r="KVW33" s="305"/>
      <c r="KVX33" s="305"/>
      <c r="KVY33" s="305"/>
      <c r="KVZ33" s="305"/>
      <c r="KWA33" s="305"/>
      <c r="KWB33" s="305"/>
      <c r="KWC33" s="305"/>
      <c r="KWD33" s="305"/>
      <c r="KWE33" s="305"/>
      <c r="KWF33" s="305"/>
      <c r="KWG33" s="305"/>
      <c r="KWH33" s="305"/>
      <c r="KWI33" s="305"/>
      <c r="KWJ33" s="305"/>
      <c r="KWK33" s="305"/>
      <c r="KWL33" s="305"/>
      <c r="KWM33" s="305"/>
      <c r="KWN33" s="305"/>
      <c r="KWO33" s="305"/>
      <c r="KWP33" s="305"/>
      <c r="KWQ33" s="305"/>
      <c r="KWR33" s="305"/>
      <c r="KWS33" s="305"/>
      <c r="KWT33" s="305"/>
      <c r="KWU33" s="305"/>
      <c r="KWV33" s="305"/>
      <c r="KWW33" s="305"/>
      <c r="KWX33" s="305"/>
      <c r="KWY33" s="305"/>
      <c r="KWZ33" s="305"/>
      <c r="KXA33" s="305"/>
      <c r="KXB33" s="305"/>
      <c r="KXC33" s="305"/>
      <c r="KXD33" s="305"/>
      <c r="KXE33" s="305"/>
      <c r="KXF33" s="305"/>
      <c r="KXG33" s="305"/>
      <c r="KXH33" s="305"/>
      <c r="KXI33" s="305"/>
      <c r="KXJ33" s="305"/>
      <c r="KXK33" s="305"/>
      <c r="KXL33" s="305"/>
      <c r="KXM33" s="305"/>
      <c r="KXN33" s="305"/>
      <c r="KXO33" s="305"/>
      <c r="KXP33" s="305"/>
      <c r="KXQ33" s="305"/>
      <c r="KXR33" s="305"/>
      <c r="KXS33" s="305"/>
      <c r="KXT33" s="305"/>
      <c r="KXU33" s="305"/>
      <c r="KXV33" s="305"/>
      <c r="KXW33" s="305"/>
      <c r="KXX33" s="305"/>
      <c r="KXY33" s="305"/>
      <c r="KXZ33" s="305"/>
      <c r="KYA33" s="305"/>
      <c r="KYB33" s="305"/>
      <c r="KYC33" s="305"/>
      <c r="KYD33" s="305"/>
      <c r="KYE33" s="305"/>
      <c r="KYF33" s="305"/>
      <c r="KYG33" s="305"/>
      <c r="KYH33" s="305"/>
      <c r="KYI33" s="305"/>
      <c r="KYJ33" s="305"/>
      <c r="KYK33" s="305"/>
      <c r="KYL33" s="305"/>
      <c r="KYM33" s="305"/>
      <c r="KYN33" s="305"/>
      <c r="KYO33" s="305"/>
      <c r="KYP33" s="305"/>
      <c r="KYQ33" s="305"/>
      <c r="KYR33" s="305"/>
      <c r="KYS33" s="305"/>
      <c r="KYT33" s="305"/>
      <c r="KYU33" s="305"/>
      <c r="KYV33" s="305"/>
      <c r="KYW33" s="305"/>
      <c r="KYX33" s="305"/>
      <c r="KYY33" s="305"/>
      <c r="KYZ33" s="305"/>
      <c r="KZA33" s="305"/>
      <c r="KZB33" s="305"/>
      <c r="KZC33" s="305"/>
      <c r="KZD33" s="305"/>
      <c r="KZE33" s="305"/>
      <c r="KZF33" s="305"/>
      <c r="KZG33" s="305"/>
      <c r="KZH33" s="305"/>
      <c r="KZI33" s="305"/>
      <c r="KZJ33" s="305"/>
      <c r="KZK33" s="305"/>
      <c r="KZL33" s="305"/>
      <c r="KZM33" s="305"/>
      <c r="KZN33" s="305"/>
      <c r="KZO33" s="305"/>
      <c r="KZP33" s="305"/>
      <c r="KZQ33" s="305"/>
      <c r="KZR33" s="305"/>
      <c r="KZS33" s="305"/>
      <c r="KZT33" s="305"/>
      <c r="KZU33" s="305"/>
      <c r="KZV33" s="305"/>
      <c r="KZW33" s="305"/>
      <c r="KZX33" s="305"/>
      <c r="KZY33" s="305"/>
      <c r="KZZ33" s="305"/>
      <c r="LAA33" s="305"/>
      <c r="LAB33" s="305"/>
      <c r="LAC33" s="305"/>
      <c r="LAD33" s="305"/>
      <c r="LAE33" s="305"/>
      <c r="LAF33" s="305"/>
      <c r="LAG33" s="305"/>
      <c r="LAH33" s="305"/>
      <c r="LAI33" s="305"/>
      <c r="LAJ33" s="305"/>
      <c r="LAK33" s="305"/>
      <c r="LAL33" s="305"/>
      <c r="LAM33" s="305"/>
      <c r="LAN33" s="305"/>
      <c r="LAO33" s="305"/>
      <c r="LAP33" s="305"/>
      <c r="LAQ33" s="305"/>
      <c r="LAR33" s="305"/>
      <c r="LAS33" s="305"/>
      <c r="LAT33" s="305"/>
      <c r="LAU33" s="305"/>
      <c r="LAV33" s="305"/>
      <c r="LAW33" s="305"/>
      <c r="LAX33" s="305"/>
      <c r="LAY33" s="305"/>
      <c r="LAZ33" s="305"/>
      <c r="LBA33" s="305"/>
      <c r="LBB33" s="305"/>
      <c r="LBC33" s="305"/>
      <c r="LBD33" s="305"/>
      <c r="LBE33" s="305"/>
      <c r="LBF33" s="305"/>
      <c r="LBG33" s="305"/>
      <c r="LBH33" s="305"/>
      <c r="LBI33" s="305"/>
      <c r="LBJ33" s="305"/>
      <c r="LBK33" s="305"/>
      <c r="LBL33" s="305"/>
      <c r="LBM33" s="305"/>
      <c r="LBN33" s="305"/>
      <c r="LBO33" s="305"/>
      <c r="LBP33" s="305"/>
      <c r="LBQ33" s="305"/>
      <c r="LBR33" s="305"/>
      <c r="LBS33" s="305"/>
      <c r="LBT33" s="305"/>
      <c r="LBU33" s="305"/>
      <c r="LBV33" s="305"/>
      <c r="LBW33" s="305"/>
      <c r="LBX33" s="305"/>
      <c r="LBY33" s="305"/>
      <c r="LBZ33" s="305"/>
      <c r="LCA33" s="305"/>
      <c r="LCB33" s="305"/>
      <c r="LCC33" s="305"/>
      <c r="LCD33" s="305"/>
      <c r="LCE33" s="305"/>
      <c r="LCF33" s="305"/>
      <c r="LCG33" s="305"/>
      <c r="LCH33" s="305"/>
      <c r="LCI33" s="305"/>
      <c r="LCJ33" s="305"/>
      <c r="LCK33" s="305"/>
      <c r="LCL33" s="305"/>
      <c r="LCM33" s="305"/>
      <c r="LCN33" s="305"/>
      <c r="LCO33" s="305"/>
      <c r="LCP33" s="305"/>
      <c r="LCQ33" s="305"/>
      <c r="LCR33" s="305"/>
      <c r="LCS33" s="305"/>
      <c r="LCT33" s="305"/>
      <c r="LCU33" s="305"/>
      <c r="LCV33" s="305"/>
      <c r="LCW33" s="305"/>
      <c r="LCX33" s="305"/>
      <c r="LCY33" s="305"/>
      <c r="LCZ33" s="305"/>
      <c r="LDA33" s="305"/>
      <c r="LDB33" s="305"/>
      <c r="LDC33" s="305"/>
      <c r="LDD33" s="305"/>
      <c r="LDE33" s="305"/>
      <c r="LDF33" s="305"/>
      <c r="LDG33" s="305"/>
      <c r="LDH33" s="305"/>
      <c r="LDI33" s="305"/>
      <c r="LDJ33" s="305"/>
      <c r="LDK33" s="305"/>
      <c r="LDL33" s="305"/>
      <c r="LDM33" s="305"/>
      <c r="LDN33" s="305"/>
      <c r="LDO33" s="305"/>
      <c r="LDP33" s="305"/>
      <c r="LDQ33" s="305"/>
      <c r="LDR33" s="305"/>
      <c r="LDS33" s="305"/>
      <c r="LDT33" s="305"/>
      <c r="LDU33" s="305"/>
      <c r="LDV33" s="305"/>
      <c r="LDW33" s="305"/>
      <c r="LDX33" s="305"/>
      <c r="LDY33" s="305"/>
      <c r="LDZ33" s="305"/>
      <c r="LEA33" s="305"/>
      <c r="LEB33" s="305"/>
      <c r="LEC33" s="305"/>
      <c r="LED33" s="305"/>
      <c r="LEE33" s="305"/>
      <c r="LEF33" s="305"/>
      <c r="LEG33" s="305"/>
      <c r="LEH33" s="305"/>
      <c r="LEI33" s="305"/>
      <c r="LEJ33" s="305"/>
      <c r="LEK33" s="305"/>
      <c r="LEL33" s="305"/>
      <c r="LEM33" s="305"/>
      <c r="LEN33" s="305"/>
      <c r="LEO33" s="305"/>
      <c r="LEP33" s="305"/>
      <c r="LEQ33" s="305"/>
      <c r="LER33" s="305"/>
      <c r="LES33" s="305"/>
      <c r="LET33" s="305"/>
      <c r="LEU33" s="305"/>
      <c r="LEV33" s="305"/>
      <c r="LEW33" s="305"/>
      <c r="LEX33" s="305"/>
      <c r="LEY33" s="305"/>
      <c r="LEZ33" s="305"/>
      <c r="LFA33" s="305"/>
      <c r="LFB33" s="305"/>
      <c r="LFC33" s="305"/>
      <c r="LFD33" s="305"/>
      <c r="LFE33" s="305"/>
      <c r="LFF33" s="305"/>
      <c r="LFG33" s="305"/>
      <c r="LFH33" s="305"/>
      <c r="LFI33" s="305"/>
      <c r="LFJ33" s="305"/>
      <c r="LFK33" s="305"/>
      <c r="LFL33" s="305"/>
      <c r="LFM33" s="305"/>
      <c r="LFN33" s="305"/>
      <c r="LFO33" s="305"/>
      <c r="LFP33" s="305"/>
      <c r="LFQ33" s="305"/>
      <c r="LFR33" s="305"/>
      <c r="LFS33" s="305"/>
      <c r="LFT33" s="305"/>
      <c r="LFU33" s="305"/>
      <c r="LFV33" s="305"/>
      <c r="LFW33" s="305"/>
      <c r="LFX33" s="305"/>
      <c r="LFY33" s="305"/>
      <c r="LFZ33" s="305"/>
      <c r="LGA33" s="305"/>
      <c r="LGB33" s="305"/>
      <c r="LGC33" s="305"/>
      <c r="LGD33" s="305"/>
      <c r="LGE33" s="305"/>
      <c r="LGF33" s="305"/>
      <c r="LGG33" s="305"/>
      <c r="LGH33" s="305"/>
      <c r="LGI33" s="305"/>
      <c r="LGJ33" s="305"/>
      <c r="LGK33" s="305"/>
      <c r="LGL33" s="305"/>
      <c r="LGM33" s="305"/>
      <c r="LGN33" s="305"/>
      <c r="LGO33" s="305"/>
      <c r="LGP33" s="305"/>
      <c r="LGQ33" s="305"/>
      <c r="LGR33" s="305"/>
      <c r="LGS33" s="305"/>
      <c r="LGT33" s="305"/>
      <c r="LGU33" s="305"/>
      <c r="LGV33" s="305"/>
      <c r="LGW33" s="305"/>
      <c r="LGX33" s="305"/>
      <c r="LGY33" s="305"/>
      <c r="LGZ33" s="305"/>
      <c r="LHA33" s="305"/>
      <c r="LHB33" s="305"/>
      <c r="LHC33" s="305"/>
      <c r="LHD33" s="305"/>
      <c r="LHE33" s="305"/>
      <c r="LHF33" s="305"/>
      <c r="LHG33" s="305"/>
      <c r="LHH33" s="305"/>
      <c r="LHI33" s="305"/>
      <c r="LHJ33" s="305"/>
      <c r="LHK33" s="305"/>
      <c r="LHL33" s="305"/>
      <c r="LHM33" s="305"/>
      <c r="LHN33" s="305"/>
      <c r="LHO33" s="305"/>
      <c r="LHP33" s="305"/>
      <c r="LHQ33" s="305"/>
      <c r="LHR33" s="305"/>
      <c r="LHS33" s="305"/>
      <c r="LHT33" s="305"/>
      <c r="LHU33" s="305"/>
      <c r="LHV33" s="305"/>
      <c r="LHW33" s="305"/>
      <c r="LHX33" s="305"/>
      <c r="LHY33" s="305"/>
      <c r="LHZ33" s="305"/>
      <c r="LIA33" s="305"/>
      <c r="LIB33" s="305"/>
      <c r="LIC33" s="305"/>
      <c r="LID33" s="305"/>
      <c r="LIE33" s="305"/>
      <c r="LIF33" s="305"/>
      <c r="LIG33" s="305"/>
      <c r="LIH33" s="305"/>
      <c r="LII33" s="305"/>
      <c r="LIJ33" s="305"/>
      <c r="LIK33" s="305"/>
      <c r="LIL33" s="305"/>
      <c r="LIM33" s="305"/>
      <c r="LIN33" s="305"/>
      <c r="LIO33" s="305"/>
      <c r="LIP33" s="305"/>
      <c r="LIQ33" s="305"/>
      <c r="LIR33" s="305"/>
      <c r="LIS33" s="305"/>
      <c r="LIT33" s="305"/>
      <c r="LIU33" s="305"/>
      <c r="LIV33" s="305"/>
      <c r="LIW33" s="305"/>
      <c r="LIX33" s="305"/>
      <c r="LIY33" s="305"/>
      <c r="LIZ33" s="305"/>
      <c r="LJA33" s="305"/>
      <c r="LJB33" s="305"/>
      <c r="LJC33" s="305"/>
      <c r="LJD33" s="305"/>
      <c r="LJE33" s="305"/>
      <c r="LJF33" s="305"/>
      <c r="LJG33" s="305"/>
      <c r="LJH33" s="305"/>
      <c r="LJI33" s="305"/>
      <c r="LJJ33" s="305"/>
      <c r="LJK33" s="305"/>
      <c r="LJL33" s="305"/>
      <c r="LJM33" s="305"/>
      <c r="LJN33" s="305"/>
      <c r="LJO33" s="305"/>
      <c r="LJP33" s="305"/>
      <c r="LJQ33" s="305"/>
      <c r="LJR33" s="305"/>
      <c r="LJS33" s="305"/>
      <c r="LJT33" s="305"/>
      <c r="LJU33" s="305"/>
      <c r="LJV33" s="305"/>
      <c r="LJW33" s="305"/>
      <c r="LJX33" s="305"/>
      <c r="LJY33" s="305"/>
      <c r="LJZ33" s="305"/>
      <c r="LKA33" s="305"/>
      <c r="LKB33" s="305"/>
      <c r="LKC33" s="305"/>
      <c r="LKD33" s="305"/>
      <c r="LKE33" s="305"/>
      <c r="LKF33" s="305"/>
      <c r="LKG33" s="305"/>
      <c r="LKH33" s="305"/>
      <c r="LKI33" s="305"/>
      <c r="LKJ33" s="305"/>
      <c r="LKK33" s="305"/>
      <c r="LKL33" s="305"/>
      <c r="LKM33" s="305"/>
      <c r="LKN33" s="305"/>
      <c r="LKO33" s="305"/>
      <c r="LKP33" s="305"/>
      <c r="LKQ33" s="305"/>
      <c r="LKR33" s="305"/>
      <c r="LKS33" s="305"/>
      <c r="LKT33" s="305"/>
      <c r="LKU33" s="305"/>
      <c r="LKV33" s="305"/>
      <c r="LKW33" s="305"/>
      <c r="LKX33" s="305"/>
      <c r="LKY33" s="305"/>
      <c r="LKZ33" s="305"/>
      <c r="LLA33" s="305"/>
      <c r="LLB33" s="305"/>
      <c r="LLC33" s="305"/>
      <c r="LLD33" s="305"/>
      <c r="LLE33" s="305"/>
      <c r="LLF33" s="305"/>
      <c r="LLG33" s="305"/>
      <c r="LLH33" s="305"/>
      <c r="LLI33" s="305"/>
      <c r="LLJ33" s="305"/>
      <c r="LLK33" s="305"/>
      <c r="LLL33" s="305"/>
      <c r="LLM33" s="305"/>
      <c r="LLN33" s="305"/>
      <c r="LLO33" s="305"/>
      <c r="LLP33" s="305"/>
      <c r="LLQ33" s="305"/>
      <c r="LLR33" s="305"/>
      <c r="LLS33" s="305"/>
      <c r="LLT33" s="305"/>
      <c r="LLU33" s="305"/>
      <c r="LLV33" s="305"/>
      <c r="LLW33" s="305"/>
      <c r="LLX33" s="305"/>
      <c r="LLY33" s="305"/>
      <c r="LLZ33" s="305"/>
      <c r="LMA33" s="305"/>
      <c r="LMB33" s="305"/>
      <c r="LMC33" s="305"/>
      <c r="LMD33" s="305"/>
      <c r="LME33" s="305"/>
      <c r="LMF33" s="305"/>
      <c r="LMG33" s="305"/>
      <c r="LMH33" s="305"/>
      <c r="LMI33" s="305"/>
      <c r="LMJ33" s="305"/>
      <c r="LMK33" s="305"/>
      <c r="LML33" s="305"/>
      <c r="LMM33" s="305"/>
      <c r="LMN33" s="305"/>
      <c r="LMO33" s="305"/>
      <c r="LMP33" s="305"/>
      <c r="LMQ33" s="305"/>
      <c r="LMR33" s="305"/>
      <c r="LMS33" s="305"/>
      <c r="LMT33" s="305"/>
      <c r="LMU33" s="305"/>
      <c r="LMV33" s="305"/>
      <c r="LMW33" s="305"/>
      <c r="LMX33" s="305"/>
      <c r="LMY33" s="305"/>
      <c r="LMZ33" s="305"/>
      <c r="LNA33" s="305"/>
      <c r="LNB33" s="305"/>
      <c r="LNC33" s="305"/>
      <c r="LND33" s="305"/>
      <c r="LNE33" s="305"/>
      <c r="LNF33" s="305"/>
      <c r="LNG33" s="305"/>
      <c r="LNH33" s="305"/>
      <c r="LNI33" s="305"/>
      <c r="LNJ33" s="305"/>
      <c r="LNK33" s="305"/>
      <c r="LNL33" s="305"/>
      <c r="LNM33" s="305"/>
      <c r="LNN33" s="305"/>
      <c r="LNO33" s="305"/>
      <c r="LNP33" s="305"/>
      <c r="LNQ33" s="305"/>
      <c r="LNR33" s="305"/>
      <c r="LNS33" s="305"/>
      <c r="LNT33" s="305"/>
      <c r="LNU33" s="305"/>
      <c r="LNV33" s="305"/>
      <c r="LNW33" s="305"/>
      <c r="LNX33" s="305"/>
      <c r="LNY33" s="305"/>
      <c r="LNZ33" s="305"/>
      <c r="LOA33" s="305"/>
      <c r="LOB33" s="305"/>
      <c r="LOC33" s="305"/>
      <c r="LOD33" s="305"/>
      <c r="LOE33" s="305"/>
      <c r="LOF33" s="305"/>
      <c r="LOG33" s="305"/>
      <c r="LOH33" s="305"/>
      <c r="LOI33" s="305"/>
      <c r="LOJ33" s="305"/>
      <c r="LOK33" s="305"/>
      <c r="LOL33" s="305"/>
      <c r="LOM33" s="305"/>
      <c r="LON33" s="305"/>
      <c r="LOO33" s="305"/>
      <c r="LOP33" s="305"/>
      <c r="LOQ33" s="305"/>
      <c r="LOR33" s="305"/>
      <c r="LOS33" s="305"/>
      <c r="LOT33" s="305"/>
      <c r="LOU33" s="305"/>
      <c r="LOV33" s="305"/>
      <c r="LOW33" s="305"/>
      <c r="LOX33" s="305"/>
      <c r="LOY33" s="305"/>
      <c r="LOZ33" s="305"/>
      <c r="LPA33" s="305"/>
      <c r="LPB33" s="305"/>
      <c r="LPC33" s="305"/>
      <c r="LPD33" s="305"/>
      <c r="LPE33" s="305"/>
      <c r="LPF33" s="305"/>
      <c r="LPG33" s="305"/>
      <c r="LPH33" s="305"/>
      <c r="LPI33" s="305"/>
      <c r="LPJ33" s="305"/>
      <c r="LPK33" s="305"/>
      <c r="LPL33" s="305"/>
      <c r="LPM33" s="305"/>
      <c r="LPN33" s="305"/>
      <c r="LPO33" s="305"/>
      <c r="LPP33" s="305"/>
      <c r="LPQ33" s="305"/>
      <c r="LPR33" s="305"/>
      <c r="LPS33" s="305"/>
      <c r="LPT33" s="305"/>
      <c r="LPU33" s="305"/>
      <c r="LPV33" s="305"/>
      <c r="LPW33" s="305"/>
      <c r="LPX33" s="305"/>
      <c r="LPY33" s="305"/>
      <c r="LPZ33" s="305"/>
      <c r="LQA33" s="305"/>
      <c r="LQB33" s="305"/>
      <c r="LQC33" s="305"/>
      <c r="LQD33" s="305"/>
      <c r="LQE33" s="305"/>
      <c r="LQF33" s="305"/>
      <c r="LQG33" s="305"/>
      <c r="LQH33" s="305"/>
      <c r="LQI33" s="305"/>
      <c r="LQJ33" s="305"/>
      <c r="LQK33" s="305"/>
      <c r="LQL33" s="305"/>
      <c r="LQM33" s="305"/>
      <c r="LQN33" s="305"/>
      <c r="LQO33" s="305"/>
      <c r="LQP33" s="305"/>
      <c r="LQQ33" s="305"/>
      <c r="LQR33" s="305"/>
      <c r="LQS33" s="305"/>
      <c r="LQT33" s="305"/>
      <c r="LQU33" s="305"/>
      <c r="LQV33" s="305"/>
      <c r="LQW33" s="305"/>
      <c r="LQX33" s="305"/>
      <c r="LQY33" s="305"/>
      <c r="LQZ33" s="305"/>
      <c r="LRA33" s="305"/>
      <c r="LRB33" s="305"/>
      <c r="LRC33" s="305"/>
      <c r="LRD33" s="305"/>
      <c r="LRE33" s="305"/>
      <c r="LRF33" s="305"/>
      <c r="LRG33" s="305"/>
      <c r="LRH33" s="305"/>
      <c r="LRI33" s="305"/>
      <c r="LRJ33" s="305"/>
      <c r="LRK33" s="305"/>
      <c r="LRL33" s="305"/>
      <c r="LRM33" s="305"/>
      <c r="LRN33" s="305"/>
      <c r="LRO33" s="305"/>
      <c r="LRP33" s="305"/>
      <c r="LRQ33" s="305"/>
      <c r="LRR33" s="305"/>
      <c r="LRS33" s="305"/>
      <c r="LRT33" s="305"/>
      <c r="LRU33" s="305"/>
      <c r="LRV33" s="305"/>
      <c r="LRW33" s="305"/>
      <c r="LRX33" s="305"/>
      <c r="LRY33" s="305"/>
      <c r="LRZ33" s="305"/>
      <c r="LSA33" s="305"/>
      <c r="LSB33" s="305"/>
      <c r="LSC33" s="305"/>
      <c r="LSD33" s="305"/>
      <c r="LSE33" s="305"/>
      <c r="LSF33" s="305"/>
      <c r="LSG33" s="305"/>
      <c r="LSH33" s="305"/>
      <c r="LSI33" s="305"/>
      <c r="LSJ33" s="305"/>
      <c r="LSK33" s="305"/>
      <c r="LSL33" s="305"/>
      <c r="LSM33" s="305"/>
      <c r="LSN33" s="305"/>
      <c r="LSO33" s="305"/>
      <c r="LSP33" s="305"/>
      <c r="LSQ33" s="305"/>
      <c r="LSR33" s="305"/>
      <c r="LSS33" s="305"/>
      <c r="LST33" s="305"/>
      <c r="LSU33" s="305"/>
      <c r="LSV33" s="305"/>
      <c r="LSW33" s="305"/>
      <c r="LSX33" s="305"/>
      <c r="LSY33" s="305"/>
      <c r="LSZ33" s="305"/>
      <c r="LTA33" s="305"/>
      <c r="LTB33" s="305"/>
      <c r="LTC33" s="305"/>
      <c r="LTD33" s="305"/>
      <c r="LTE33" s="305"/>
      <c r="LTF33" s="305"/>
      <c r="LTG33" s="305"/>
      <c r="LTH33" s="305"/>
      <c r="LTI33" s="305"/>
      <c r="LTJ33" s="305"/>
      <c r="LTK33" s="305"/>
      <c r="LTL33" s="305"/>
      <c r="LTM33" s="305"/>
      <c r="LTN33" s="305"/>
      <c r="LTO33" s="305"/>
      <c r="LTP33" s="305"/>
      <c r="LTQ33" s="305"/>
      <c r="LTR33" s="305"/>
      <c r="LTS33" s="305"/>
      <c r="LTT33" s="305"/>
      <c r="LTU33" s="305"/>
      <c r="LTV33" s="305"/>
      <c r="LTW33" s="305"/>
      <c r="LTX33" s="305"/>
      <c r="LTY33" s="305"/>
      <c r="LTZ33" s="305"/>
      <c r="LUA33" s="305"/>
      <c r="LUB33" s="305"/>
      <c r="LUC33" s="305"/>
      <c r="LUD33" s="305"/>
      <c r="LUE33" s="305"/>
      <c r="LUF33" s="305"/>
      <c r="LUG33" s="305"/>
      <c r="LUH33" s="305"/>
      <c r="LUI33" s="305"/>
      <c r="LUJ33" s="305"/>
      <c r="LUK33" s="305"/>
      <c r="LUL33" s="305"/>
      <c r="LUM33" s="305"/>
      <c r="LUN33" s="305"/>
      <c r="LUO33" s="305"/>
      <c r="LUP33" s="305"/>
      <c r="LUQ33" s="305"/>
      <c r="LUR33" s="305"/>
      <c r="LUS33" s="305"/>
      <c r="LUT33" s="305"/>
      <c r="LUU33" s="305"/>
      <c r="LUV33" s="305"/>
      <c r="LUW33" s="305"/>
      <c r="LUX33" s="305"/>
      <c r="LUY33" s="305"/>
      <c r="LUZ33" s="305"/>
      <c r="LVA33" s="305"/>
      <c r="LVB33" s="305"/>
      <c r="LVC33" s="305"/>
      <c r="LVD33" s="305"/>
      <c r="LVE33" s="305"/>
      <c r="LVF33" s="305"/>
      <c r="LVG33" s="305"/>
      <c r="LVH33" s="305"/>
      <c r="LVI33" s="305"/>
      <c r="LVJ33" s="305"/>
      <c r="LVK33" s="305"/>
      <c r="LVL33" s="305"/>
      <c r="LVM33" s="305"/>
      <c r="LVN33" s="305"/>
      <c r="LVO33" s="305"/>
      <c r="LVP33" s="305"/>
      <c r="LVQ33" s="305"/>
      <c r="LVR33" s="305"/>
      <c r="LVS33" s="305"/>
      <c r="LVT33" s="305"/>
      <c r="LVU33" s="305"/>
      <c r="LVV33" s="305"/>
      <c r="LVW33" s="305"/>
      <c r="LVX33" s="305"/>
      <c r="LVY33" s="305"/>
      <c r="LVZ33" s="305"/>
      <c r="LWA33" s="305"/>
      <c r="LWB33" s="305"/>
      <c r="LWC33" s="305"/>
      <c r="LWD33" s="305"/>
      <c r="LWE33" s="305"/>
      <c r="LWF33" s="305"/>
      <c r="LWG33" s="305"/>
      <c r="LWH33" s="305"/>
      <c r="LWI33" s="305"/>
      <c r="LWJ33" s="305"/>
      <c r="LWK33" s="305"/>
      <c r="LWL33" s="305"/>
      <c r="LWM33" s="305"/>
      <c r="LWN33" s="305"/>
      <c r="LWO33" s="305"/>
      <c r="LWP33" s="305"/>
      <c r="LWQ33" s="305"/>
      <c r="LWR33" s="305"/>
      <c r="LWS33" s="305"/>
      <c r="LWT33" s="305"/>
      <c r="LWU33" s="305"/>
      <c r="LWV33" s="305"/>
      <c r="LWW33" s="305"/>
      <c r="LWX33" s="305"/>
      <c r="LWY33" s="305"/>
      <c r="LWZ33" s="305"/>
      <c r="LXA33" s="305"/>
      <c r="LXB33" s="305"/>
      <c r="LXC33" s="305"/>
      <c r="LXD33" s="305"/>
      <c r="LXE33" s="305"/>
      <c r="LXF33" s="305"/>
      <c r="LXG33" s="305"/>
      <c r="LXH33" s="305"/>
      <c r="LXI33" s="305"/>
      <c r="LXJ33" s="305"/>
      <c r="LXK33" s="305"/>
      <c r="LXL33" s="305"/>
      <c r="LXM33" s="305"/>
      <c r="LXN33" s="305"/>
      <c r="LXO33" s="305"/>
      <c r="LXP33" s="305"/>
      <c r="LXQ33" s="305"/>
      <c r="LXR33" s="305"/>
      <c r="LXS33" s="305"/>
      <c r="LXT33" s="305"/>
      <c r="LXU33" s="305"/>
      <c r="LXV33" s="305"/>
      <c r="LXW33" s="305"/>
      <c r="LXX33" s="305"/>
      <c r="LXY33" s="305"/>
      <c r="LXZ33" s="305"/>
      <c r="LYA33" s="305"/>
      <c r="LYB33" s="305"/>
      <c r="LYC33" s="305"/>
      <c r="LYD33" s="305"/>
      <c r="LYE33" s="305"/>
      <c r="LYF33" s="305"/>
      <c r="LYG33" s="305"/>
      <c r="LYH33" s="305"/>
      <c r="LYI33" s="305"/>
      <c r="LYJ33" s="305"/>
      <c r="LYK33" s="305"/>
      <c r="LYL33" s="305"/>
      <c r="LYM33" s="305"/>
      <c r="LYN33" s="305"/>
      <c r="LYO33" s="305"/>
      <c r="LYP33" s="305"/>
      <c r="LYQ33" s="305"/>
      <c r="LYR33" s="305"/>
      <c r="LYS33" s="305"/>
      <c r="LYT33" s="305"/>
      <c r="LYU33" s="305"/>
      <c r="LYV33" s="305"/>
      <c r="LYW33" s="305"/>
      <c r="LYX33" s="305"/>
      <c r="LYY33" s="305"/>
      <c r="LYZ33" s="305"/>
      <c r="LZA33" s="305"/>
      <c r="LZB33" s="305"/>
      <c r="LZC33" s="305"/>
      <c r="LZD33" s="305"/>
      <c r="LZE33" s="305"/>
      <c r="LZF33" s="305"/>
      <c r="LZG33" s="305"/>
      <c r="LZH33" s="305"/>
      <c r="LZI33" s="305"/>
      <c r="LZJ33" s="305"/>
      <c r="LZK33" s="305"/>
      <c r="LZL33" s="305"/>
      <c r="LZM33" s="305"/>
      <c r="LZN33" s="305"/>
      <c r="LZO33" s="305"/>
      <c r="LZP33" s="305"/>
      <c r="LZQ33" s="305"/>
      <c r="LZR33" s="305"/>
      <c r="LZS33" s="305"/>
      <c r="LZT33" s="305"/>
      <c r="LZU33" s="305"/>
      <c r="LZV33" s="305"/>
      <c r="LZW33" s="305"/>
      <c r="LZX33" s="305"/>
      <c r="LZY33" s="305"/>
      <c r="LZZ33" s="305"/>
      <c r="MAA33" s="305"/>
      <c r="MAB33" s="305"/>
      <c r="MAC33" s="305"/>
      <c r="MAD33" s="305"/>
      <c r="MAE33" s="305"/>
      <c r="MAF33" s="305"/>
      <c r="MAG33" s="305"/>
      <c r="MAH33" s="305"/>
      <c r="MAI33" s="305"/>
      <c r="MAJ33" s="305"/>
      <c r="MAK33" s="305"/>
      <c r="MAL33" s="305"/>
      <c r="MAM33" s="305"/>
      <c r="MAN33" s="305"/>
      <c r="MAO33" s="305"/>
      <c r="MAP33" s="305"/>
      <c r="MAQ33" s="305"/>
      <c r="MAR33" s="305"/>
      <c r="MAS33" s="305"/>
      <c r="MAT33" s="305"/>
      <c r="MAU33" s="305"/>
      <c r="MAV33" s="305"/>
      <c r="MAW33" s="305"/>
      <c r="MAX33" s="305"/>
      <c r="MAY33" s="305"/>
      <c r="MAZ33" s="305"/>
      <c r="MBA33" s="305"/>
      <c r="MBB33" s="305"/>
      <c r="MBC33" s="305"/>
      <c r="MBD33" s="305"/>
      <c r="MBE33" s="305"/>
      <c r="MBF33" s="305"/>
      <c r="MBG33" s="305"/>
      <c r="MBH33" s="305"/>
      <c r="MBI33" s="305"/>
      <c r="MBJ33" s="305"/>
      <c r="MBK33" s="305"/>
      <c r="MBL33" s="305"/>
      <c r="MBM33" s="305"/>
      <c r="MBN33" s="305"/>
      <c r="MBO33" s="305"/>
      <c r="MBP33" s="305"/>
      <c r="MBQ33" s="305"/>
      <c r="MBR33" s="305"/>
      <c r="MBS33" s="305"/>
      <c r="MBT33" s="305"/>
      <c r="MBU33" s="305"/>
      <c r="MBV33" s="305"/>
      <c r="MBW33" s="305"/>
      <c r="MBX33" s="305"/>
      <c r="MBY33" s="305"/>
      <c r="MBZ33" s="305"/>
      <c r="MCA33" s="305"/>
      <c r="MCB33" s="305"/>
      <c r="MCC33" s="305"/>
      <c r="MCD33" s="305"/>
      <c r="MCE33" s="305"/>
      <c r="MCF33" s="305"/>
      <c r="MCG33" s="305"/>
      <c r="MCH33" s="305"/>
      <c r="MCI33" s="305"/>
      <c r="MCJ33" s="305"/>
      <c r="MCK33" s="305"/>
      <c r="MCL33" s="305"/>
      <c r="MCM33" s="305"/>
      <c r="MCN33" s="305"/>
      <c r="MCO33" s="305"/>
      <c r="MCP33" s="305"/>
      <c r="MCQ33" s="305"/>
      <c r="MCR33" s="305"/>
      <c r="MCS33" s="305"/>
      <c r="MCT33" s="305"/>
      <c r="MCU33" s="305"/>
      <c r="MCV33" s="305"/>
      <c r="MCW33" s="305"/>
      <c r="MCX33" s="305"/>
      <c r="MCY33" s="305"/>
      <c r="MCZ33" s="305"/>
      <c r="MDA33" s="305"/>
      <c r="MDB33" s="305"/>
      <c r="MDC33" s="305"/>
      <c r="MDD33" s="305"/>
      <c r="MDE33" s="305"/>
      <c r="MDF33" s="305"/>
      <c r="MDG33" s="305"/>
      <c r="MDH33" s="305"/>
      <c r="MDI33" s="305"/>
      <c r="MDJ33" s="305"/>
      <c r="MDK33" s="305"/>
      <c r="MDL33" s="305"/>
      <c r="MDM33" s="305"/>
      <c r="MDN33" s="305"/>
      <c r="MDO33" s="305"/>
      <c r="MDP33" s="305"/>
      <c r="MDQ33" s="305"/>
      <c r="MDR33" s="305"/>
      <c r="MDS33" s="305"/>
      <c r="MDT33" s="305"/>
      <c r="MDU33" s="305"/>
      <c r="MDV33" s="305"/>
      <c r="MDW33" s="305"/>
      <c r="MDX33" s="305"/>
      <c r="MDY33" s="305"/>
      <c r="MDZ33" s="305"/>
      <c r="MEA33" s="305"/>
      <c r="MEB33" s="305"/>
      <c r="MEC33" s="305"/>
      <c r="MED33" s="305"/>
      <c r="MEE33" s="305"/>
      <c r="MEF33" s="305"/>
      <c r="MEG33" s="305"/>
      <c r="MEH33" s="305"/>
      <c r="MEI33" s="305"/>
      <c r="MEJ33" s="305"/>
      <c r="MEK33" s="305"/>
      <c r="MEL33" s="305"/>
      <c r="MEM33" s="305"/>
      <c r="MEN33" s="305"/>
      <c r="MEO33" s="305"/>
      <c r="MEP33" s="305"/>
      <c r="MEQ33" s="305"/>
      <c r="MER33" s="305"/>
      <c r="MES33" s="305"/>
      <c r="MET33" s="305"/>
      <c r="MEU33" s="305"/>
      <c r="MEV33" s="305"/>
      <c r="MEW33" s="305"/>
      <c r="MEX33" s="305"/>
      <c r="MEY33" s="305"/>
      <c r="MEZ33" s="305"/>
      <c r="MFA33" s="305"/>
      <c r="MFB33" s="305"/>
      <c r="MFC33" s="305"/>
      <c r="MFD33" s="305"/>
      <c r="MFE33" s="305"/>
      <c r="MFF33" s="305"/>
      <c r="MFG33" s="305"/>
      <c r="MFH33" s="305"/>
      <c r="MFI33" s="305"/>
      <c r="MFJ33" s="305"/>
      <c r="MFK33" s="305"/>
      <c r="MFL33" s="305"/>
      <c r="MFM33" s="305"/>
      <c r="MFN33" s="305"/>
      <c r="MFO33" s="305"/>
      <c r="MFP33" s="305"/>
      <c r="MFQ33" s="305"/>
      <c r="MFR33" s="305"/>
      <c r="MFS33" s="305"/>
      <c r="MFT33" s="305"/>
      <c r="MFU33" s="305"/>
      <c r="MFV33" s="305"/>
      <c r="MFW33" s="305"/>
      <c r="MFX33" s="305"/>
      <c r="MFY33" s="305"/>
      <c r="MFZ33" s="305"/>
      <c r="MGA33" s="305"/>
      <c r="MGB33" s="305"/>
      <c r="MGC33" s="305"/>
      <c r="MGD33" s="305"/>
      <c r="MGE33" s="305"/>
      <c r="MGF33" s="305"/>
      <c r="MGG33" s="305"/>
      <c r="MGH33" s="305"/>
      <c r="MGI33" s="305"/>
      <c r="MGJ33" s="305"/>
      <c r="MGK33" s="305"/>
      <c r="MGL33" s="305"/>
      <c r="MGM33" s="305"/>
      <c r="MGN33" s="305"/>
      <c r="MGO33" s="305"/>
      <c r="MGP33" s="305"/>
      <c r="MGQ33" s="305"/>
      <c r="MGR33" s="305"/>
      <c r="MGS33" s="305"/>
      <c r="MGT33" s="305"/>
      <c r="MGU33" s="305"/>
      <c r="MGV33" s="305"/>
      <c r="MGW33" s="305"/>
      <c r="MGX33" s="305"/>
      <c r="MGY33" s="305"/>
      <c r="MGZ33" s="305"/>
      <c r="MHA33" s="305"/>
      <c r="MHB33" s="305"/>
      <c r="MHC33" s="305"/>
      <c r="MHD33" s="305"/>
      <c r="MHE33" s="305"/>
      <c r="MHF33" s="305"/>
      <c r="MHG33" s="305"/>
      <c r="MHH33" s="305"/>
      <c r="MHI33" s="305"/>
      <c r="MHJ33" s="305"/>
      <c r="MHK33" s="305"/>
      <c r="MHL33" s="305"/>
      <c r="MHM33" s="305"/>
      <c r="MHN33" s="305"/>
      <c r="MHO33" s="305"/>
      <c r="MHP33" s="305"/>
      <c r="MHQ33" s="305"/>
      <c r="MHR33" s="305"/>
      <c r="MHS33" s="305"/>
      <c r="MHT33" s="305"/>
      <c r="MHU33" s="305"/>
      <c r="MHV33" s="305"/>
      <c r="MHW33" s="305"/>
      <c r="MHX33" s="305"/>
      <c r="MHY33" s="305"/>
      <c r="MHZ33" s="305"/>
      <c r="MIA33" s="305"/>
      <c r="MIB33" s="305"/>
      <c r="MIC33" s="305"/>
      <c r="MID33" s="305"/>
      <c r="MIE33" s="305"/>
      <c r="MIF33" s="305"/>
      <c r="MIG33" s="305"/>
      <c r="MIH33" s="305"/>
      <c r="MII33" s="305"/>
      <c r="MIJ33" s="305"/>
      <c r="MIK33" s="305"/>
      <c r="MIL33" s="305"/>
      <c r="MIM33" s="305"/>
      <c r="MIN33" s="305"/>
      <c r="MIO33" s="305"/>
      <c r="MIP33" s="305"/>
      <c r="MIQ33" s="305"/>
      <c r="MIR33" s="305"/>
      <c r="MIS33" s="305"/>
      <c r="MIT33" s="305"/>
      <c r="MIU33" s="305"/>
      <c r="MIV33" s="305"/>
      <c r="MIW33" s="305"/>
      <c r="MIX33" s="305"/>
      <c r="MIY33" s="305"/>
      <c r="MIZ33" s="305"/>
      <c r="MJA33" s="305"/>
      <c r="MJB33" s="305"/>
      <c r="MJC33" s="305"/>
      <c r="MJD33" s="305"/>
      <c r="MJE33" s="305"/>
      <c r="MJF33" s="305"/>
      <c r="MJG33" s="305"/>
      <c r="MJH33" s="305"/>
      <c r="MJI33" s="305"/>
      <c r="MJJ33" s="305"/>
      <c r="MJK33" s="305"/>
      <c r="MJL33" s="305"/>
      <c r="MJM33" s="305"/>
      <c r="MJN33" s="305"/>
      <c r="MJO33" s="305"/>
      <c r="MJP33" s="305"/>
      <c r="MJQ33" s="305"/>
      <c r="MJR33" s="305"/>
      <c r="MJS33" s="305"/>
      <c r="MJT33" s="305"/>
      <c r="MJU33" s="305"/>
      <c r="MJV33" s="305"/>
      <c r="MJW33" s="305"/>
      <c r="MJX33" s="305"/>
      <c r="MJY33" s="305"/>
      <c r="MJZ33" s="305"/>
      <c r="MKA33" s="305"/>
      <c r="MKB33" s="305"/>
      <c r="MKC33" s="305"/>
      <c r="MKD33" s="305"/>
      <c r="MKE33" s="305"/>
      <c r="MKF33" s="305"/>
      <c r="MKG33" s="305"/>
      <c r="MKH33" s="305"/>
      <c r="MKI33" s="305"/>
      <c r="MKJ33" s="305"/>
      <c r="MKK33" s="305"/>
      <c r="MKL33" s="305"/>
      <c r="MKM33" s="305"/>
      <c r="MKN33" s="305"/>
      <c r="MKO33" s="305"/>
      <c r="MKP33" s="305"/>
      <c r="MKQ33" s="305"/>
      <c r="MKR33" s="305"/>
      <c r="MKS33" s="305"/>
      <c r="MKT33" s="305"/>
      <c r="MKU33" s="305"/>
      <c r="MKV33" s="305"/>
      <c r="MKW33" s="305"/>
      <c r="MKX33" s="305"/>
      <c r="MKY33" s="305"/>
      <c r="MKZ33" s="305"/>
      <c r="MLA33" s="305"/>
      <c r="MLB33" s="305"/>
      <c r="MLC33" s="305"/>
      <c r="MLD33" s="305"/>
      <c r="MLE33" s="305"/>
      <c r="MLF33" s="305"/>
      <c r="MLG33" s="305"/>
      <c r="MLH33" s="305"/>
      <c r="MLI33" s="305"/>
      <c r="MLJ33" s="305"/>
      <c r="MLK33" s="305"/>
      <c r="MLL33" s="305"/>
      <c r="MLM33" s="305"/>
      <c r="MLN33" s="305"/>
      <c r="MLO33" s="305"/>
      <c r="MLP33" s="305"/>
      <c r="MLQ33" s="305"/>
      <c r="MLR33" s="305"/>
      <c r="MLS33" s="305"/>
      <c r="MLT33" s="305"/>
      <c r="MLU33" s="305"/>
      <c r="MLV33" s="305"/>
      <c r="MLW33" s="305"/>
      <c r="MLX33" s="305"/>
      <c r="MLY33" s="305"/>
      <c r="MLZ33" s="305"/>
      <c r="MMA33" s="305"/>
      <c r="MMB33" s="305"/>
      <c r="MMC33" s="305"/>
      <c r="MMD33" s="305"/>
      <c r="MME33" s="305"/>
      <c r="MMF33" s="305"/>
      <c r="MMG33" s="305"/>
      <c r="MMH33" s="305"/>
      <c r="MMI33" s="305"/>
      <c r="MMJ33" s="305"/>
      <c r="MMK33" s="305"/>
      <c r="MML33" s="305"/>
      <c r="MMM33" s="305"/>
      <c r="MMN33" s="305"/>
      <c r="MMO33" s="305"/>
      <c r="MMP33" s="305"/>
      <c r="MMQ33" s="305"/>
      <c r="MMR33" s="305"/>
      <c r="MMS33" s="305"/>
      <c r="MMT33" s="305"/>
      <c r="MMU33" s="305"/>
      <c r="MMV33" s="305"/>
      <c r="MMW33" s="305"/>
      <c r="MMX33" s="305"/>
      <c r="MMY33" s="305"/>
      <c r="MMZ33" s="305"/>
      <c r="MNA33" s="305"/>
      <c r="MNB33" s="305"/>
      <c r="MNC33" s="305"/>
      <c r="MND33" s="305"/>
      <c r="MNE33" s="305"/>
      <c r="MNF33" s="305"/>
      <c r="MNG33" s="305"/>
      <c r="MNH33" s="305"/>
      <c r="MNI33" s="305"/>
      <c r="MNJ33" s="305"/>
      <c r="MNK33" s="305"/>
      <c r="MNL33" s="305"/>
      <c r="MNM33" s="305"/>
      <c r="MNN33" s="305"/>
      <c r="MNO33" s="305"/>
      <c r="MNP33" s="305"/>
      <c r="MNQ33" s="305"/>
      <c r="MNR33" s="305"/>
      <c r="MNS33" s="305"/>
      <c r="MNT33" s="305"/>
      <c r="MNU33" s="305"/>
      <c r="MNV33" s="305"/>
      <c r="MNW33" s="305"/>
      <c r="MNX33" s="305"/>
      <c r="MNY33" s="305"/>
      <c r="MNZ33" s="305"/>
      <c r="MOA33" s="305"/>
      <c r="MOB33" s="305"/>
      <c r="MOC33" s="305"/>
      <c r="MOD33" s="305"/>
      <c r="MOE33" s="305"/>
      <c r="MOF33" s="305"/>
      <c r="MOG33" s="305"/>
      <c r="MOH33" s="305"/>
      <c r="MOI33" s="305"/>
      <c r="MOJ33" s="305"/>
      <c r="MOK33" s="305"/>
      <c r="MOL33" s="305"/>
      <c r="MOM33" s="305"/>
      <c r="MON33" s="305"/>
      <c r="MOO33" s="305"/>
      <c r="MOP33" s="305"/>
      <c r="MOQ33" s="305"/>
      <c r="MOR33" s="305"/>
      <c r="MOS33" s="305"/>
      <c r="MOT33" s="305"/>
      <c r="MOU33" s="305"/>
      <c r="MOV33" s="305"/>
      <c r="MOW33" s="305"/>
      <c r="MOX33" s="305"/>
      <c r="MOY33" s="305"/>
      <c r="MOZ33" s="305"/>
      <c r="MPA33" s="305"/>
      <c r="MPB33" s="305"/>
      <c r="MPC33" s="305"/>
      <c r="MPD33" s="305"/>
      <c r="MPE33" s="305"/>
      <c r="MPF33" s="305"/>
      <c r="MPG33" s="305"/>
      <c r="MPH33" s="305"/>
      <c r="MPI33" s="305"/>
      <c r="MPJ33" s="305"/>
      <c r="MPK33" s="305"/>
      <c r="MPL33" s="305"/>
      <c r="MPM33" s="305"/>
      <c r="MPN33" s="305"/>
      <c r="MPO33" s="305"/>
      <c r="MPP33" s="305"/>
      <c r="MPQ33" s="305"/>
      <c r="MPR33" s="305"/>
      <c r="MPS33" s="305"/>
      <c r="MPT33" s="305"/>
      <c r="MPU33" s="305"/>
      <c r="MPV33" s="305"/>
      <c r="MPW33" s="305"/>
      <c r="MPX33" s="305"/>
      <c r="MPY33" s="305"/>
      <c r="MPZ33" s="305"/>
      <c r="MQA33" s="305"/>
      <c r="MQB33" s="305"/>
      <c r="MQC33" s="305"/>
      <c r="MQD33" s="305"/>
      <c r="MQE33" s="305"/>
      <c r="MQF33" s="305"/>
      <c r="MQG33" s="305"/>
      <c r="MQH33" s="305"/>
      <c r="MQI33" s="305"/>
      <c r="MQJ33" s="305"/>
      <c r="MQK33" s="305"/>
      <c r="MQL33" s="305"/>
      <c r="MQM33" s="305"/>
      <c r="MQN33" s="305"/>
      <c r="MQO33" s="305"/>
      <c r="MQP33" s="305"/>
      <c r="MQQ33" s="305"/>
      <c r="MQR33" s="305"/>
      <c r="MQS33" s="305"/>
      <c r="MQT33" s="305"/>
      <c r="MQU33" s="305"/>
      <c r="MQV33" s="305"/>
      <c r="MQW33" s="305"/>
      <c r="MQX33" s="305"/>
      <c r="MQY33" s="305"/>
      <c r="MQZ33" s="305"/>
      <c r="MRA33" s="305"/>
      <c r="MRB33" s="305"/>
      <c r="MRC33" s="305"/>
      <c r="MRD33" s="305"/>
      <c r="MRE33" s="305"/>
      <c r="MRF33" s="305"/>
      <c r="MRG33" s="305"/>
      <c r="MRH33" s="305"/>
      <c r="MRI33" s="305"/>
      <c r="MRJ33" s="305"/>
      <c r="MRK33" s="305"/>
      <c r="MRL33" s="305"/>
      <c r="MRM33" s="305"/>
      <c r="MRN33" s="305"/>
      <c r="MRO33" s="305"/>
      <c r="MRP33" s="305"/>
      <c r="MRQ33" s="305"/>
      <c r="MRR33" s="305"/>
      <c r="MRS33" s="305"/>
      <c r="MRT33" s="305"/>
      <c r="MRU33" s="305"/>
      <c r="MRV33" s="305"/>
      <c r="MRW33" s="305"/>
      <c r="MRX33" s="305"/>
      <c r="MRY33" s="305"/>
      <c r="MRZ33" s="305"/>
      <c r="MSA33" s="305"/>
      <c r="MSB33" s="305"/>
      <c r="MSC33" s="305"/>
      <c r="MSD33" s="305"/>
      <c r="MSE33" s="305"/>
      <c r="MSF33" s="305"/>
      <c r="MSG33" s="305"/>
      <c r="MSH33" s="305"/>
      <c r="MSI33" s="305"/>
      <c r="MSJ33" s="305"/>
      <c r="MSK33" s="305"/>
      <c r="MSL33" s="305"/>
      <c r="MSM33" s="305"/>
      <c r="MSN33" s="305"/>
      <c r="MSO33" s="305"/>
      <c r="MSP33" s="305"/>
      <c r="MSQ33" s="305"/>
      <c r="MSR33" s="305"/>
      <c r="MSS33" s="305"/>
      <c r="MST33" s="305"/>
      <c r="MSU33" s="305"/>
      <c r="MSV33" s="305"/>
      <c r="MSW33" s="305"/>
      <c r="MSX33" s="305"/>
      <c r="MSY33" s="305"/>
      <c r="MSZ33" s="305"/>
      <c r="MTA33" s="305"/>
      <c r="MTB33" s="305"/>
      <c r="MTC33" s="305"/>
      <c r="MTD33" s="305"/>
      <c r="MTE33" s="305"/>
      <c r="MTF33" s="305"/>
      <c r="MTG33" s="305"/>
      <c r="MTH33" s="305"/>
      <c r="MTI33" s="305"/>
      <c r="MTJ33" s="305"/>
      <c r="MTK33" s="305"/>
      <c r="MTL33" s="305"/>
      <c r="MTM33" s="305"/>
      <c r="MTN33" s="305"/>
      <c r="MTO33" s="305"/>
      <c r="MTP33" s="305"/>
      <c r="MTQ33" s="305"/>
      <c r="MTR33" s="305"/>
      <c r="MTS33" s="305"/>
      <c r="MTT33" s="305"/>
      <c r="MTU33" s="305"/>
      <c r="MTV33" s="305"/>
      <c r="MTW33" s="305"/>
      <c r="MTX33" s="305"/>
      <c r="MTY33" s="305"/>
      <c r="MTZ33" s="305"/>
      <c r="MUA33" s="305"/>
      <c r="MUB33" s="305"/>
      <c r="MUC33" s="305"/>
      <c r="MUD33" s="305"/>
      <c r="MUE33" s="305"/>
      <c r="MUF33" s="305"/>
      <c r="MUG33" s="305"/>
      <c r="MUH33" s="305"/>
      <c r="MUI33" s="305"/>
      <c r="MUJ33" s="305"/>
      <c r="MUK33" s="305"/>
      <c r="MUL33" s="305"/>
      <c r="MUM33" s="305"/>
      <c r="MUN33" s="305"/>
      <c r="MUO33" s="305"/>
      <c r="MUP33" s="305"/>
      <c r="MUQ33" s="305"/>
      <c r="MUR33" s="305"/>
      <c r="MUS33" s="305"/>
      <c r="MUT33" s="305"/>
      <c r="MUU33" s="305"/>
      <c r="MUV33" s="305"/>
      <c r="MUW33" s="305"/>
      <c r="MUX33" s="305"/>
      <c r="MUY33" s="305"/>
      <c r="MUZ33" s="305"/>
      <c r="MVA33" s="305"/>
      <c r="MVB33" s="305"/>
      <c r="MVC33" s="305"/>
      <c r="MVD33" s="305"/>
      <c r="MVE33" s="305"/>
      <c r="MVF33" s="305"/>
      <c r="MVG33" s="305"/>
      <c r="MVH33" s="305"/>
      <c r="MVI33" s="305"/>
      <c r="MVJ33" s="305"/>
      <c r="MVK33" s="305"/>
      <c r="MVL33" s="305"/>
      <c r="MVM33" s="305"/>
      <c r="MVN33" s="305"/>
      <c r="MVO33" s="305"/>
      <c r="MVP33" s="305"/>
      <c r="MVQ33" s="305"/>
      <c r="MVR33" s="305"/>
      <c r="MVS33" s="305"/>
      <c r="MVT33" s="305"/>
      <c r="MVU33" s="305"/>
      <c r="MVV33" s="305"/>
      <c r="MVW33" s="305"/>
      <c r="MVX33" s="305"/>
      <c r="MVY33" s="305"/>
      <c r="MVZ33" s="305"/>
      <c r="MWA33" s="305"/>
      <c r="MWB33" s="305"/>
      <c r="MWC33" s="305"/>
      <c r="MWD33" s="305"/>
      <c r="MWE33" s="305"/>
      <c r="MWF33" s="305"/>
      <c r="MWG33" s="305"/>
      <c r="MWH33" s="305"/>
      <c r="MWI33" s="305"/>
      <c r="MWJ33" s="305"/>
      <c r="MWK33" s="305"/>
      <c r="MWL33" s="305"/>
      <c r="MWM33" s="305"/>
      <c r="MWN33" s="305"/>
      <c r="MWO33" s="305"/>
      <c r="MWP33" s="305"/>
      <c r="MWQ33" s="305"/>
      <c r="MWR33" s="305"/>
      <c r="MWS33" s="305"/>
      <c r="MWT33" s="305"/>
      <c r="MWU33" s="305"/>
      <c r="MWV33" s="305"/>
      <c r="MWW33" s="305"/>
      <c r="MWX33" s="305"/>
      <c r="MWY33" s="305"/>
      <c r="MWZ33" s="305"/>
      <c r="MXA33" s="305"/>
      <c r="MXB33" s="305"/>
      <c r="MXC33" s="305"/>
      <c r="MXD33" s="305"/>
      <c r="MXE33" s="305"/>
      <c r="MXF33" s="305"/>
      <c r="MXG33" s="305"/>
      <c r="MXH33" s="305"/>
      <c r="MXI33" s="305"/>
      <c r="MXJ33" s="305"/>
      <c r="MXK33" s="305"/>
      <c r="MXL33" s="305"/>
      <c r="MXM33" s="305"/>
      <c r="MXN33" s="305"/>
      <c r="MXO33" s="305"/>
      <c r="MXP33" s="305"/>
      <c r="MXQ33" s="305"/>
      <c r="MXR33" s="305"/>
      <c r="MXS33" s="305"/>
      <c r="MXT33" s="305"/>
      <c r="MXU33" s="305"/>
      <c r="MXV33" s="305"/>
      <c r="MXW33" s="305"/>
      <c r="MXX33" s="305"/>
      <c r="MXY33" s="305"/>
      <c r="MXZ33" s="305"/>
      <c r="MYA33" s="305"/>
      <c r="MYB33" s="305"/>
      <c r="MYC33" s="305"/>
      <c r="MYD33" s="305"/>
      <c r="MYE33" s="305"/>
      <c r="MYF33" s="305"/>
      <c r="MYG33" s="305"/>
      <c r="MYH33" s="305"/>
      <c r="MYI33" s="305"/>
      <c r="MYJ33" s="305"/>
      <c r="MYK33" s="305"/>
      <c r="MYL33" s="305"/>
      <c r="MYM33" s="305"/>
      <c r="MYN33" s="305"/>
      <c r="MYO33" s="305"/>
      <c r="MYP33" s="305"/>
      <c r="MYQ33" s="305"/>
      <c r="MYR33" s="305"/>
      <c r="MYS33" s="305"/>
      <c r="MYT33" s="305"/>
      <c r="MYU33" s="305"/>
      <c r="MYV33" s="305"/>
      <c r="MYW33" s="305"/>
      <c r="MYX33" s="305"/>
      <c r="MYY33" s="305"/>
      <c r="MYZ33" s="305"/>
      <c r="MZA33" s="305"/>
      <c r="MZB33" s="305"/>
      <c r="MZC33" s="305"/>
      <c r="MZD33" s="305"/>
      <c r="MZE33" s="305"/>
      <c r="MZF33" s="305"/>
      <c r="MZG33" s="305"/>
      <c r="MZH33" s="305"/>
      <c r="MZI33" s="305"/>
      <c r="MZJ33" s="305"/>
      <c r="MZK33" s="305"/>
      <c r="MZL33" s="305"/>
      <c r="MZM33" s="305"/>
      <c r="MZN33" s="305"/>
      <c r="MZO33" s="305"/>
      <c r="MZP33" s="305"/>
      <c r="MZQ33" s="305"/>
      <c r="MZR33" s="305"/>
      <c r="MZS33" s="305"/>
      <c r="MZT33" s="305"/>
      <c r="MZU33" s="305"/>
      <c r="MZV33" s="305"/>
      <c r="MZW33" s="305"/>
      <c r="MZX33" s="305"/>
      <c r="MZY33" s="305"/>
      <c r="MZZ33" s="305"/>
      <c r="NAA33" s="305"/>
      <c r="NAB33" s="305"/>
      <c r="NAC33" s="305"/>
      <c r="NAD33" s="305"/>
      <c r="NAE33" s="305"/>
      <c r="NAF33" s="305"/>
      <c r="NAG33" s="305"/>
      <c r="NAH33" s="305"/>
      <c r="NAI33" s="305"/>
      <c r="NAJ33" s="305"/>
      <c r="NAK33" s="305"/>
      <c r="NAL33" s="305"/>
      <c r="NAM33" s="305"/>
      <c r="NAN33" s="305"/>
      <c r="NAO33" s="305"/>
      <c r="NAP33" s="305"/>
      <c r="NAQ33" s="305"/>
      <c r="NAR33" s="305"/>
      <c r="NAS33" s="305"/>
      <c r="NAT33" s="305"/>
      <c r="NAU33" s="305"/>
      <c r="NAV33" s="305"/>
      <c r="NAW33" s="305"/>
      <c r="NAX33" s="305"/>
      <c r="NAY33" s="305"/>
      <c r="NAZ33" s="305"/>
      <c r="NBA33" s="305"/>
      <c r="NBB33" s="305"/>
      <c r="NBC33" s="305"/>
      <c r="NBD33" s="305"/>
      <c r="NBE33" s="305"/>
      <c r="NBF33" s="305"/>
      <c r="NBG33" s="305"/>
      <c r="NBH33" s="305"/>
      <c r="NBI33" s="305"/>
      <c r="NBJ33" s="305"/>
      <c r="NBK33" s="305"/>
      <c r="NBL33" s="305"/>
      <c r="NBM33" s="305"/>
      <c r="NBN33" s="305"/>
      <c r="NBO33" s="305"/>
      <c r="NBP33" s="305"/>
      <c r="NBQ33" s="305"/>
      <c r="NBR33" s="305"/>
      <c r="NBS33" s="305"/>
      <c r="NBT33" s="305"/>
      <c r="NBU33" s="305"/>
      <c r="NBV33" s="305"/>
      <c r="NBW33" s="305"/>
      <c r="NBX33" s="305"/>
      <c r="NBY33" s="305"/>
      <c r="NBZ33" s="305"/>
      <c r="NCA33" s="305"/>
      <c r="NCB33" s="305"/>
      <c r="NCC33" s="305"/>
      <c r="NCD33" s="305"/>
      <c r="NCE33" s="305"/>
      <c r="NCF33" s="305"/>
      <c r="NCG33" s="305"/>
      <c r="NCH33" s="305"/>
      <c r="NCI33" s="305"/>
      <c r="NCJ33" s="305"/>
      <c r="NCK33" s="305"/>
      <c r="NCL33" s="305"/>
      <c r="NCM33" s="305"/>
      <c r="NCN33" s="305"/>
      <c r="NCO33" s="305"/>
      <c r="NCP33" s="305"/>
      <c r="NCQ33" s="305"/>
      <c r="NCR33" s="305"/>
      <c r="NCS33" s="305"/>
      <c r="NCT33" s="305"/>
      <c r="NCU33" s="305"/>
      <c r="NCV33" s="305"/>
      <c r="NCW33" s="305"/>
      <c r="NCX33" s="305"/>
      <c r="NCY33" s="305"/>
      <c r="NCZ33" s="305"/>
      <c r="NDA33" s="305"/>
      <c r="NDB33" s="305"/>
      <c r="NDC33" s="305"/>
      <c r="NDD33" s="305"/>
      <c r="NDE33" s="305"/>
      <c r="NDF33" s="305"/>
      <c r="NDG33" s="305"/>
      <c r="NDH33" s="305"/>
      <c r="NDI33" s="305"/>
      <c r="NDJ33" s="305"/>
      <c r="NDK33" s="305"/>
      <c r="NDL33" s="305"/>
      <c r="NDM33" s="305"/>
      <c r="NDN33" s="305"/>
      <c r="NDO33" s="305"/>
      <c r="NDP33" s="305"/>
      <c r="NDQ33" s="305"/>
      <c r="NDR33" s="305"/>
      <c r="NDS33" s="305"/>
      <c r="NDT33" s="305"/>
      <c r="NDU33" s="305"/>
      <c r="NDV33" s="305"/>
      <c r="NDW33" s="305"/>
      <c r="NDX33" s="305"/>
      <c r="NDY33" s="305"/>
      <c r="NDZ33" s="305"/>
      <c r="NEA33" s="305"/>
      <c r="NEB33" s="305"/>
      <c r="NEC33" s="305"/>
      <c r="NED33" s="305"/>
      <c r="NEE33" s="305"/>
      <c r="NEF33" s="305"/>
      <c r="NEG33" s="305"/>
      <c r="NEH33" s="305"/>
      <c r="NEI33" s="305"/>
      <c r="NEJ33" s="305"/>
      <c r="NEK33" s="305"/>
      <c r="NEL33" s="305"/>
      <c r="NEM33" s="305"/>
      <c r="NEN33" s="305"/>
      <c r="NEO33" s="305"/>
      <c r="NEP33" s="305"/>
      <c r="NEQ33" s="305"/>
      <c r="NER33" s="305"/>
      <c r="NES33" s="305"/>
      <c r="NET33" s="305"/>
      <c r="NEU33" s="305"/>
      <c r="NEV33" s="305"/>
      <c r="NEW33" s="305"/>
      <c r="NEX33" s="305"/>
      <c r="NEY33" s="305"/>
      <c r="NEZ33" s="305"/>
      <c r="NFA33" s="305"/>
      <c r="NFB33" s="305"/>
      <c r="NFC33" s="305"/>
      <c r="NFD33" s="305"/>
      <c r="NFE33" s="305"/>
      <c r="NFF33" s="305"/>
      <c r="NFG33" s="305"/>
      <c r="NFH33" s="305"/>
      <c r="NFI33" s="305"/>
      <c r="NFJ33" s="305"/>
      <c r="NFK33" s="305"/>
      <c r="NFL33" s="305"/>
      <c r="NFM33" s="305"/>
      <c r="NFN33" s="305"/>
      <c r="NFO33" s="305"/>
      <c r="NFP33" s="305"/>
      <c r="NFQ33" s="305"/>
      <c r="NFR33" s="305"/>
      <c r="NFS33" s="305"/>
      <c r="NFT33" s="305"/>
      <c r="NFU33" s="305"/>
      <c r="NFV33" s="305"/>
      <c r="NFW33" s="305"/>
      <c r="NFX33" s="305"/>
      <c r="NFY33" s="305"/>
      <c r="NFZ33" s="305"/>
      <c r="NGA33" s="305"/>
      <c r="NGB33" s="305"/>
      <c r="NGC33" s="305"/>
      <c r="NGD33" s="305"/>
      <c r="NGE33" s="305"/>
      <c r="NGF33" s="305"/>
      <c r="NGG33" s="305"/>
      <c r="NGH33" s="305"/>
      <c r="NGI33" s="305"/>
      <c r="NGJ33" s="305"/>
      <c r="NGK33" s="305"/>
      <c r="NGL33" s="305"/>
      <c r="NGM33" s="305"/>
      <c r="NGN33" s="305"/>
      <c r="NGO33" s="305"/>
      <c r="NGP33" s="305"/>
      <c r="NGQ33" s="305"/>
      <c r="NGR33" s="305"/>
      <c r="NGS33" s="305"/>
      <c r="NGT33" s="305"/>
      <c r="NGU33" s="305"/>
      <c r="NGV33" s="305"/>
      <c r="NGW33" s="305"/>
      <c r="NGX33" s="305"/>
      <c r="NGY33" s="305"/>
      <c r="NGZ33" s="305"/>
      <c r="NHA33" s="305"/>
      <c r="NHB33" s="305"/>
      <c r="NHC33" s="305"/>
      <c r="NHD33" s="305"/>
      <c r="NHE33" s="305"/>
      <c r="NHF33" s="305"/>
      <c r="NHG33" s="305"/>
      <c r="NHH33" s="305"/>
      <c r="NHI33" s="305"/>
      <c r="NHJ33" s="305"/>
      <c r="NHK33" s="305"/>
      <c r="NHL33" s="305"/>
      <c r="NHM33" s="305"/>
      <c r="NHN33" s="305"/>
      <c r="NHO33" s="305"/>
      <c r="NHP33" s="305"/>
      <c r="NHQ33" s="305"/>
      <c r="NHR33" s="305"/>
      <c r="NHS33" s="305"/>
      <c r="NHT33" s="305"/>
      <c r="NHU33" s="305"/>
      <c r="NHV33" s="305"/>
      <c r="NHW33" s="305"/>
      <c r="NHX33" s="305"/>
      <c r="NHY33" s="305"/>
      <c r="NHZ33" s="305"/>
      <c r="NIA33" s="305"/>
      <c r="NIB33" s="305"/>
      <c r="NIC33" s="305"/>
      <c r="NID33" s="305"/>
      <c r="NIE33" s="305"/>
      <c r="NIF33" s="305"/>
      <c r="NIG33" s="305"/>
      <c r="NIH33" s="305"/>
      <c r="NII33" s="305"/>
      <c r="NIJ33" s="305"/>
      <c r="NIK33" s="305"/>
      <c r="NIL33" s="305"/>
      <c r="NIM33" s="305"/>
      <c r="NIN33" s="305"/>
      <c r="NIO33" s="305"/>
      <c r="NIP33" s="305"/>
      <c r="NIQ33" s="305"/>
      <c r="NIR33" s="305"/>
      <c r="NIS33" s="305"/>
      <c r="NIT33" s="305"/>
      <c r="NIU33" s="305"/>
      <c r="NIV33" s="305"/>
      <c r="NIW33" s="305"/>
      <c r="NIX33" s="305"/>
      <c r="NIY33" s="305"/>
      <c r="NIZ33" s="305"/>
      <c r="NJA33" s="305"/>
      <c r="NJB33" s="305"/>
      <c r="NJC33" s="305"/>
      <c r="NJD33" s="305"/>
      <c r="NJE33" s="305"/>
      <c r="NJF33" s="305"/>
      <c r="NJG33" s="305"/>
      <c r="NJH33" s="305"/>
      <c r="NJI33" s="305"/>
      <c r="NJJ33" s="305"/>
      <c r="NJK33" s="305"/>
      <c r="NJL33" s="305"/>
      <c r="NJM33" s="305"/>
      <c r="NJN33" s="305"/>
      <c r="NJO33" s="305"/>
      <c r="NJP33" s="305"/>
      <c r="NJQ33" s="305"/>
      <c r="NJR33" s="305"/>
      <c r="NJS33" s="305"/>
      <c r="NJT33" s="305"/>
      <c r="NJU33" s="305"/>
      <c r="NJV33" s="305"/>
      <c r="NJW33" s="305"/>
      <c r="NJX33" s="305"/>
      <c r="NJY33" s="305"/>
      <c r="NJZ33" s="305"/>
      <c r="NKA33" s="305"/>
      <c r="NKB33" s="305"/>
      <c r="NKC33" s="305"/>
      <c r="NKD33" s="305"/>
      <c r="NKE33" s="305"/>
      <c r="NKF33" s="305"/>
      <c r="NKG33" s="305"/>
      <c r="NKH33" s="305"/>
      <c r="NKI33" s="305"/>
      <c r="NKJ33" s="305"/>
      <c r="NKK33" s="305"/>
      <c r="NKL33" s="305"/>
      <c r="NKM33" s="305"/>
      <c r="NKN33" s="305"/>
      <c r="NKO33" s="305"/>
      <c r="NKP33" s="305"/>
      <c r="NKQ33" s="305"/>
      <c r="NKR33" s="305"/>
      <c r="NKS33" s="305"/>
      <c r="NKT33" s="305"/>
      <c r="NKU33" s="305"/>
      <c r="NKV33" s="305"/>
      <c r="NKW33" s="305"/>
      <c r="NKX33" s="305"/>
      <c r="NKY33" s="305"/>
      <c r="NKZ33" s="305"/>
      <c r="NLA33" s="305"/>
      <c r="NLB33" s="305"/>
      <c r="NLC33" s="305"/>
      <c r="NLD33" s="305"/>
      <c r="NLE33" s="305"/>
      <c r="NLF33" s="305"/>
      <c r="NLG33" s="305"/>
      <c r="NLH33" s="305"/>
      <c r="NLI33" s="305"/>
      <c r="NLJ33" s="305"/>
      <c r="NLK33" s="305"/>
      <c r="NLL33" s="305"/>
      <c r="NLM33" s="305"/>
      <c r="NLN33" s="305"/>
      <c r="NLO33" s="305"/>
      <c r="NLP33" s="305"/>
      <c r="NLQ33" s="305"/>
      <c r="NLR33" s="305"/>
      <c r="NLS33" s="305"/>
      <c r="NLT33" s="305"/>
      <c r="NLU33" s="305"/>
      <c r="NLV33" s="305"/>
      <c r="NLW33" s="305"/>
      <c r="NLX33" s="305"/>
      <c r="NLY33" s="305"/>
      <c r="NLZ33" s="305"/>
      <c r="NMA33" s="305"/>
      <c r="NMB33" s="305"/>
      <c r="NMC33" s="305"/>
      <c r="NMD33" s="305"/>
      <c r="NME33" s="305"/>
      <c r="NMF33" s="305"/>
      <c r="NMG33" s="305"/>
      <c r="NMH33" s="305"/>
      <c r="NMI33" s="305"/>
      <c r="NMJ33" s="305"/>
      <c r="NMK33" s="305"/>
      <c r="NML33" s="305"/>
      <c r="NMM33" s="305"/>
      <c r="NMN33" s="305"/>
      <c r="NMO33" s="305"/>
      <c r="NMP33" s="305"/>
      <c r="NMQ33" s="305"/>
      <c r="NMR33" s="305"/>
      <c r="NMS33" s="305"/>
      <c r="NMT33" s="305"/>
      <c r="NMU33" s="305"/>
      <c r="NMV33" s="305"/>
      <c r="NMW33" s="305"/>
      <c r="NMX33" s="305"/>
      <c r="NMY33" s="305"/>
      <c r="NMZ33" s="305"/>
      <c r="NNA33" s="305"/>
      <c r="NNB33" s="305"/>
      <c r="NNC33" s="305"/>
      <c r="NND33" s="305"/>
      <c r="NNE33" s="305"/>
      <c r="NNF33" s="305"/>
      <c r="NNG33" s="305"/>
      <c r="NNH33" s="305"/>
      <c r="NNI33" s="305"/>
      <c r="NNJ33" s="305"/>
      <c r="NNK33" s="305"/>
      <c r="NNL33" s="305"/>
      <c r="NNM33" s="305"/>
      <c r="NNN33" s="305"/>
      <c r="NNO33" s="305"/>
      <c r="NNP33" s="305"/>
      <c r="NNQ33" s="305"/>
      <c r="NNR33" s="305"/>
      <c r="NNS33" s="305"/>
      <c r="NNT33" s="305"/>
      <c r="NNU33" s="305"/>
      <c r="NNV33" s="305"/>
      <c r="NNW33" s="305"/>
      <c r="NNX33" s="305"/>
      <c r="NNY33" s="305"/>
      <c r="NNZ33" s="305"/>
      <c r="NOA33" s="305"/>
      <c r="NOB33" s="305"/>
      <c r="NOC33" s="305"/>
      <c r="NOD33" s="305"/>
      <c r="NOE33" s="305"/>
      <c r="NOF33" s="305"/>
      <c r="NOG33" s="305"/>
      <c r="NOH33" s="305"/>
      <c r="NOI33" s="305"/>
      <c r="NOJ33" s="305"/>
      <c r="NOK33" s="305"/>
      <c r="NOL33" s="305"/>
      <c r="NOM33" s="305"/>
      <c r="NON33" s="305"/>
      <c r="NOO33" s="305"/>
      <c r="NOP33" s="305"/>
      <c r="NOQ33" s="305"/>
      <c r="NOR33" s="305"/>
      <c r="NOS33" s="305"/>
      <c r="NOT33" s="305"/>
      <c r="NOU33" s="305"/>
      <c r="NOV33" s="305"/>
      <c r="NOW33" s="305"/>
      <c r="NOX33" s="305"/>
      <c r="NOY33" s="305"/>
      <c r="NOZ33" s="305"/>
      <c r="NPA33" s="305"/>
      <c r="NPB33" s="305"/>
      <c r="NPC33" s="305"/>
      <c r="NPD33" s="305"/>
      <c r="NPE33" s="305"/>
      <c r="NPF33" s="305"/>
      <c r="NPG33" s="305"/>
      <c r="NPH33" s="305"/>
      <c r="NPI33" s="305"/>
      <c r="NPJ33" s="305"/>
      <c r="NPK33" s="305"/>
      <c r="NPL33" s="305"/>
      <c r="NPM33" s="305"/>
      <c r="NPN33" s="305"/>
      <c r="NPO33" s="305"/>
      <c r="NPP33" s="305"/>
      <c r="NPQ33" s="305"/>
      <c r="NPR33" s="305"/>
      <c r="NPS33" s="305"/>
      <c r="NPT33" s="305"/>
      <c r="NPU33" s="305"/>
      <c r="NPV33" s="305"/>
      <c r="NPW33" s="305"/>
      <c r="NPX33" s="305"/>
      <c r="NPY33" s="305"/>
      <c r="NPZ33" s="305"/>
      <c r="NQA33" s="305"/>
      <c r="NQB33" s="305"/>
      <c r="NQC33" s="305"/>
      <c r="NQD33" s="305"/>
      <c r="NQE33" s="305"/>
      <c r="NQF33" s="305"/>
      <c r="NQG33" s="305"/>
      <c r="NQH33" s="305"/>
      <c r="NQI33" s="305"/>
      <c r="NQJ33" s="305"/>
      <c r="NQK33" s="305"/>
      <c r="NQL33" s="305"/>
      <c r="NQM33" s="305"/>
      <c r="NQN33" s="305"/>
      <c r="NQO33" s="305"/>
      <c r="NQP33" s="305"/>
      <c r="NQQ33" s="305"/>
      <c r="NQR33" s="305"/>
      <c r="NQS33" s="305"/>
      <c r="NQT33" s="305"/>
      <c r="NQU33" s="305"/>
      <c r="NQV33" s="305"/>
      <c r="NQW33" s="305"/>
      <c r="NQX33" s="305"/>
      <c r="NQY33" s="305"/>
      <c r="NQZ33" s="305"/>
      <c r="NRA33" s="305"/>
      <c r="NRB33" s="305"/>
      <c r="NRC33" s="305"/>
      <c r="NRD33" s="305"/>
      <c r="NRE33" s="305"/>
      <c r="NRF33" s="305"/>
      <c r="NRG33" s="305"/>
      <c r="NRH33" s="305"/>
      <c r="NRI33" s="305"/>
      <c r="NRJ33" s="305"/>
      <c r="NRK33" s="305"/>
      <c r="NRL33" s="305"/>
      <c r="NRM33" s="305"/>
      <c r="NRN33" s="305"/>
      <c r="NRO33" s="305"/>
      <c r="NRP33" s="305"/>
      <c r="NRQ33" s="305"/>
      <c r="NRR33" s="305"/>
      <c r="NRS33" s="305"/>
      <c r="NRT33" s="305"/>
      <c r="NRU33" s="305"/>
      <c r="NRV33" s="305"/>
      <c r="NRW33" s="305"/>
      <c r="NRX33" s="305"/>
      <c r="NRY33" s="305"/>
      <c r="NRZ33" s="305"/>
      <c r="NSA33" s="305"/>
      <c r="NSB33" s="305"/>
      <c r="NSC33" s="305"/>
      <c r="NSD33" s="305"/>
      <c r="NSE33" s="305"/>
      <c r="NSF33" s="305"/>
      <c r="NSG33" s="305"/>
      <c r="NSH33" s="305"/>
      <c r="NSI33" s="305"/>
      <c r="NSJ33" s="305"/>
      <c r="NSK33" s="305"/>
      <c r="NSL33" s="305"/>
      <c r="NSM33" s="305"/>
      <c r="NSN33" s="305"/>
      <c r="NSO33" s="305"/>
      <c r="NSP33" s="305"/>
      <c r="NSQ33" s="305"/>
      <c r="NSR33" s="305"/>
      <c r="NSS33" s="305"/>
      <c r="NST33" s="305"/>
      <c r="NSU33" s="305"/>
      <c r="NSV33" s="305"/>
      <c r="NSW33" s="305"/>
      <c r="NSX33" s="305"/>
      <c r="NSY33" s="305"/>
      <c r="NSZ33" s="305"/>
      <c r="NTA33" s="305"/>
      <c r="NTB33" s="305"/>
      <c r="NTC33" s="305"/>
      <c r="NTD33" s="305"/>
      <c r="NTE33" s="305"/>
      <c r="NTF33" s="305"/>
      <c r="NTG33" s="305"/>
      <c r="NTH33" s="305"/>
      <c r="NTI33" s="305"/>
      <c r="NTJ33" s="305"/>
      <c r="NTK33" s="305"/>
      <c r="NTL33" s="305"/>
      <c r="NTM33" s="305"/>
      <c r="NTN33" s="305"/>
      <c r="NTO33" s="305"/>
      <c r="NTP33" s="305"/>
      <c r="NTQ33" s="305"/>
      <c r="NTR33" s="305"/>
      <c r="NTS33" s="305"/>
      <c r="NTT33" s="305"/>
      <c r="NTU33" s="305"/>
      <c r="NTV33" s="305"/>
      <c r="NTW33" s="305"/>
      <c r="NTX33" s="305"/>
      <c r="NTY33" s="305"/>
      <c r="NTZ33" s="305"/>
      <c r="NUA33" s="305"/>
      <c r="NUB33" s="305"/>
      <c r="NUC33" s="305"/>
      <c r="NUD33" s="305"/>
      <c r="NUE33" s="305"/>
      <c r="NUF33" s="305"/>
      <c r="NUG33" s="305"/>
      <c r="NUH33" s="305"/>
      <c r="NUI33" s="305"/>
      <c r="NUJ33" s="305"/>
      <c r="NUK33" s="305"/>
      <c r="NUL33" s="305"/>
      <c r="NUM33" s="305"/>
      <c r="NUN33" s="305"/>
      <c r="NUO33" s="305"/>
      <c r="NUP33" s="305"/>
      <c r="NUQ33" s="305"/>
      <c r="NUR33" s="305"/>
      <c r="NUS33" s="305"/>
      <c r="NUT33" s="305"/>
      <c r="NUU33" s="305"/>
      <c r="NUV33" s="305"/>
      <c r="NUW33" s="305"/>
      <c r="NUX33" s="305"/>
      <c r="NUY33" s="305"/>
      <c r="NUZ33" s="305"/>
      <c r="NVA33" s="305"/>
      <c r="NVB33" s="305"/>
      <c r="NVC33" s="305"/>
      <c r="NVD33" s="305"/>
      <c r="NVE33" s="305"/>
      <c r="NVF33" s="305"/>
      <c r="NVG33" s="305"/>
      <c r="NVH33" s="305"/>
      <c r="NVI33" s="305"/>
      <c r="NVJ33" s="305"/>
      <c r="NVK33" s="305"/>
      <c r="NVL33" s="305"/>
      <c r="NVM33" s="305"/>
      <c r="NVN33" s="305"/>
      <c r="NVO33" s="305"/>
      <c r="NVP33" s="305"/>
      <c r="NVQ33" s="305"/>
      <c r="NVR33" s="305"/>
      <c r="NVS33" s="305"/>
      <c r="NVT33" s="305"/>
      <c r="NVU33" s="305"/>
      <c r="NVV33" s="305"/>
      <c r="NVW33" s="305"/>
      <c r="NVX33" s="305"/>
      <c r="NVY33" s="305"/>
      <c r="NVZ33" s="305"/>
      <c r="NWA33" s="305"/>
      <c r="NWB33" s="305"/>
      <c r="NWC33" s="305"/>
      <c r="NWD33" s="305"/>
      <c r="NWE33" s="305"/>
      <c r="NWF33" s="305"/>
      <c r="NWG33" s="305"/>
      <c r="NWH33" s="305"/>
      <c r="NWI33" s="305"/>
      <c r="NWJ33" s="305"/>
      <c r="NWK33" s="305"/>
      <c r="NWL33" s="305"/>
      <c r="NWM33" s="305"/>
      <c r="NWN33" s="305"/>
      <c r="NWO33" s="305"/>
      <c r="NWP33" s="305"/>
      <c r="NWQ33" s="305"/>
      <c r="NWR33" s="305"/>
      <c r="NWS33" s="305"/>
      <c r="NWT33" s="305"/>
      <c r="NWU33" s="305"/>
      <c r="NWV33" s="305"/>
      <c r="NWW33" s="305"/>
      <c r="NWX33" s="305"/>
      <c r="NWY33" s="305"/>
      <c r="NWZ33" s="305"/>
      <c r="NXA33" s="305"/>
      <c r="NXB33" s="305"/>
      <c r="NXC33" s="305"/>
      <c r="NXD33" s="305"/>
      <c r="NXE33" s="305"/>
      <c r="NXF33" s="305"/>
      <c r="NXG33" s="305"/>
      <c r="NXH33" s="305"/>
      <c r="NXI33" s="305"/>
      <c r="NXJ33" s="305"/>
      <c r="NXK33" s="305"/>
      <c r="NXL33" s="305"/>
      <c r="NXM33" s="305"/>
      <c r="NXN33" s="305"/>
      <c r="NXO33" s="305"/>
      <c r="NXP33" s="305"/>
      <c r="NXQ33" s="305"/>
      <c r="NXR33" s="305"/>
      <c r="NXS33" s="305"/>
      <c r="NXT33" s="305"/>
      <c r="NXU33" s="305"/>
      <c r="NXV33" s="305"/>
      <c r="NXW33" s="305"/>
      <c r="NXX33" s="305"/>
      <c r="NXY33" s="305"/>
      <c r="NXZ33" s="305"/>
      <c r="NYA33" s="305"/>
      <c r="NYB33" s="305"/>
      <c r="NYC33" s="305"/>
      <c r="NYD33" s="305"/>
      <c r="NYE33" s="305"/>
      <c r="NYF33" s="305"/>
      <c r="NYG33" s="305"/>
      <c r="NYH33" s="305"/>
      <c r="NYI33" s="305"/>
      <c r="NYJ33" s="305"/>
      <c r="NYK33" s="305"/>
      <c r="NYL33" s="305"/>
      <c r="NYM33" s="305"/>
      <c r="NYN33" s="305"/>
      <c r="NYO33" s="305"/>
      <c r="NYP33" s="305"/>
      <c r="NYQ33" s="305"/>
      <c r="NYR33" s="305"/>
      <c r="NYS33" s="305"/>
      <c r="NYT33" s="305"/>
      <c r="NYU33" s="305"/>
      <c r="NYV33" s="305"/>
      <c r="NYW33" s="305"/>
      <c r="NYX33" s="305"/>
      <c r="NYY33" s="305"/>
      <c r="NYZ33" s="305"/>
      <c r="NZA33" s="305"/>
      <c r="NZB33" s="305"/>
      <c r="NZC33" s="305"/>
      <c r="NZD33" s="305"/>
      <c r="NZE33" s="305"/>
      <c r="NZF33" s="305"/>
      <c r="NZG33" s="305"/>
      <c r="NZH33" s="305"/>
      <c r="NZI33" s="305"/>
      <c r="NZJ33" s="305"/>
      <c r="NZK33" s="305"/>
      <c r="NZL33" s="305"/>
      <c r="NZM33" s="305"/>
      <c r="NZN33" s="305"/>
      <c r="NZO33" s="305"/>
      <c r="NZP33" s="305"/>
      <c r="NZQ33" s="305"/>
      <c r="NZR33" s="305"/>
      <c r="NZS33" s="305"/>
      <c r="NZT33" s="305"/>
      <c r="NZU33" s="305"/>
      <c r="NZV33" s="305"/>
      <c r="NZW33" s="305"/>
      <c r="NZX33" s="305"/>
      <c r="NZY33" s="305"/>
      <c r="NZZ33" s="305"/>
      <c r="OAA33" s="305"/>
      <c r="OAB33" s="305"/>
      <c r="OAC33" s="305"/>
      <c r="OAD33" s="305"/>
      <c r="OAE33" s="305"/>
      <c r="OAF33" s="305"/>
      <c r="OAG33" s="305"/>
      <c r="OAH33" s="305"/>
      <c r="OAI33" s="305"/>
      <c r="OAJ33" s="305"/>
      <c r="OAK33" s="305"/>
      <c r="OAL33" s="305"/>
      <c r="OAM33" s="305"/>
      <c r="OAN33" s="305"/>
      <c r="OAO33" s="305"/>
      <c r="OAP33" s="305"/>
      <c r="OAQ33" s="305"/>
      <c r="OAR33" s="305"/>
      <c r="OAS33" s="305"/>
      <c r="OAT33" s="305"/>
      <c r="OAU33" s="305"/>
      <c r="OAV33" s="305"/>
      <c r="OAW33" s="305"/>
      <c r="OAX33" s="305"/>
      <c r="OAY33" s="305"/>
      <c r="OAZ33" s="305"/>
      <c r="OBA33" s="305"/>
      <c r="OBB33" s="305"/>
      <c r="OBC33" s="305"/>
      <c r="OBD33" s="305"/>
      <c r="OBE33" s="305"/>
      <c r="OBF33" s="305"/>
      <c r="OBG33" s="305"/>
      <c r="OBH33" s="305"/>
      <c r="OBI33" s="305"/>
      <c r="OBJ33" s="305"/>
      <c r="OBK33" s="305"/>
      <c r="OBL33" s="305"/>
      <c r="OBM33" s="305"/>
      <c r="OBN33" s="305"/>
      <c r="OBO33" s="305"/>
      <c r="OBP33" s="305"/>
      <c r="OBQ33" s="305"/>
      <c r="OBR33" s="305"/>
      <c r="OBS33" s="305"/>
      <c r="OBT33" s="305"/>
      <c r="OBU33" s="305"/>
      <c r="OBV33" s="305"/>
      <c r="OBW33" s="305"/>
      <c r="OBX33" s="305"/>
      <c r="OBY33" s="305"/>
      <c r="OBZ33" s="305"/>
      <c r="OCA33" s="305"/>
      <c r="OCB33" s="305"/>
      <c r="OCC33" s="305"/>
      <c r="OCD33" s="305"/>
      <c r="OCE33" s="305"/>
      <c r="OCF33" s="305"/>
      <c r="OCG33" s="305"/>
      <c r="OCH33" s="305"/>
      <c r="OCI33" s="305"/>
      <c r="OCJ33" s="305"/>
      <c r="OCK33" s="305"/>
      <c r="OCL33" s="305"/>
      <c r="OCM33" s="305"/>
      <c r="OCN33" s="305"/>
      <c r="OCO33" s="305"/>
      <c r="OCP33" s="305"/>
      <c r="OCQ33" s="305"/>
      <c r="OCR33" s="305"/>
      <c r="OCS33" s="305"/>
      <c r="OCT33" s="305"/>
      <c r="OCU33" s="305"/>
      <c r="OCV33" s="305"/>
      <c r="OCW33" s="305"/>
      <c r="OCX33" s="305"/>
      <c r="OCY33" s="305"/>
      <c r="OCZ33" s="305"/>
      <c r="ODA33" s="305"/>
      <c r="ODB33" s="305"/>
      <c r="ODC33" s="305"/>
      <c r="ODD33" s="305"/>
      <c r="ODE33" s="305"/>
      <c r="ODF33" s="305"/>
      <c r="ODG33" s="305"/>
      <c r="ODH33" s="305"/>
      <c r="ODI33" s="305"/>
      <c r="ODJ33" s="305"/>
      <c r="ODK33" s="305"/>
      <c r="ODL33" s="305"/>
      <c r="ODM33" s="305"/>
      <c r="ODN33" s="305"/>
      <c r="ODO33" s="305"/>
      <c r="ODP33" s="305"/>
      <c r="ODQ33" s="305"/>
      <c r="ODR33" s="305"/>
      <c r="ODS33" s="305"/>
      <c r="ODT33" s="305"/>
      <c r="ODU33" s="305"/>
      <c r="ODV33" s="305"/>
      <c r="ODW33" s="305"/>
      <c r="ODX33" s="305"/>
      <c r="ODY33" s="305"/>
      <c r="ODZ33" s="305"/>
      <c r="OEA33" s="305"/>
      <c r="OEB33" s="305"/>
      <c r="OEC33" s="305"/>
      <c r="OED33" s="305"/>
      <c r="OEE33" s="305"/>
      <c r="OEF33" s="305"/>
      <c r="OEG33" s="305"/>
      <c r="OEH33" s="305"/>
      <c r="OEI33" s="305"/>
      <c r="OEJ33" s="305"/>
      <c r="OEK33" s="305"/>
      <c r="OEL33" s="305"/>
      <c r="OEM33" s="305"/>
      <c r="OEN33" s="305"/>
      <c r="OEO33" s="305"/>
      <c r="OEP33" s="305"/>
      <c r="OEQ33" s="305"/>
      <c r="OER33" s="305"/>
      <c r="OES33" s="305"/>
      <c r="OET33" s="305"/>
      <c r="OEU33" s="305"/>
      <c r="OEV33" s="305"/>
      <c r="OEW33" s="305"/>
      <c r="OEX33" s="305"/>
      <c r="OEY33" s="305"/>
      <c r="OEZ33" s="305"/>
      <c r="OFA33" s="305"/>
      <c r="OFB33" s="305"/>
      <c r="OFC33" s="305"/>
      <c r="OFD33" s="305"/>
      <c r="OFE33" s="305"/>
      <c r="OFF33" s="305"/>
      <c r="OFG33" s="305"/>
      <c r="OFH33" s="305"/>
      <c r="OFI33" s="305"/>
      <c r="OFJ33" s="305"/>
      <c r="OFK33" s="305"/>
      <c r="OFL33" s="305"/>
      <c r="OFM33" s="305"/>
      <c r="OFN33" s="305"/>
      <c r="OFO33" s="305"/>
      <c r="OFP33" s="305"/>
      <c r="OFQ33" s="305"/>
      <c r="OFR33" s="305"/>
      <c r="OFS33" s="305"/>
      <c r="OFT33" s="305"/>
      <c r="OFU33" s="305"/>
      <c r="OFV33" s="305"/>
      <c r="OFW33" s="305"/>
      <c r="OFX33" s="305"/>
      <c r="OFY33" s="305"/>
      <c r="OFZ33" s="305"/>
      <c r="OGA33" s="305"/>
      <c r="OGB33" s="305"/>
      <c r="OGC33" s="305"/>
      <c r="OGD33" s="305"/>
      <c r="OGE33" s="305"/>
      <c r="OGF33" s="305"/>
      <c r="OGG33" s="305"/>
      <c r="OGH33" s="305"/>
      <c r="OGI33" s="305"/>
      <c r="OGJ33" s="305"/>
      <c r="OGK33" s="305"/>
      <c r="OGL33" s="305"/>
      <c r="OGM33" s="305"/>
      <c r="OGN33" s="305"/>
      <c r="OGO33" s="305"/>
      <c r="OGP33" s="305"/>
      <c r="OGQ33" s="305"/>
      <c r="OGR33" s="305"/>
      <c r="OGS33" s="305"/>
      <c r="OGT33" s="305"/>
      <c r="OGU33" s="305"/>
      <c r="OGV33" s="305"/>
      <c r="OGW33" s="305"/>
      <c r="OGX33" s="305"/>
      <c r="OGY33" s="305"/>
      <c r="OGZ33" s="305"/>
      <c r="OHA33" s="305"/>
      <c r="OHB33" s="305"/>
      <c r="OHC33" s="305"/>
      <c r="OHD33" s="305"/>
      <c r="OHE33" s="305"/>
      <c r="OHF33" s="305"/>
      <c r="OHG33" s="305"/>
      <c r="OHH33" s="305"/>
      <c r="OHI33" s="305"/>
      <c r="OHJ33" s="305"/>
      <c r="OHK33" s="305"/>
      <c r="OHL33" s="305"/>
      <c r="OHM33" s="305"/>
      <c r="OHN33" s="305"/>
      <c r="OHO33" s="305"/>
      <c r="OHP33" s="305"/>
      <c r="OHQ33" s="305"/>
      <c r="OHR33" s="305"/>
      <c r="OHS33" s="305"/>
      <c r="OHT33" s="305"/>
      <c r="OHU33" s="305"/>
      <c r="OHV33" s="305"/>
      <c r="OHW33" s="305"/>
      <c r="OHX33" s="305"/>
      <c r="OHY33" s="305"/>
      <c r="OHZ33" s="305"/>
      <c r="OIA33" s="305"/>
      <c r="OIB33" s="305"/>
      <c r="OIC33" s="305"/>
      <c r="OID33" s="305"/>
      <c r="OIE33" s="305"/>
      <c r="OIF33" s="305"/>
      <c r="OIG33" s="305"/>
      <c r="OIH33" s="305"/>
      <c r="OII33" s="305"/>
      <c r="OIJ33" s="305"/>
      <c r="OIK33" s="305"/>
      <c r="OIL33" s="305"/>
      <c r="OIM33" s="305"/>
      <c r="OIN33" s="305"/>
      <c r="OIO33" s="305"/>
      <c r="OIP33" s="305"/>
      <c r="OIQ33" s="305"/>
      <c r="OIR33" s="305"/>
      <c r="OIS33" s="305"/>
      <c r="OIT33" s="305"/>
      <c r="OIU33" s="305"/>
      <c r="OIV33" s="305"/>
      <c r="OIW33" s="305"/>
      <c r="OIX33" s="305"/>
      <c r="OIY33" s="305"/>
      <c r="OIZ33" s="305"/>
      <c r="OJA33" s="305"/>
      <c r="OJB33" s="305"/>
      <c r="OJC33" s="305"/>
      <c r="OJD33" s="305"/>
      <c r="OJE33" s="305"/>
      <c r="OJF33" s="305"/>
      <c r="OJG33" s="305"/>
      <c r="OJH33" s="305"/>
      <c r="OJI33" s="305"/>
      <c r="OJJ33" s="305"/>
      <c r="OJK33" s="305"/>
      <c r="OJL33" s="305"/>
      <c r="OJM33" s="305"/>
      <c r="OJN33" s="305"/>
      <c r="OJO33" s="305"/>
      <c r="OJP33" s="305"/>
      <c r="OJQ33" s="305"/>
      <c r="OJR33" s="305"/>
      <c r="OJS33" s="305"/>
      <c r="OJT33" s="305"/>
      <c r="OJU33" s="305"/>
      <c r="OJV33" s="305"/>
      <c r="OJW33" s="305"/>
      <c r="OJX33" s="305"/>
      <c r="OJY33" s="305"/>
      <c r="OJZ33" s="305"/>
      <c r="OKA33" s="305"/>
      <c r="OKB33" s="305"/>
      <c r="OKC33" s="305"/>
      <c r="OKD33" s="305"/>
      <c r="OKE33" s="305"/>
      <c r="OKF33" s="305"/>
      <c r="OKG33" s="305"/>
      <c r="OKH33" s="305"/>
      <c r="OKI33" s="305"/>
      <c r="OKJ33" s="305"/>
      <c r="OKK33" s="305"/>
      <c r="OKL33" s="305"/>
      <c r="OKM33" s="305"/>
      <c r="OKN33" s="305"/>
      <c r="OKO33" s="305"/>
      <c r="OKP33" s="305"/>
      <c r="OKQ33" s="305"/>
      <c r="OKR33" s="305"/>
      <c r="OKS33" s="305"/>
      <c r="OKT33" s="305"/>
      <c r="OKU33" s="305"/>
      <c r="OKV33" s="305"/>
      <c r="OKW33" s="305"/>
      <c r="OKX33" s="305"/>
      <c r="OKY33" s="305"/>
      <c r="OKZ33" s="305"/>
      <c r="OLA33" s="305"/>
      <c r="OLB33" s="305"/>
      <c r="OLC33" s="305"/>
      <c r="OLD33" s="305"/>
      <c r="OLE33" s="305"/>
      <c r="OLF33" s="305"/>
      <c r="OLG33" s="305"/>
      <c r="OLH33" s="305"/>
      <c r="OLI33" s="305"/>
      <c r="OLJ33" s="305"/>
      <c r="OLK33" s="305"/>
      <c r="OLL33" s="305"/>
      <c r="OLM33" s="305"/>
      <c r="OLN33" s="305"/>
      <c r="OLO33" s="305"/>
      <c r="OLP33" s="305"/>
      <c r="OLQ33" s="305"/>
      <c r="OLR33" s="305"/>
      <c r="OLS33" s="305"/>
      <c r="OLT33" s="305"/>
      <c r="OLU33" s="305"/>
      <c r="OLV33" s="305"/>
      <c r="OLW33" s="305"/>
      <c r="OLX33" s="305"/>
      <c r="OLY33" s="305"/>
      <c r="OLZ33" s="305"/>
      <c r="OMA33" s="305"/>
      <c r="OMB33" s="305"/>
      <c r="OMC33" s="305"/>
      <c r="OMD33" s="305"/>
      <c r="OME33" s="305"/>
      <c r="OMF33" s="305"/>
      <c r="OMG33" s="305"/>
      <c r="OMH33" s="305"/>
      <c r="OMI33" s="305"/>
      <c r="OMJ33" s="305"/>
      <c r="OMK33" s="305"/>
      <c r="OML33" s="305"/>
      <c r="OMM33" s="305"/>
      <c r="OMN33" s="305"/>
      <c r="OMO33" s="305"/>
      <c r="OMP33" s="305"/>
      <c r="OMQ33" s="305"/>
      <c r="OMR33" s="305"/>
      <c r="OMS33" s="305"/>
      <c r="OMT33" s="305"/>
      <c r="OMU33" s="305"/>
      <c r="OMV33" s="305"/>
      <c r="OMW33" s="305"/>
      <c r="OMX33" s="305"/>
      <c r="OMY33" s="305"/>
      <c r="OMZ33" s="305"/>
      <c r="ONA33" s="305"/>
      <c r="ONB33" s="305"/>
      <c r="ONC33" s="305"/>
      <c r="OND33" s="305"/>
      <c r="ONE33" s="305"/>
      <c r="ONF33" s="305"/>
      <c r="ONG33" s="305"/>
      <c r="ONH33" s="305"/>
      <c r="ONI33" s="305"/>
      <c r="ONJ33" s="305"/>
      <c r="ONK33" s="305"/>
      <c r="ONL33" s="305"/>
      <c r="ONM33" s="305"/>
      <c r="ONN33" s="305"/>
      <c r="ONO33" s="305"/>
      <c r="ONP33" s="305"/>
      <c r="ONQ33" s="305"/>
      <c r="ONR33" s="305"/>
      <c r="ONS33" s="305"/>
      <c r="ONT33" s="305"/>
      <c r="ONU33" s="305"/>
      <c r="ONV33" s="305"/>
      <c r="ONW33" s="305"/>
      <c r="ONX33" s="305"/>
      <c r="ONY33" s="305"/>
      <c r="ONZ33" s="305"/>
      <c r="OOA33" s="305"/>
      <c r="OOB33" s="305"/>
      <c r="OOC33" s="305"/>
      <c r="OOD33" s="305"/>
      <c r="OOE33" s="305"/>
      <c r="OOF33" s="305"/>
      <c r="OOG33" s="305"/>
      <c r="OOH33" s="305"/>
      <c r="OOI33" s="305"/>
      <c r="OOJ33" s="305"/>
      <c r="OOK33" s="305"/>
      <c r="OOL33" s="305"/>
      <c r="OOM33" s="305"/>
      <c r="OON33" s="305"/>
      <c r="OOO33" s="305"/>
      <c r="OOP33" s="305"/>
      <c r="OOQ33" s="305"/>
      <c r="OOR33" s="305"/>
      <c r="OOS33" s="305"/>
      <c r="OOT33" s="305"/>
      <c r="OOU33" s="305"/>
      <c r="OOV33" s="305"/>
      <c r="OOW33" s="305"/>
      <c r="OOX33" s="305"/>
      <c r="OOY33" s="305"/>
      <c r="OOZ33" s="305"/>
      <c r="OPA33" s="305"/>
      <c r="OPB33" s="305"/>
      <c r="OPC33" s="305"/>
      <c r="OPD33" s="305"/>
      <c r="OPE33" s="305"/>
      <c r="OPF33" s="305"/>
      <c r="OPG33" s="305"/>
      <c r="OPH33" s="305"/>
      <c r="OPI33" s="305"/>
      <c r="OPJ33" s="305"/>
      <c r="OPK33" s="305"/>
      <c r="OPL33" s="305"/>
      <c r="OPM33" s="305"/>
      <c r="OPN33" s="305"/>
      <c r="OPO33" s="305"/>
      <c r="OPP33" s="305"/>
      <c r="OPQ33" s="305"/>
      <c r="OPR33" s="305"/>
      <c r="OPS33" s="305"/>
      <c r="OPT33" s="305"/>
      <c r="OPU33" s="305"/>
      <c r="OPV33" s="305"/>
      <c r="OPW33" s="305"/>
      <c r="OPX33" s="305"/>
      <c r="OPY33" s="305"/>
      <c r="OPZ33" s="305"/>
      <c r="OQA33" s="305"/>
      <c r="OQB33" s="305"/>
      <c r="OQC33" s="305"/>
      <c r="OQD33" s="305"/>
      <c r="OQE33" s="305"/>
      <c r="OQF33" s="305"/>
      <c r="OQG33" s="305"/>
      <c r="OQH33" s="305"/>
      <c r="OQI33" s="305"/>
      <c r="OQJ33" s="305"/>
      <c r="OQK33" s="305"/>
      <c r="OQL33" s="305"/>
      <c r="OQM33" s="305"/>
      <c r="OQN33" s="305"/>
      <c r="OQO33" s="305"/>
      <c r="OQP33" s="305"/>
      <c r="OQQ33" s="305"/>
      <c r="OQR33" s="305"/>
      <c r="OQS33" s="305"/>
      <c r="OQT33" s="305"/>
      <c r="OQU33" s="305"/>
      <c r="OQV33" s="305"/>
      <c r="OQW33" s="305"/>
      <c r="OQX33" s="305"/>
      <c r="OQY33" s="305"/>
      <c r="OQZ33" s="305"/>
      <c r="ORA33" s="305"/>
      <c r="ORB33" s="305"/>
      <c r="ORC33" s="305"/>
      <c r="ORD33" s="305"/>
      <c r="ORE33" s="305"/>
      <c r="ORF33" s="305"/>
      <c r="ORG33" s="305"/>
      <c r="ORH33" s="305"/>
      <c r="ORI33" s="305"/>
      <c r="ORJ33" s="305"/>
      <c r="ORK33" s="305"/>
      <c r="ORL33" s="305"/>
      <c r="ORM33" s="305"/>
      <c r="ORN33" s="305"/>
      <c r="ORO33" s="305"/>
      <c r="ORP33" s="305"/>
      <c r="ORQ33" s="305"/>
      <c r="ORR33" s="305"/>
      <c r="ORS33" s="305"/>
      <c r="ORT33" s="305"/>
      <c r="ORU33" s="305"/>
      <c r="ORV33" s="305"/>
      <c r="ORW33" s="305"/>
      <c r="ORX33" s="305"/>
      <c r="ORY33" s="305"/>
      <c r="ORZ33" s="305"/>
      <c r="OSA33" s="305"/>
      <c r="OSB33" s="305"/>
      <c r="OSC33" s="305"/>
      <c r="OSD33" s="305"/>
      <c r="OSE33" s="305"/>
      <c r="OSF33" s="305"/>
      <c r="OSG33" s="305"/>
      <c r="OSH33" s="305"/>
      <c r="OSI33" s="305"/>
      <c r="OSJ33" s="305"/>
      <c r="OSK33" s="305"/>
      <c r="OSL33" s="305"/>
      <c r="OSM33" s="305"/>
      <c r="OSN33" s="305"/>
      <c r="OSO33" s="305"/>
      <c r="OSP33" s="305"/>
      <c r="OSQ33" s="305"/>
      <c r="OSR33" s="305"/>
      <c r="OSS33" s="305"/>
      <c r="OST33" s="305"/>
      <c r="OSU33" s="305"/>
      <c r="OSV33" s="305"/>
      <c r="OSW33" s="305"/>
      <c r="OSX33" s="305"/>
      <c r="OSY33" s="305"/>
      <c r="OSZ33" s="305"/>
      <c r="OTA33" s="305"/>
      <c r="OTB33" s="305"/>
      <c r="OTC33" s="305"/>
      <c r="OTD33" s="305"/>
      <c r="OTE33" s="305"/>
      <c r="OTF33" s="305"/>
      <c r="OTG33" s="305"/>
      <c r="OTH33" s="305"/>
      <c r="OTI33" s="305"/>
      <c r="OTJ33" s="305"/>
      <c r="OTK33" s="305"/>
      <c r="OTL33" s="305"/>
      <c r="OTM33" s="305"/>
      <c r="OTN33" s="305"/>
      <c r="OTO33" s="305"/>
      <c r="OTP33" s="305"/>
      <c r="OTQ33" s="305"/>
      <c r="OTR33" s="305"/>
      <c r="OTS33" s="305"/>
      <c r="OTT33" s="305"/>
      <c r="OTU33" s="305"/>
      <c r="OTV33" s="305"/>
      <c r="OTW33" s="305"/>
      <c r="OTX33" s="305"/>
      <c r="OTY33" s="305"/>
      <c r="OTZ33" s="305"/>
      <c r="OUA33" s="305"/>
      <c r="OUB33" s="305"/>
      <c r="OUC33" s="305"/>
      <c r="OUD33" s="305"/>
      <c r="OUE33" s="305"/>
      <c r="OUF33" s="305"/>
      <c r="OUG33" s="305"/>
      <c r="OUH33" s="305"/>
      <c r="OUI33" s="305"/>
      <c r="OUJ33" s="305"/>
      <c r="OUK33" s="305"/>
      <c r="OUL33" s="305"/>
      <c r="OUM33" s="305"/>
      <c r="OUN33" s="305"/>
      <c r="OUO33" s="305"/>
      <c r="OUP33" s="305"/>
      <c r="OUQ33" s="305"/>
      <c r="OUR33" s="305"/>
      <c r="OUS33" s="305"/>
      <c r="OUT33" s="305"/>
      <c r="OUU33" s="305"/>
      <c r="OUV33" s="305"/>
      <c r="OUW33" s="305"/>
      <c r="OUX33" s="305"/>
      <c r="OUY33" s="305"/>
      <c r="OUZ33" s="305"/>
      <c r="OVA33" s="305"/>
      <c r="OVB33" s="305"/>
      <c r="OVC33" s="305"/>
      <c r="OVD33" s="305"/>
      <c r="OVE33" s="305"/>
      <c r="OVF33" s="305"/>
      <c r="OVG33" s="305"/>
      <c r="OVH33" s="305"/>
      <c r="OVI33" s="305"/>
      <c r="OVJ33" s="305"/>
      <c r="OVK33" s="305"/>
      <c r="OVL33" s="305"/>
      <c r="OVM33" s="305"/>
      <c r="OVN33" s="305"/>
      <c r="OVO33" s="305"/>
      <c r="OVP33" s="305"/>
      <c r="OVQ33" s="305"/>
      <c r="OVR33" s="305"/>
      <c r="OVS33" s="305"/>
      <c r="OVT33" s="305"/>
      <c r="OVU33" s="305"/>
      <c r="OVV33" s="305"/>
      <c r="OVW33" s="305"/>
      <c r="OVX33" s="305"/>
      <c r="OVY33" s="305"/>
      <c r="OVZ33" s="305"/>
      <c r="OWA33" s="305"/>
      <c r="OWB33" s="305"/>
      <c r="OWC33" s="305"/>
      <c r="OWD33" s="305"/>
      <c r="OWE33" s="305"/>
      <c r="OWF33" s="305"/>
      <c r="OWG33" s="305"/>
      <c r="OWH33" s="305"/>
      <c r="OWI33" s="305"/>
      <c r="OWJ33" s="305"/>
      <c r="OWK33" s="305"/>
      <c r="OWL33" s="305"/>
      <c r="OWM33" s="305"/>
      <c r="OWN33" s="305"/>
      <c r="OWO33" s="305"/>
      <c r="OWP33" s="305"/>
      <c r="OWQ33" s="305"/>
      <c r="OWR33" s="305"/>
      <c r="OWS33" s="305"/>
      <c r="OWT33" s="305"/>
      <c r="OWU33" s="305"/>
      <c r="OWV33" s="305"/>
      <c r="OWW33" s="305"/>
      <c r="OWX33" s="305"/>
      <c r="OWY33" s="305"/>
      <c r="OWZ33" s="305"/>
      <c r="OXA33" s="305"/>
      <c r="OXB33" s="305"/>
      <c r="OXC33" s="305"/>
      <c r="OXD33" s="305"/>
      <c r="OXE33" s="305"/>
      <c r="OXF33" s="305"/>
      <c r="OXG33" s="305"/>
      <c r="OXH33" s="305"/>
      <c r="OXI33" s="305"/>
      <c r="OXJ33" s="305"/>
      <c r="OXK33" s="305"/>
      <c r="OXL33" s="305"/>
      <c r="OXM33" s="305"/>
      <c r="OXN33" s="305"/>
      <c r="OXO33" s="305"/>
      <c r="OXP33" s="305"/>
      <c r="OXQ33" s="305"/>
      <c r="OXR33" s="305"/>
      <c r="OXS33" s="305"/>
      <c r="OXT33" s="305"/>
      <c r="OXU33" s="305"/>
      <c r="OXV33" s="305"/>
      <c r="OXW33" s="305"/>
      <c r="OXX33" s="305"/>
      <c r="OXY33" s="305"/>
      <c r="OXZ33" s="305"/>
      <c r="OYA33" s="305"/>
      <c r="OYB33" s="305"/>
      <c r="OYC33" s="305"/>
      <c r="OYD33" s="305"/>
      <c r="OYE33" s="305"/>
      <c r="OYF33" s="305"/>
      <c r="OYG33" s="305"/>
      <c r="OYH33" s="305"/>
      <c r="OYI33" s="305"/>
      <c r="OYJ33" s="305"/>
      <c r="OYK33" s="305"/>
      <c r="OYL33" s="305"/>
      <c r="OYM33" s="305"/>
      <c r="OYN33" s="305"/>
      <c r="OYO33" s="305"/>
      <c r="OYP33" s="305"/>
      <c r="OYQ33" s="305"/>
      <c r="OYR33" s="305"/>
      <c r="OYS33" s="305"/>
      <c r="OYT33" s="305"/>
      <c r="OYU33" s="305"/>
      <c r="OYV33" s="305"/>
      <c r="OYW33" s="305"/>
      <c r="OYX33" s="305"/>
      <c r="OYY33" s="305"/>
      <c r="OYZ33" s="305"/>
      <c r="OZA33" s="305"/>
      <c r="OZB33" s="305"/>
      <c r="OZC33" s="305"/>
      <c r="OZD33" s="305"/>
      <c r="OZE33" s="305"/>
      <c r="OZF33" s="305"/>
      <c r="OZG33" s="305"/>
      <c r="OZH33" s="305"/>
      <c r="OZI33" s="305"/>
      <c r="OZJ33" s="305"/>
      <c r="OZK33" s="305"/>
      <c r="OZL33" s="305"/>
      <c r="OZM33" s="305"/>
      <c r="OZN33" s="305"/>
      <c r="OZO33" s="305"/>
      <c r="OZP33" s="305"/>
      <c r="OZQ33" s="305"/>
      <c r="OZR33" s="305"/>
      <c r="OZS33" s="305"/>
      <c r="OZT33" s="305"/>
      <c r="OZU33" s="305"/>
      <c r="OZV33" s="305"/>
      <c r="OZW33" s="305"/>
      <c r="OZX33" s="305"/>
      <c r="OZY33" s="305"/>
      <c r="OZZ33" s="305"/>
      <c r="PAA33" s="305"/>
      <c r="PAB33" s="305"/>
      <c r="PAC33" s="305"/>
      <c r="PAD33" s="305"/>
      <c r="PAE33" s="305"/>
      <c r="PAF33" s="305"/>
      <c r="PAG33" s="305"/>
      <c r="PAH33" s="305"/>
      <c r="PAI33" s="305"/>
      <c r="PAJ33" s="305"/>
      <c r="PAK33" s="305"/>
      <c r="PAL33" s="305"/>
      <c r="PAM33" s="305"/>
      <c r="PAN33" s="305"/>
      <c r="PAO33" s="305"/>
      <c r="PAP33" s="305"/>
      <c r="PAQ33" s="305"/>
      <c r="PAR33" s="305"/>
      <c r="PAS33" s="305"/>
      <c r="PAT33" s="305"/>
      <c r="PAU33" s="305"/>
      <c r="PAV33" s="305"/>
      <c r="PAW33" s="305"/>
      <c r="PAX33" s="305"/>
      <c r="PAY33" s="305"/>
      <c r="PAZ33" s="305"/>
      <c r="PBA33" s="305"/>
      <c r="PBB33" s="305"/>
      <c r="PBC33" s="305"/>
      <c r="PBD33" s="305"/>
      <c r="PBE33" s="305"/>
      <c r="PBF33" s="305"/>
      <c r="PBG33" s="305"/>
      <c r="PBH33" s="305"/>
      <c r="PBI33" s="305"/>
      <c r="PBJ33" s="305"/>
      <c r="PBK33" s="305"/>
      <c r="PBL33" s="305"/>
      <c r="PBM33" s="305"/>
      <c r="PBN33" s="305"/>
      <c r="PBO33" s="305"/>
      <c r="PBP33" s="305"/>
      <c r="PBQ33" s="305"/>
      <c r="PBR33" s="305"/>
      <c r="PBS33" s="305"/>
      <c r="PBT33" s="305"/>
      <c r="PBU33" s="305"/>
      <c r="PBV33" s="305"/>
      <c r="PBW33" s="305"/>
      <c r="PBX33" s="305"/>
      <c r="PBY33" s="305"/>
      <c r="PBZ33" s="305"/>
      <c r="PCA33" s="305"/>
      <c r="PCB33" s="305"/>
      <c r="PCC33" s="305"/>
      <c r="PCD33" s="305"/>
      <c r="PCE33" s="305"/>
      <c r="PCF33" s="305"/>
      <c r="PCG33" s="305"/>
      <c r="PCH33" s="305"/>
      <c r="PCI33" s="305"/>
      <c r="PCJ33" s="305"/>
      <c r="PCK33" s="305"/>
      <c r="PCL33" s="305"/>
      <c r="PCM33" s="305"/>
      <c r="PCN33" s="305"/>
      <c r="PCO33" s="305"/>
      <c r="PCP33" s="305"/>
      <c r="PCQ33" s="305"/>
      <c r="PCR33" s="305"/>
      <c r="PCS33" s="305"/>
      <c r="PCT33" s="305"/>
      <c r="PCU33" s="305"/>
      <c r="PCV33" s="305"/>
      <c r="PCW33" s="305"/>
      <c r="PCX33" s="305"/>
      <c r="PCY33" s="305"/>
      <c r="PCZ33" s="305"/>
      <c r="PDA33" s="305"/>
      <c r="PDB33" s="305"/>
      <c r="PDC33" s="305"/>
      <c r="PDD33" s="305"/>
      <c r="PDE33" s="305"/>
      <c r="PDF33" s="305"/>
      <c r="PDG33" s="305"/>
      <c r="PDH33" s="305"/>
      <c r="PDI33" s="305"/>
      <c r="PDJ33" s="305"/>
      <c r="PDK33" s="305"/>
      <c r="PDL33" s="305"/>
      <c r="PDM33" s="305"/>
      <c r="PDN33" s="305"/>
      <c r="PDO33" s="305"/>
      <c r="PDP33" s="305"/>
      <c r="PDQ33" s="305"/>
      <c r="PDR33" s="305"/>
      <c r="PDS33" s="305"/>
      <c r="PDT33" s="305"/>
      <c r="PDU33" s="305"/>
      <c r="PDV33" s="305"/>
      <c r="PDW33" s="305"/>
      <c r="PDX33" s="305"/>
      <c r="PDY33" s="305"/>
      <c r="PDZ33" s="305"/>
      <c r="PEA33" s="305"/>
      <c r="PEB33" s="305"/>
      <c r="PEC33" s="305"/>
      <c r="PED33" s="305"/>
      <c r="PEE33" s="305"/>
      <c r="PEF33" s="305"/>
      <c r="PEG33" s="305"/>
      <c r="PEH33" s="305"/>
      <c r="PEI33" s="305"/>
      <c r="PEJ33" s="305"/>
      <c r="PEK33" s="305"/>
      <c r="PEL33" s="305"/>
      <c r="PEM33" s="305"/>
      <c r="PEN33" s="305"/>
      <c r="PEO33" s="305"/>
      <c r="PEP33" s="305"/>
      <c r="PEQ33" s="305"/>
      <c r="PER33" s="305"/>
      <c r="PES33" s="305"/>
      <c r="PET33" s="305"/>
      <c r="PEU33" s="305"/>
      <c r="PEV33" s="305"/>
      <c r="PEW33" s="305"/>
      <c r="PEX33" s="305"/>
      <c r="PEY33" s="305"/>
      <c r="PEZ33" s="305"/>
      <c r="PFA33" s="305"/>
      <c r="PFB33" s="305"/>
      <c r="PFC33" s="305"/>
      <c r="PFD33" s="305"/>
      <c r="PFE33" s="305"/>
      <c r="PFF33" s="305"/>
      <c r="PFG33" s="305"/>
      <c r="PFH33" s="305"/>
      <c r="PFI33" s="305"/>
      <c r="PFJ33" s="305"/>
      <c r="PFK33" s="305"/>
      <c r="PFL33" s="305"/>
      <c r="PFM33" s="305"/>
      <c r="PFN33" s="305"/>
      <c r="PFO33" s="305"/>
      <c r="PFP33" s="305"/>
      <c r="PFQ33" s="305"/>
      <c r="PFR33" s="305"/>
      <c r="PFS33" s="305"/>
      <c r="PFT33" s="305"/>
      <c r="PFU33" s="305"/>
      <c r="PFV33" s="305"/>
      <c r="PFW33" s="305"/>
      <c r="PFX33" s="305"/>
      <c r="PFY33" s="305"/>
      <c r="PFZ33" s="305"/>
      <c r="PGA33" s="305"/>
      <c r="PGB33" s="305"/>
      <c r="PGC33" s="305"/>
      <c r="PGD33" s="305"/>
      <c r="PGE33" s="305"/>
      <c r="PGF33" s="305"/>
      <c r="PGG33" s="305"/>
      <c r="PGH33" s="305"/>
      <c r="PGI33" s="305"/>
      <c r="PGJ33" s="305"/>
      <c r="PGK33" s="305"/>
      <c r="PGL33" s="305"/>
      <c r="PGM33" s="305"/>
      <c r="PGN33" s="305"/>
      <c r="PGO33" s="305"/>
      <c r="PGP33" s="305"/>
      <c r="PGQ33" s="305"/>
      <c r="PGR33" s="305"/>
      <c r="PGS33" s="305"/>
      <c r="PGT33" s="305"/>
      <c r="PGU33" s="305"/>
      <c r="PGV33" s="305"/>
      <c r="PGW33" s="305"/>
      <c r="PGX33" s="305"/>
      <c r="PGY33" s="305"/>
      <c r="PGZ33" s="305"/>
      <c r="PHA33" s="305"/>
      <c r="PHB33" s="305"/>
      <c r="PHC33" s="305"/>
      <c r="PHD33" s="305"/>
      <c r="PHE33" s="305"/>
      <c r="PHF33" s="305"/>
      <c r="PHG33" s="305"/>
      <c r="PHH33" s="305"/>
      <c r="PHI33" s="305"/>
      <c r="PHJ33" s="305"/>
      <c r="PHK33" s="305"/>
      <c r="PHL33" s="305"/>
      <c r="PHM33" s="305"/>
      <c r="PHN33" s="305"/>
      <c r="PHO33" s="305"/>
      <c r="PHP33" s="305"/>
      <c r="PHQ33" s="305"/>
      <c r="PHR33" s="305"/>
      <c r="PHS33" s="305"/>
      <c r="PHT33" s="305"/>
      <c r="PHU33" s="305"/>
      <c r="PHV33" s="305"/>
      <c r="PHW33" s="305"/>
      <c r="PHX33" s="305"/>
      <c r="PHY33" s="305"/>
      <c r="PHZ33" s="305"/>
      <c r="PIA33" s="305"/>
      <c r="PIB33" s="305"/>
      <c r="PIC33" s="305"/>
      <c r="PID33" s="305"/>
      <c r="PIE33" s="305"/>
      <c r="PIF33" s="305"/>
      <c r="PIG33" s="305"/>
      <c r="PIH33" s="305"/>
      <c r="PII33" s="305"/>
      <c r="PIJ33" s="305"/>
      <c r="PIK33" s="305"/>
      <c r="PIL33" s="305"/>
      <c r="PIM33" s="305"/>
      <c r="PIN33" s="305"/>
      <c r="PIO33" s="305"/>
      <c r="PIP33" s="305"/>
      <c r="PIQ33" s="305"/>
      <c r="PIR33" s="305"/>
      <c r="PIS33" s="305"/>
      <c r="PIT33" s="305"/>
      <c r="PIU33" s="305"/>
      <c r="PIV33" s="305"/>
      <c r="PIW33" s="305"/>
      <c r="PIX33" s="305"/>
      <c r="PIY33" s="305"/>
      <c r="PIZ33" s="305"/>
      <c r="PJA33" s="305"/>
      <c r="PJB33" s="305"/>
      <c r="PJC33" s="305"/>
      <c r="PJD33" s="305"/>
      <c r="PJE33" s="305"/>
      <c r="PJF33" s="305"/>
      <c r="PJG33" s="305"/>
      <c r="PJH33" s="305"/>
      <c r="PJI33" s="305"/>
      <c r="PJJ33" s="305"/>
      <c r="PJK33" s="305"/>
      <c r="PJL33" s="305"/>
      <c r="PJM33" s="305"/>
      <c r="PJN33" s="305"/>
      <c r="PJO33" s="305"/>
      <c r="PJP33" s="305"/>
      <c r="PJQ33" s="305"/>
      <c r="PJR33" s="305"/>
      <c r="PJS33" s="305"/>
      <c r="PJT33" s="305"/>
      <c r="PJU33" s="305"/>
      <c r="PJV33" s="305"/>
      <c r="PJW33" s="305"/>
      <c r="PJX33" s="305"/>
      <c r="PJY33" s="305"/>
      <c r="PJZ33" s="305"/>
      <c r="PKA33" s="305"/>
      <c r="PKB33" s="305"/>
      <c r="PKC33" s="305"/>
      <c r="PKD33" s="305"/>
      <c r="PKE33" s="305"/>
      <c r="PKF33" s="305"/>
      <c r="PKG33" s="305"/>
      <c r="PKH33" s="305"/>
      <c r="PKI33" s="305"/>
      <c r="PKJ33" s="305"/>
      <c r="PKK33" s="305"/>
      <c r="PKL33" s="305"/>
      <c r="PKM33" s="305"/>
      <c r="PKN33" s="305"/>
      <c r="PKO33" s="305"/>
      <c r="PKP33" s="305"/>
      <c r="PKQ33" s="305"/>
      <c r="PKR33" s="305"/>
      <c r="PKS33" s="305"/>
      <c r="PKT33" s="305"/>
      <c r="PKU33" s="305"/>
      <c r="PKV33" s="305"/>
      <c r="PKW33" s="305"/>
      <c r="PKX33" s="305"/>
      <c r="PKY33" s="305"/>
      <c r="PKZ33" s="305"/>
      <c r="PLA33" s="305"/>
      <c r="PLB33" s="305"/>
      <c r="PLC33" s="305"/>
      <c r="PLD33" s="305"/>
      <c r="PLE33" s="305"/>
      <c r="PLF33" s="305"/>
      <c r="PLG33" s="305"/>
      <c r="PLH33" s="305"/>
      <c r="PLI33" s="305"/>
      <c r="PLJ33" s="305"/>
      <c r="PLK33" s="305"/>
      <c r="PLL33" s="305"/>
      <c r="PLM33" s="305"/>
      <c r="PLN33" s="305"/>
      <c r="PLO33" s="305"/>
      <c r="PLP33" s="305"/>
      <c r="PLQ33" s="305"/>
      <c r="PLR33" s="305"/>
      <c r="PLS33" s="305"/>
      <c r="PLT33" s="305"/>
      <c r="PLU33" s="305"/>
      <c r="PLV33" s="305"/>
      <c r="PLW33" s="305"/>
      <c r="PLX33" s="305"/>
      <c r="PLY33" s="305"/>
      <c r="PLZ33" s="305"/>
      <c r="PMA33" s="305"/>
      <c r="PMB33" s="305"/>
      <c r="PMC33" s="305"/>
      <c r="PMD33" s="305"/>
      <c r="PME33" s="305"/>
      <c r="PMF33" s="305"/>
      <c r="PMG33" s="305"/>
      <c r="PMH33" s="305"/>
      <c r="PMI33" s="305"/>
      <c r="PMJ33" s="305"/>
      <c r="PMK33" s="305"/>
      <c r="PML33" s="305"/>
      <c r="PMM33" s="305"/>
      <c r="PMN33" s="305"/>
      <c r="PMO33" s="305"/>
      <c r="PMP33" s="305"/>
      <c r="PMQ33" s="305"/>
      <c r="PMR33" s="305"/>
      <c r="PMS33" s="305"/>
      <c r="PMT33" s="305"/>
      <c r="PMU33" s="305"/>
      <c r="PMV33" s="305"/>
      <c r="PMW33" s="305"/>
      <c r="PMX33" s="305"/>
      <c r="PMY33" s="305"/>
      <c r="PMZ33" s="305"/>
      <c r="PNA33" s="305"/>
      <c r="PNB33" s="305"/>
      <c r="PNC33" s="305"/>
      <c r="PND33" s="305"/>
      <c r="PNE33" s="305"/>
      <c r="PNF33" s="305"/>
      <c r="PNG33" s="305"/>
      <c r="PNH33" s="305"/>
      <c r="PNI33" s="305"/>
      <c r="PNJ33" s="305"/>
      <c r="PNK33" s="305"/>
      <c r="PNL33" s="305"/>
      <c r="PNM33" s="305"/>
      <c r="PNN33" s="305"/>
      <c r="PNO33" s="305"/>
      <c r="PNP33" s="305"/>
      <c r="PNQ33" s="305"/>
      <c r="PNR33" s="305"/>
      <c r="PNS33" s="305"/>
      <c r="PNT33" s="305"/>
      <c r="PNU33" s="305"/>
      <c r="PNV33" s="305"/>
      <c r="PNW33" s="305"/>
      <c r="PNX33" s="305"/>
      <c r="PNY33" s="305"/>
      <c r="PNZ33" s="305"/>
      <c r="POA33" s="305"/>
      <c r="POB33" s="305"/>
      <c r="POC33" s="305"/>
      <c r="POD33" s="305"/>
      <c r="POE33" s="305"/>
      <c r="POF33" s="305"/>
      <c r="POG33" s="305"/>
      <c r="POH33" s="305"/>
      <c r="POI33" s="305"/>
      <c r="POJ33" s="305"/>
      <c r="POK33" s="305"/>
      <c r="POL33" s="305"/>
      <c r="POM33" s="305"/>
      <c r="PON33" s="305"/>
      <c r="POO33" s="305"/>
      <c r="POP33" s="305"/>
      <c r="POQ33" s="305"/>
      <c r="POR33" s="305"/>
      <c r="POS33" s="305"/>
      <c r="POT33" s="305"/>
      <c r="POU33" s="305"/>
      <c r="POV33" s="305"/>
      <c r="POW33" s="305"/>
      <c r="POX33" s="305"/>
      <c r="POY33" s="305"/>
      <c r="POZ33" s="305"/>
      <c r="PPA33" s="305"/>
      <c r="PPB33" s="305"/>
      <c r="PPC33" s="305"/>
      <c r="PPD33" s="305"/>
      <c r="PPE33" s="305"/>
      <c r="PPF33" s="305"/>
      <c r="PPG33" s="305"/>
      <c r="PPH33" s="305"/>
      <c r="PPI33" s="305"/>
      <c r="PPJ33" s="305"/>
      <c r="PPK33" s="305"/>
      <c r="PPL33" s="305"/>
      <c r="PPM33" s="305"/>
      <c r="PPN33" s="305"/>
      <c r="PPO33" s="305"/>
      <c r="PPP33" s="305"/>
      <c r="PPQ33" s="305"/>
      <c r="PPR33" s="305"/>
      <c r="PPS33" s="305"/>
      <c r="PPT33" s="305"/>
      <c r="PPU33" s="305"/>
      <c r="PPV33" s="305"/>
      <c r="PPW33" s="305"/>
      <c r="PPX33" s="305"/>
      <c r="PPY33" s="305"/>
      <c r="PPZ33" s="305"/>
      <c r="PQA33" s="305"/>
      <c r="PQB33" s="305"/>
      <c r="PQC33" s="305"/>
      <c r="PQD33" s="305"/>
      <c r="PQE33" s="305"/>
      <c r="PQF33" s="305"/>
      <c r="PQG33" s="305"/>
      <c r="PQH33" s="305"/>
      <c r="PQI33" s="305"/>
      <c r="PQJ33" s="305"/>
      <c r="PQK33" s="305"/>
      <c r="PQL33" s="305"/>
      <c r="PQM33" s="305"/>
      <c r="PQN33" s="305"/>
      <c r="PQO33" s="305"/>
      <c r="PQP33" s="305"/>
      <c r="PQQ33" s="305"/>
      <c r="PQR33" s="305"/>
      <c r="PQS33" s="305"/>
      <c r="PQT33" s="305"/>
      <c r="PQU33" s="305"/>
      <c r="PQV33" s="305"/>
      <c r="PQW33" s="305"/>
      <c r="PQX33" s="305"/>
      <c r="PQY33" s="305"/>
      <c r="PQZ33" s="305"/>
      <c r="PRA33" s="305"/>
      <c r="PRB33" s="305"/>
      <c r="PRC33" s="305"/>
      <c r="PRD33" s="305"/>
      <c r="PRE33" s="305"/>
      <c r="PRF33" s="305"/>
      <c r="PRG33" s="305"/>
      <c r="PRH33" s="305"/>
      <c r="PRI33" s="305"/>
      <c r="PRJ33" s="305"/>
      <c r="PRK33" s="305"/>
      <c r="PRL33" s="305"/>
      <c r="PRM33" s="305"/>
      <c r="PRN33" s="305"/>
      <c r="PRO33" s="305"/>
      <c r="PRP33" s="305"/>
      <c r="PRQ33" s="305"/>
      <c r="PRR33" s="305"/>
      <c r="PRS33" s="305"/>
      <c r="PRT33" s="305"/>
      <c r="PRU33" s="305"/>
      <c r="PRV33" s="305"/>
      <c r="PRW33" s="305"/>
      <c r="PRX33" s="305"/>
      <c r="PRY33" s="305"/>
      <c r="PRZ33" s="305"/>
      <c r="PSA33" s="305"/>
      <c r="PSB33" s="305"/>
      <c r="PSC33" s="305"/>
      <c r="PSD33" s="305"/>
      <c r="PSE33" s="305"/>
      <c r="PSF33" s="305"/>
      <c r="PSG33" s="305"/>
      <c r="PSH33" s="305"/>
      <c r="PSI33" s="305"/>
      <c r="PSJ33" s="305"/>
      <c r="PSK33" s="305"/>
      <c r="PSL33" s="305"/>
      <c r="PSM33" s="305"/>
      <c r="PSN33" s="305"/>
      <c r="PSO33" s="305"/>
      <c r="PSP33" s="305"/>
      <c r="PSQ33" s="305"/>
      <c r="PSR33" s="305"/>
      <c r="PSS33" s="305"/>
      <c r="PST33" s="305"/>
      <c r="PSU33" s="305"/>
      <c r="PSV33" s="305"/>
      <c r="PSW33" s="305"/>
      <c r="PSX33" s="305"/>
      <c r="PSY33" s="305"/>
      <c r="PSZ33" s="305"/>
      <c r="PTA33" s="305"/>
      <c r="PTB33" s="305"/>
      <c r="PTC33" s="305"/>
      <c r="PTD33" s="305"/>
      <c r="PTE33" s="305"/>
      <c r="PTF33" s="305"/>
      <c r="PTG33" s="305"/>
      <c r="PTH33" s="305"/>
      <c r="PTI33" s="305"/>
      <c r="PTJ33" s="305"/>
      <c r="PTK33" s="305"/>
      <c r="PTL33" s="305"/>
      <c r="PTM33" s="305"/>
      <c r="PTN33" s="305"/>
      <c r="PTO33" s="305"/>
      <c r="PTP33" s="305"/>
      <c r="PTQ33" s="305"/>
      <c r="PTR33" s="305"/>
      <c r="PTS33" s="305"/>
      <c r="PTT33" s="305"/>
      <c r="PTU33" s="305"/>
      <c r="PTV33" s="305"/>
      <c r="PTW33" s="305"/>
      <c r="PTX33" s="305"/>
      <c r="PTY33" s="305"/>
      <c r="PTZ33" s="305"/>
      <c r="PUA33" s="305"/>
      <c r="PUB33" s="305"/>
      <c r="PUC33" s="305"/>
      <c r="PUD33" s="305"/>
      <c r="PUE33" s="305"/>
      <c r="PUF33" s="305"/>
      <c r="PUG33" s="305"/>
      <c r="PUH33" s="305"/>
      <c r="PUI33" s="305"/>
      <c r="PUJ33" s="305"/>
      <c r="PUK33" s="305"/>
      <c r="PUL33" s="305"/>
      <c r="PUM33" s="305"/>
      <c r="PUN33" s="305"/>
      <c r="PUO33" s="305"/>
      <c r="PUP33" s="305"/>
      <c r="PUQ33" s="305"/>
      <c r="PUR33" s="305"/>
      <c r="PUS33" s="305"/>
      <c r="PUT33" s="305"/>
      <c r="PUU33" s="305"/>
      <c r="PUV33" s="305"/>
      <c r="PUW33" s="305"/>
      <c r="PUX33" s="305"/>
      <c r="PUY33" s="305"/>
      <c r="PUZ33" s="305"/>
      <c r="PVA33" s="305"/>
      <c r="PVB33" s="305"/>
      <c r="PVC33" s="305"/>
      <c r="PVD33" s="305"/>
      <c r="PVE33" s="305"/>
      <c r="PVF33" s="305"/>
      <c r="PVG33" s="305"/>
      <c r="PVH33" s="305"/>
      <c r="PVI33" s="305"/>
      <c r="PVJ33" s="305"/>
      <c r="PVK33" s="305"/>
      <c r="PVL33" s="305"/>
      <c r="PVM33" s="305"/>
      <c r="PVN33" s="305"/>
      <c r="PVO33" s="305"/>
      <c r="PVP33" s="305"/>
      <c r="PVQ33" s="305"/>
      <c r="PVR33" s="305"/>
      <c r="PVS33" s="305"/>
      <c r="PVT33" s="305"/>
      <c r="PVU33" s="305"/>
      <c r="PVV33" s="305"/>
      <c r="PVW33" s="305"/>
      <c r="PVX33" s="305"/>
      <c r="PVY33" s="305"/>
      <c r="PVZ33" s="305"/>
      <c r="PWA33" s="305"/>
      <c r="PWB33" s="305"/>
      <c r="PWC33" s="305"/>
      <c r="PWD33" s="305"/>
      <c r="PWE33" s="305"/>
      <c r="PWF33" s="305"/>
      <c r="PWG33" s="305"/>
      <c r="PWH33" s="305"/>
      <c r="PWI33" s="305"/>
      <c r="PWJ33" s="305"/>
      <c r="PWK33" s="305"/>
      <c r="PWL33" s="305"/>
      <c r="PWM33" s="305"/>
      <c r="PWN33" s="305"/>
      <c r="PWO33" s="305"/>
      <c r="PWP33" s="305"/>
      <c r="PWQ33" s="305"/>
      <c r="PWR33" s="305"/>
      <c r="PWS33" s="305"/>
      <c r="PWT33" s="305"/>
      <c r="PWU33" s="305"/>
      <c r="PWV33" s="305"/>
      <c r="PWW33" s="305"/>
      <c r="PWX33" s="305"/>
      <c r="PWY33" s="305"/>
      <c r="PWZ33" s="305"/>
      <c r="PXA33" s="305"/>
      <c r="PXB33" s="305"/>
      <c r="PXC33" s="305"/>
      <c r="PXD33" s="305"/>
      <c r="PXE33" s="305"/>
      <c r="PXF33" s="305"/>
      <c r="PXG33" s="305"/>
      <c r="PXH33" s="305"/>
      <c r="PXI33" s="305"/>
      <c r="PXJ33" s="305"/>
      <c r="PXK33" s="305"/>
      <c r="PXL33" s="305"/>
      <c r="PXM33" s="305"/>
      <c r="PXN33" s="305"/>
      <c r="PXO33" s="305"/>
      <c r="PXP33" s="305"/>
      <c r="PXQ33" s="305"/>
      <c r="PXR33" s="305"/>
      <c r="PXS33" s="305"/>
      <c r="PXT33" s="305"/>
      <c r="PXU33" s="305"/>
      <c r="PXV33" s="305"/>
      <c r="PXW33" s="305"/>
      <c r="PXX33" s="305"/>
      <c r="PXY33" s="305"/>
      <c r="PXZ33" s="305"/>
      <c r="PYA33" s="305"/>
      <c r="PYB33" s="305"/>
      <c r="PYC33" s="305"/>
      <c r="PYD33" s="305"/>
      <c r="PYE33" s="305"/>
      <c r="PYF33" s="305"/>
      <c r="PYG33" s="305"/>
      <c r="PYH33" s="305"/>
      <c r="PYI33" s="305"/>
      <c r="PYJ33" s="305"/>
      <c r="PYK33" s="305"/>
      <c r="PYL33" s="305"/>
      <c r="PYM33" s="305"/>
      <c r="PYN33" s="305"/>
      <c r="PYO33" s="305"/>
      <c r="PYP33" s="305"/>
      <c r="PYQ33" s="305"/>
      <c r="PYR33" s="305"/>
      <c r="PYS33" s="305"/>
      <c r="PYT33" s="305"/>
      <c r="PYU33" s="305"/>
      <c r="PYV33" s="305"/>
      <c r="PYW33" s="305"/>
      <c r="PYX33" s="305"/>
      <c r="PYY33" s="305"/>
      <c r="PYZ33" s="305"/>
      <c r="PZA33" s="305"/>
      <c r="PZB33" s="305"/>
      <c r="PZC33" s="305"/>
      <c r="PZD33" s="305"/>
      <c r="PZE33" s="305"/>
      <c r="PZF33" s="305"/>
      <c r="PZG33" s="305"/>
      <c r="PZH33" s="305"/>
      <c r="PZI33" s="305"/>
      <c r="PZJ33" s="305"/>
      <c r="PZK33" s="305"/>
      <c r="PZL33" s="305"/>
      <c r="PZM33" s="305"/>
      <c r="PZN33" s="305"/>
      <c r="PZO33" s="305"/>
      <c r="PZP33" s="305"/>
      <c r="PZQ33" s="305"/>
      <c r="PZR33" s="305"/>
      <c r="PZS33" s="305"/>
      <c r="PZT33" s="305"/>
      <c r="PZU33" s="305"/>
      <c r="PZV33" s="305"/>
      <c r="PZW33" s="305"/>
      <c r="PZX33" s="305"/>
      <c r="PZY33" s="305"/>
      <c r="PZZ33" s="305"/>
      <c r="QAA33" s="305"/>
      <c r="QAB33" s="305"/>
      <c r="QAC33" s="305"/>
      <c r="QAD33" s="305"/>
      <c r="QAE33" s="305"/>
      <c r="QAF33" s="305"/>
      <c r="QAG33" s="305"/>
      <c r="QAH33" s="305"/>
      <c r="QAI33" s="305"/>
      <c r="QAJ33" s="305"/>
      <c r="QAK33" s="305"/>
      <c r="QAL33" s="305"/>
      <c r="QAM33" s="305"/>
      <c r="QAN33" s="305"/>
      <c r="QAO33" s="305"/>
      <c r="QAP33" s="305"/>
      <c r="QAQ33" s="305"/>
      <c r="QAR33" s="305"/>
      <c r="QAS33" s="305"/>
      <c r="QAT33" s="305"/>
      <c r="QAU33" s="305"/>
      <c r="QAV33" s="305"/>
      <c r="QAW33" s="305"/>
      <c r="QAX33" s="305"/>
      <c r="QAY33" s="305"/>
      <c r="QAZ33" s="305"/>
      <c r="QBA33" s="305"/>
      <c r="QBB33" s="305"/>
      <c r="QBC33" s="305"/>
      <c r="QBD33" s="305"/>
      <c r="QBE33" s="305"/>
      <c r="QBF33" s="305"/>
      <c r="QBG33" s="305"/>
      <c r="QBH33" s="305"/>
      <c r="QBI33" s="305"/>
      <c r="QBJ33" s="305"/>
      <c r="QBK33" s="305"/>
      <c r="QBL33" s="305"/>
      <c r="QBM33" s="305"/>
      <c r="QBN33" s="305"/>
      <c r="QBO33" s="305"/>
      <c r="QBP33" s="305"/>
      <c r="QBQ33" s="305"/>
      <c r="QBR33" s="305"/>
      <c r="QBS33" s="305"/>
      <c r="QBT33" s="305"/>
      <c r="QBU33" s="305"/>
      <c r="QBV33" s="305"/>
      <c r="QBW33" s="305"/>
      <c r="QBX33" s="305"/>
      <c r="QBY33" s="305"/>
      <c r="QBZ33" s="305"/>
      <c r="QCA33" s="305"/>
      <c r="QCB33" s="305"/>
      <c r="QCC33" s="305"/>
      <c r="QCD33" s="305"/>
      <c r="QCE33" s="305"/>
      <c r="QCF33" s="305"/>
      <c r="QCG33" s="305"/>
      <c r="QCH33" s="305"/>
      <c r="QCI33" s="305"/>
      <c r="QCJ33" s="305"/>
      <c r="QCK33" s="305"/>
      <c r="QCL33" s="305"/>
      <c r="QCM33" s="305"/>
      <c r="QCN33" s="305"/>
      <c r="QCO33" s="305"/>
      <c r="QCP33" s="305"/>
      <c r="QCQ33" s="305"/>
      <c r="QCR33" s="305"/>
      <c r="QCS33" s="305"/>
      <c r="QCT33" s="305"/>
      <c r="QCU33" s="305"/>
      <c r="QCV33" s="305"/>
      <c r="QCW33" s="305"/>
      <c r="QCX33" s="305"/>
      <c r="QCY33" s="305"/>
      <c r="QCZ33" s="305"/>
      <c r="QDA33" s="305"/>
      <c r="QDB33" s="305"/>
      <c r="QDC33" s="305"/>
      <c r="QDD33" s="305"/>
      <c r="QDE33" s="305"/>
      <c r="QDF33" s="305"/>
      <c r="QDG33" s="305"/>
      <c r="QDH33" s="305"/>
      <c r="QDI33" s="305"/>
      <c r="QDJ33" s="305"/>
      <c r="QDK33" s="305"/>
      <c r="QDL33" s="305"/>
      <c r="QDM33" s="305"/>
      <c r="QDN33" s="305"/>
      <c r="QDO33" s="305"/>
      <c r="QDP33" s="305"/>
      <c r="QDQ33" s="305"/>
      <c r="QDR33" s="305"/>
      <c r="QDS33" s="305"/>
      <c r="QDT33" s="305"/>
      <c r="QDU33" s="305"/>
      <c r="QDV33" s="305"/>
      <c r="QDW33" s="305"/>
      <c r="QDX33" s="305"/>
      <c r="QDY33" s="305"/>
      <c r="QDZ33" s="305"/>
      <c r="QEA33" s="305"/>
      <c r="QEB33" s="305"/>
      <c r="QEC33" s="305"/>
      <c r="QED33" s="305"/>
      <c r="QEE33" s="305"/>
      <c r="QEF33" s="305"/>
      <c r="QEG33" s="305"/>
      <c r="QEH33" s="305"/>
      <c r="QEI33" s="305"/>
      <c r="QEJ33" s="305"/>
      <c r="QEK33" s="305"/>
      <c r="QEL33" s="305"/>
      <c r="QEM33" s="305"/>
      <c r="QEN33" s="305"/>
      <c r="QEO33" s="305"/>
      <c r="QEP33" s="305"/>
      <c r="QEQ33" s="305"/>
      <c r="QER33" s="305"/>
      <c r="QES33" s="305"/>
      <c r="QET33" s="305"/>
      <c r="QEU33" s="305"/>
      <c r="QEV33" s="305"/>
      <c r="QEW33" s="305"/>
      <c r="QEX33" s="305"/>
      <c r="QEY33" s="305"/>
      <c r="QEZ33" s="305"/>
      <c r="QFA33" s="305"/>
      <c r="QFB33" s="305"/>
      <c r="QFC33" s="305"/>
      <c r="QFD33" s="305"/>
      <c r="QFE33" s="305"/>
      <c r="QFF33" s="305"/>
      <c r="QFG33" s="305"/>
      <c r="QFH33" s="305"/>
      <c r="QFI33" s="305"/>
      <c r="QFJ33" s="305"/>
      <c r="QFK33" s="305"/>
      <c r="QFL33" s="305"/>
      <c r="QFM33" s="305"/>
      <c r="QFN33" s="305"/>
      <c r="QFO33" s="305"/>
      <c r="QFP33" s="305"/>
      <c r="QFQ33" s="305"/>
      <c r="QFR33" s="305"/>
      <c r="QFS33" s="305"/>
      <c r="QFT33" s="305"/>
      <c r="QFU33" s="305"/>
      <c r="QFV33" s="305"/>
      <c r="QFW33" s="305"/>
      <c r="QFX33" s="305"/>
      <c r="QFY33" s="305"/>
      <c r="QFZ33" s="305"/>
      <c r="QGA33" s="305"/>
      <c r="QGB33" s="305"/>
      <c r="QGC33" s="305"/>
      <c r="QGD33" s="305"/>
      <c r="QGE33" s="305"/>
      <c r="QGF33" s="305"/>
      <c r="QGG33" s="305"/>
      <c r="QGH33" s="305"/>
      <c r="QGI33" s="305"/>
      <c r="QGJ33" s="305"/>
      <c r="QGK33" s="305"/>
      <c r="QGL33" s="305"/>
      <c r="QGM33" s="305"/>
      <c r="QGN33" s="305"/>
      <c r="QGO33" s="305"/>
      <c r="QGP33" s="305"/>
      <c r="QGQ33" s="305"/>
      <c r="QGR33" s="305"/>
      <c r="QGS33" s="305"/>
      <c r="QGT33" s="305"/>
      <c r="QGU33" s="305"/>
      <c r="QGV33" s="305"/>
      <c r="QGW33" s="305"/>
      <c r="QGX33" s="305"/>
      <c r="QGY33" s="305"/>
      <c r="QGZ33" s="305"/>
      <c r="QHA33" s="305"/>
      <c r="QHB33" s="305"/>
      <c r="QHC33" s="305"/>
      <c r="QHD33" s="305"/>
      <c r="QHE33" s="305"/>
      <c r="QHF33" s="305"/>
      <c r="QHG33" s="305"/>
      <c r="QHH33" s="305"/>
      <c r="QHI33" s="305"/>
      <c r="QHJ33" s="305"/>
      <c r="QHK33" s="305"/>
      <c r="QHL33" s="305"/>
      <c r="QHM33" s="305"/>
      <c r="QHN33" s="305"/>
      <c r="QHO33" s="305"/>
      <c r="QHP33" s="305"/>
      <c r="QHQ33" s="305"/>
      <c r="QHR33" s="305"/>
      <c r="QHS33" s="305"/>
      <c r="QHT33" s="305"/>
      <c r="QHU33" s="305"/>
      <c r="QHV33" s="305"/>
      <c r="QHW33" s="305"/>
      <c r="QHX33" s="305"/>
      <c r="QHY33" s="305"/>
      <c r="QHZ33" s="305"/>
      <c r="QIA33" s="305"/>
      <c r="QIB33" s="305"/>
      <c r="QIC33" s="305"/>
      <c r="QID33" s="305"/>
      <c r="QIE33" s="305"/>
      <c r="QIF33" s="305"/>
      <c r="QIG33" s="305"/>
      <c r="QIH33" s="305"/>
      <c r="QII33" s="305"/>
      <c r="QIJ33" s="305"/>
      <c r="QIK33" s="305"/>
      <c r="QIL33" s="305"/>
      <c r="QIM33" s="305"/>
      <c r="QIN33" s="305"/>
      <c r="QIO33" s="305"/>
      <c r="QIP33" s="305"/>
      <c r="QIQ33" s="305"/>
      <c r="QIR33" s="305"/>
      <c r="QIS33" s="305"/>
      <c r="QIT33" s="305"/>
      <c r="QIU33" s="305"/>
      <c r="QIV33" s="305"/>
      <c r="QIW33" s="305"/>
      <c r="QIX33" s="305"/>
      <c r="QIY33" s="305"/>
      <c r="QIZ33" s="305"/>
      <c r="QJA33" s="305"/>
      <c r="QJB33" s="305"/>
      <c r="QJC33" s="305"/>
      <c r="QJD33" s="305"/>
      <c r="QJE33" s="305"/>
      <c r="QJF33" s="305"/>
      <c r="QJG33" s="305"/>
      <c r="QJH33" s="305"/>
      <c r="QJI33" s="305"/>
      <c r="QJJ33" s="305"/>
      <c r="QJK33" s="305"/>
      <c r="QJL33" s="305"/>
      <c r="QJM33" s="305"/>
      <c r="QJN33" s="305"/>
      <c r="QJO33" s="305"/>
      <c r="QJP33" s="305"/>
      <c r="QJQ33" s="305"/>
      <c r="QJR33" s="305"/>
      <c r="QJS33" s="305"/>
      <c r="QJT33" s="305"/>
      <c r="QJU33" s="305"/>
      <c r="QJV33" s="305"/>
      <c r="QJW33" s="305"/>
      <c r="QJX33" s="305"/>
      <c r="QJY33" s="305"/>
      <c r="QJZ33" s="305"/>
      <c r="QKA33" s="305"/>
      <c r="QKB33" s="305"/>
      <c r="QKC33" s="305"/>
      <c r="QKD33" s="305"/>
      <c r="QKE33" s="305"/>
      <c r="QKF33" s="305"/>
      <c r="QKG33" s="305"/>
      <c r="QKH33" s="305"/>
      <c r="QKI33" s="305"/>
      <c r="QKJ33" s="305"/>
      <c r="QKK33" s="305"/>
      <c r="QKL33" s="305"/>
      <c r="QKM33" s="305"/>
      <c r="QKN33" s="305"/>
      <c r="QKO33" s="305"/>
      <c r="QKP33" s="305"/>
      <c r="QKQ33" s="305"/>
      <c r="QKR33" s="305"/>
      <c r="QKS33" s="305"/>
      <c r="QKT33" s="305"/>
      <c r="QKU33" s="305"/>
      <c r="QKV33" s="305"/>
      <c r="QKW33" s="305"/>
      <c r="QKX33" s="305"/>
      <c r="QKY33" s="305"/>
      <c r="QKZ33" s="305"/>
      <c r="QLA33" s="305"/>
      <c r="QLB33" s="305"/>
      <c r="QLC33" s="305"/>
      <c r="QLD33" s="305"/>
      <c r="QLE33" s="305"/>
      <c r="QLF33" s="305"/>
      <c r="QLG33" s="305"/>
      <c r="QLH33" s="305"/>
      <c r="QLI33" s="305"/>
      <c r="QLJ33" s="305"/>
      <c r="QLK33" s="305"/>
      <c r="QLL33" s="305"/>
      <c r="QLM33" s="305"/>
      <c r="QLN33" s="305"/>
      <c r="QLO33" s="305"/>
      <c r="QLP33" s="305"/>
      <c r="QLQ33" s="305"/>
      <c r="QLR33" s="305"/>
      <c r="QLS33" s="305"/>
      <c r="QLT33" s="305"/>
      <c r="QLU33" s="305"/>
      <c r="QLV33" s="305"/>
      <c r="QLW33" s="305"/>
      <c r="QLX33" s="305"/>
      <c r="QLY33" s="305"/>
      <c r="QLZ33" s="305"/>
      <c r="QMA33" s="305"/>
      <c r="QMB33" s="305"/>
      <c r="QMC33" s="305"/>
      <c r="QMD33" s="305"/>
      <c r="QME33" s="305"/>
      <c r="QMF33" s="305"/>
      <c r="QMG33" s="305"/>
      <c r="QMH33" s="305"/>
      <c r="QMI33" s="305"/>
      <c r="QMJ33" s="305"/>
      <c r="QMK33" s="305"/>
      <c r="QML33" s="305"/>
      <c r="QMM33" s="305"/>
      <c r="QMN33" s="305"/>
      <c r="QMO33" s="305"/>
      <c r="QMP33" s="305"/>
      <c r="QMQ33" s="305"/>
      <c r="QMR33" s="305"/>
      <c r="QMS33" s="305"/>
      <c r="QMT33" s="305"/>
      <c r="QMU33" s="305"/>
      <c r="QMV33" s="305"/>
      <c r="QMW33" s="305"/>
      <c r="QMX33" s="305"/>
      <c r="QMY33" s="305"/>
      <c r="QMZ33" s="305"/>
      <c r="QNA33" s="305"/>
      <c r="QNB33" s="305"/>
      <c r="QNC33" s="305"/>
      <c r="QND33" s="305"/>
      <c r="QNE33" s="305"/>
      <c r="QNF33" s="305"/>
      <c r="QNG33" s="305"/>
      <c r="QNH33" s="305"/>
      <c r="QNI33" s="305"/>
      <c r="QNJ33" s="305"/>
      <c r="QNK33" s="305"/>
      <c r="QNL33" s="305"/>
      <c r="QNM33" s="305"/>
      <c r="QNN33" s="305"/>
      <c r="QNO33" s="305"/>
      <c r="QNP33" s="305"/>
      <c r="QNQ33" s="305"/>
      <c r="QNR33" s="305"/>
      <c r="QNS33" s="305"/>
      <c r="QNT33" s="305"/>
      <c r="QNU33" s="305"/>
      <c r="QNV33" s="305"/>
      <c r="QNW33" s="305"/>
      <c r="QNX33" s="305"/>
      <c r="QNY33" s="305"/>
      <c r="QNZ33" s="305"/>
      <c r="QOA33" s="305"/>
      <c r="QOB33" s="305"/>
      <c r="QOC33" s="305"/>
      <c r="QOD33" s="305"/>
      <c r="QOE33" s="305"/>
      <c r="QOF33" s="305"/>
      <c r="QOG33" s="305"/>
      <c r="QOH33" s="305"/>
      <c r="QOI33" s="305"/>
      <c r="QOJ33" s="305"/>
      <c r="QOK33" s="305"/>
      <c r="QOL33" s="305"/>
      <c r="QOM33" s="305"/>
      <c r="QON33" s="305"/>
      <c r="QOO33" s="305"/>
      <c r="QOP33" s="305"/>
      <c r="QOQ33" s="305"/>
      <c r="QOR33" s="305"/>
      <c r="QOS33" s="305"/>
      <c r="QOT33" s="305"/>
      <c r="QOU33" s="305"/>
      <c r="QOV33" s="305"/>
      <c r="QOW33" s="305"/>
      <c r="QOX33" s="305"/>
      <c r="QOY33" s="305"/>
      <c r="QOZ33" s="305"/>
      <c r="QPA33" s="305"/>
      <c r="QPB33" s="305"/>
      <c r="QPC33" s="305"/>
      <c r="QPD33" s="305"/>
      <c r="QPE33" s="305"/>
      <c r="QPF33" s="305"/>
      <c r="QPG33" s="305"/>
      <c r="QPH33" s="305"/>
      <c r="QPI33" s="305"/>
      <c r="QPJ33" s="305"/>
      <c r="QPK33" s="305"/>
      <c r="QPL33" s="305"/>
      <c r="QPM33" s="305"/>
      <c r="QPN33" s="305"/>
      <c r="QPO33" s="305"/>
      <c r="QPP33" s="305"/>
      <c r="QPQ33" s="305"/>
      <c r="QPR33" s="305"/>
      <c r="QPS33" s="305"/>
      <c r="QPT33" s="305"/>
      <c r="QPU33" s="305"/>
      <c r="QPV33" s="305"/>
      <c r="QPW33" s="305"/>
      <c r="QPX33" s="305"/>
      <c r="QPY33" s="305"/>
      <c r="QPZ33" s="305"/>
      <c r="QQA33" s="305"/>
      <c r="QQB33" s="305"/>
      <c r="QQC33" s="305"/>
      <c r="QQD33" s="305"/>
      <c r="QQE33" s="305"/>
      <c r="QQF33" s="305"/>
      <c r="QQG33" s="305"/>
      <c r="QQH33" s="305"/>
      <c r="QQI33" s="305"/>
      <c r="QQJ33" s="305"/>
      <c r="QQK33" s="305"/>
      <c r="QQL33" s="305"/>
      <c r="QQM33" s="305"/>
      <c r="QQN33" s="305"/>
      <c r="QQO33" s="305"/>
      <c r="QQP33" s="305"/>
      <c r="QQQ33" s="305"/>
      <c r="QQR33" s="305"/>
      <c r="QQS33" s="305"/>
      <c r="QQT33" s="305"/>
      <c r="QQU33" s="305"/>
      <c r="QQV33" s="305"/>
      <c r="QQW33" s="305"/>
      <c r="QQX33" s="305"/>
      <c r="QQY33" s="305"/>
      <c r="QQZ33" s="305"/>
      <c r="QRA33" s="305"/>
      <c r="QRB33" s="305"/>
      <c r="QRC33" s="305"/>
      <c r="QRD33" s="305"/>
      <c r="QRE33" s="305"/>
      <c r="QRF33" s="305"/>
      <c r="QRG33" s="305"/>
      <c r="QRH33" s="305"/>
      <c r="QRI33" s="305"/>
      <c r="QRJ33" s="305"/>
      <c r="QRK33" s="305"/>
      <c r="QRL33" s="305"/>
      <c r="QRM33" s="305"/>
      <c r="QRN33" s="305"/>
      <c r="QRO33" s="305"/>
      <c r="QRP33" s="305"/>
      <c r="QRQ33" s="305"/>
      <c r="QRR33" s="305"/>
      <c r="QRS33" s="305"/>
      <c r="QRT33" s="305"/>
      <c r="QRU33" s="305"/>
      <c r="QRV33" s="305"/>
      <c r="QRW33" s="305"/>
      <c r="QRX33" s="305"/>
      <c r="QRY33" s="305"/>
      <c r="QRZ33" s="305"/>
      <c r="QSA33" s="305"/>
      <c r="QSB33" s="305"/>
      <c r="QSC33" s="305"/>
      <c r="QSD33" s="305"/>
      <c r="QSE33" s="305"/>
      <c r="QSF33" s="305"/>
      <c r="QSG33" s="305"/>
      <c r="QSH33" s="305"/>
      <c r="QSI33" s="305"/>
      <c r="QSJ33" s="305"/>
      <c r="QSK33" s="305"/>
      <c r="QSL33" s="305"/>
      <c r="QSM33" s="305"/>
      <c r="QSN33" s="305"/>
      <c r="QSO33" s="305"/>
      <c r="QSP33" s="305"/>
      <c r="QSQ33" s="305"/>
      <c r="QSR33" s="305"/>
      <c r="QSS33" s="305"/>
      <c r="QST33" s="305"/>
      <c r="QSU33" s="305"/>
      <c r="QSV33" s="305"/>
      <c r="QSW33" s="305"/>
      <c r="QSX33" s="305"/>
      <c r="QSY33" s="305"/>
      <c r="QSZ33" s="305"/>
      <c r="QTA33" s="305"/>
      <c r="QTB33" s="305"/>
      <c r="QTC33" s="305"/>
      <c r="QTD33" s="305"/>
      <c r="QTE33" s="305"/>
      <c r="QTF33" s="305"/>
      <c r="QTG33" s="305"/>
      <c r="QTH33" s="305"/>
      <c r="QTI33" s="305"/>
      <c r="QTJ33" s="305"/>
      <c r="QTK33" s="305"/>
      <c r="QTL33" s="305"/>
      <c r="QTM33" s="305"/>
      <c r="QTN33" s="305"/>
      <c r="QTO33" s="305"/>
      <c r="QTP33" s="305"/>
      <c r="QTQ33" s="305"/>
      <c r="QTR33" s="305"/>
      <c r="QTS33" s="305"/>
      <c r="QTT33" s="305"/>
      <c r="QTU33" s="305"/>
      <c r="QTV33" s="305"/>
      <c r="QTW33" s="305"/>
      <c r="QTX33" s="305"/>
      <c r="QTY33" s="305"/>
      <c r="QTZ33" s="305"/>
      <c r="QUA33" s="305"/>
      <c r="QUB33" s="305"/>
      <c r="QUC33" s="305"/>
      <c r="QUD33" s="305"/>
      <c r="QUE33" s="305"/>
      <c r="QUF33" s="305"/>
      <c r="QUG33" s="305"/>
      <c r="QUH33" s="305"/>
      <c r="QUI33" s="305"/>
      <c r="QUJ33" s="305"/>
      <c r="QUK33" s="305"/>
      <c r="QUL33" s="305"/>
      <c r="QUM33" s="305"/>
      <c r="QUN33" s="305"/>
      <c r="QUO33" s="305"/>
      <c r="QUP33" s="305"/>
      <c r="QUQ33" s="305"/>
      <c r="QUR33" s="305"/>
      <c r="QUS33" s="305"/>
      <c r="QUT33" s="305"/>
      <c r="QUU33" s="305"/>
      <c r="QUV33" s="305"/>
      <c r="QUW33" s="305"/>
      <c r="QUX33" s="305"/>
      <c r="QUY33" s="305"/>
      <c r="QUZ33" s="305"/>
      <c r="QVA33" s="305"/>
      <c r="QVB33" s="305"/>
      <c r="QVC33" s="305"/>
      <c r="QVD33" s="305"/>
      <c r="QVE33" s="305"/>
      <c r="QVF33" s="305"/>
      <c r="QVG33" s="305"/>
      <c r="QVH33" s="305"/>
      <c r="QVI33" s="305"/>
      <c r="QVJ33" s="305"/>
      <c r="QVK33" s="305"/>
      <c r="QVL33" s="305"/>
      <c r="QVM33" s="305"/>
      <c r="QVN33" s="305"/>
      <c r="QVO33" s="305"/>
      <c r="QVP33" s="305"/>
      <c r="QVQ33" s="305"/>
      <c r="QVR33" s="305"/>
      <c r="QVS33" s="305"/>
      <c r="QVT33" s="305"/>
      <c r="QVU33" s="305"/>
      <c r="QVV33" s="305"/>
      <c r="QVW33" s="305"/>
      <c r="QVX33" s="305"/>
      <c r="QVY33" s="305"/>
      <c r="QVZ33" s="305"/>
      <c r="QWA33" s="305"/>
      <c r="QWB33" s="305"/>
      <c r="QWC33" s="305"/>
      <c r="QWD33" s="305"/>
      <c r="QWE33" s="305"/>
      <c r="QWF33" s="305"/>
      <c r="QWG33" s="305"/>
      <c r="QWH33" s="305"/>
      <c r="QWI33" s="305"/>
      <c r="QWJ33" s="305"/>
      <c r="QWK33" s="305"/>
      <c r="QWL33" s="305"/>
      <c r="QWM33" s="305"/>
      <c r="QWN33" s="305"/>
      <c r="QWO33" s="305"/>
      <c r="QWP33" s="305"/>
      <c r="QWQ33" s="305"/>
      <c r="QWR33" s="305"/>
      <c r="QWS33" s="305"/>
      <c r="QWT33" s="305"/>
      <c r="QWU33" s="305"/>
      <c r="QWV33" s="305"/>
      <c r="QWW33" s="305"/>
      <c r="QWX33" s="305"/>
      <c r="QWY33" s="305"/>
      <c r="QWZ33" s="305"/>
      <c r="QXA33" s="305"/>
      <c r="QXB33" s="305"/>
      <c r="QXC33" s="305"/>
      <c r="QXD33" s="305"/>
      <c r="QXE33" s="305"/>
      <c r="QXF33" s="305"/>
      <c r="QXG33" s="305"/>
      <c r="QXH33" s="305"/>
      <c r="QXI33" s="305"/>
      <c r="QXJ33" s="305"/>
      <c r="QXK33" s="305"/>
      <c r="QXL33" s="305"/>
      <c r="QXM33" s="305"/>
      <c r="QXN33" s="305"/>
      <c r="QXO33" s="305"/>
      <c r="QXP33" s="305"/>
      <c r="QXQ33" s="305"/>
      <c r="QXR33" s="305"/>
      <c r="QXS33" s="305"/>
      <c r="QXT33" s="305"/>
      <c r="QXU33" s="305"/>
      <c r="QXV33" s="305"/>
      <c r="QXW33" s="305"/>
      <c r="QXX33" s="305"/>
      <c r="QXY33" s="305"/>
      <c r="QXZ33" s="305"/>
      <c r="QYA33" s="305"/>
      <c r="QYB33" s="305"/>
      <c r="QYC33" s="305"/>
      <c r="QYD33" s="305"/>
      <c r="QYE33" s="305"/>
      <c r="QYF33" s="305"/>
      <c r="QYG33" s="305"/>
      <c r="QYH33" s="305"/>
      <c r="QYI33" s="305"/>
      <c r="QYJ33" s="305"/>
      <c r="QYK33" s="305"/>
      <c r="QYL33" s="305"/>
      <c r="QYM33" s="305"/>
      <c r="QYN33" s="305"/>
      <c r="QYO33" s="305"/>
      <c r="QYP33" s="305"/>
      <c r="QYQ33" s="305"/>
      <c r="QYR33" s="305"/>
      <c r="QYS33" s="305"/>
      <c r="QYT33" s="305"/>
      <c r="QYU33" s="305"/>
      <c r="QYV33" s="305"/>
      <c r="QYW33" s="305"/>
      <c r="QYX33" s="305"/>
      <c r="QYY33" s="305"/>
      <c r="QYZ33" s="305"/>
      <c r="QZA33" s="305"/>
      <c r="QZB33" s="305"/>
      <c r="QZC33" s="305"/>
      <c r="QZD33" s="305"/>
      <c r="QZE33" s="305"/>
      <c r="QZF33" s="305"/>
      <c r="QZG33" s="305"/>
      <c r="QZH33" s="305"/>
      <c r="QZI33" s="305"/>
      <c r="QZJ33" s="305"/>
      <c r="QZK33" s="305"/>
      <c r="QZL33" s="305"/>
      <c r="QZM33" s="305"/>
      <c r="QZN33" s="305"/>
      <c r="QZO33" s="305"/>
      <c r="QZP33" s="305"/>
      <c r="QZQ33" s="305"/>
      <c r="QZR33" s="305"/>
      <c r="QZS33" s="305"/>
      <c r="QZT33" s="305"/>
      <c r="QZU33" s="305"/>
      <c r="QZV33" s="305"/>
      <c r="QZW33" s="305"/>
      <c r="QZX33" s="305"/>
      <c r="QZY33" s="305"/>
      <c r="QZZ33" s="305"/>
      <c r="RAA33" s="305"/>
      <c r="RAB33" s="305"/>
      <c r="RAC33" s="305"/>
      <c r="RAD33" s="305"/>
      <c r="RAE33" s="305"/>
      <c r="RAF33" s="305"/>
      <c r="RAG33" s="305"/>
      <c r="RAH33" s="305"/>
      <c r="RAI33" s="305"/>
      <c r="RAJ33" s="305"/>
      <c r="RAK33" s="305"/>
      <c r="RAL33" s="305"/>
      <c r="RAM33" s="305"/>
      <c r="RAN33" s="305"/>
      <c r="RAO33" s="305"/>
      <c r="RAP33" s="305"/>
      <c r="RAQ33" s="305"/>
      <c r="RAR33" s="305"/>
      <c r="RAS33" s="305"/>
      <c r="RAT33" s="305"/>
      <c r="RAU33" s="305"/>
      <c r="RAV33" s="305"/>
      <c r="RAW33" s="305"/>
      <c r="RAX33" s="305"/>
      <c r="RAY33" s="305"/>
      <c r="RAZ33" s="305"/>
      <c r="RBA33" s="305"/>
      <c r="RBB33" s="305"/>
      <c r="RBC33" s="305"/>
      <c r="RBD33" s="305"/>
      <c r="RBE33" s="305"/>
      <c r="RBF33" s="305"/>
      <c r="RBG33" s="305"/>
      <c r="RBH33" s="305"/>
      <c r="RBI33" s="305"/>
      <c r="RBJ33" s="305"/>
      <c r="RBK33" s="305"/>
      <c r="RBL33" s="305"/>
      <c r="RBM33" s="305"/>
      <c r="RBN33" s="305"/>
      <c r="RBO33" s="305"/>
      <c r="RBP33" s="305"/>
      <c r="RBQ33" s="305"/>
      <c r="RBR33" s="305"/>
      <c r="RBS33" s="305"/>
      <c r="RBT33" s="305"/>
      <c r="RBU33" s="305"/>
      <c r="RBV33" s="305"/>
      <c r="RBW33" s="305"/>
      <c r="RBX33" s="305"/>
      <c r="RBY33" s="305"/>
      <c r="RBZ33" s="305"/>
      <c r="RCA33" s="305"/>
      <c r="RCB33" s="305"/>
      <c r="RCC33" s="305"/>
      <c r="RCD33" s="305"/>
      <c r="RCE33" s="305"/>
      <c r="RCF33" s="305"/>
      <c r="RCG33" s="305"/>
      <c r="RCH33" s="305"/>
      <c r="RCI33" s="305"/>
      <c r="RCJ33" s="305"/>
      <c r="RCK33" s="305"/>
      <c r="RCL33" s="305"/>
      <c r="RCM33" s="305"/>
      <c r="RCN33" s="305"/>
      <c r="RCO33" s="305"/>
      <c r="RCP33" s="305"/>
      <c r="RCQ33" s="305"/>
      <c r="RCR33" s="305"/>
      <c r="RCS33" s="305"/>
      <c r="RCT33" s="305"/>
      <c r="RCU33" s="305"/>
      <c r="RCV33" s="305"/>
      <c r="RCW33" s="305"/>
      <c r="RCX33" s="305"/>
      <c r="RCY33" s="305"/>
      <c r="RCZ33" s="305"/>
      <c r="RDA33" s="305"/>
      <c r="RDB33" s="305"/>
      <c r="RDC33" s="305"/>
      <c r="RDD33" s="305"/>
      <c r="RDE33" s="305"/>
      <c r="RDF33" s="305"/>
      <c r="RDG33" s="305"/>
      <c r="RDH33" s="305"/>
      <c r="RDI33" s="305"/>
      <c r="RDJ33" s="305"/>
      <c r="RDK33" s="305"/>
      <c r="RDL33" s="305"/>
      <c r="RDM33" s="305"/>
      <c r="RDN33" s="305"/>
      <c r="RDO33" s="305"/>
      <c r="RDP33" s="305"/>
      <c r="RDQ33" s="305"/>
      <c r="RDR33" s="305"/>
      <c r="RDS33" s="305"/>
      <c r="RDT33" s="305"/>
      <c r="RDU33" s="305"/>
      <c r="RDV33" s="305"/>
      <c r="RDW33" s="305"/>
      <c r="RDX33" s="305"/>
      <c r="RDY33" s="305"/>
      <c r="RDZ33" s="305"/>
      <c r="REA33" s="305"/>
      <c r="REB33" s="305"/>
      <c r="REC33" s="305"/>
      <c r="RED33" s="305"/>
      <c r="REE33" s="305"/>
      <c r="REF33" s="305"/>
      <c r="REG33" s="305"/>
      <c r="REH33" s="305"/>
      <c r="REI33" s="305"/>
      <c r="REJ33" s="305"/>
      <c r="REK33" s="305"/>
      <c r="REL33" s="305"/>
      <c r="REM33" s="305"/>
      <c r="REN33" s="305"/>
      <c r="REO33" s="305"/>
      <c r="REP33" s="305"/>
      <c r="REQ33" s="305"/>
      <c r="RER33" s="305"/>
      <c r="RES33" s="305"/>
      <c r="RET33" s="305"/>
      <c r="REU33" s="305"/>
      <c r="REV33" s="305"/>
      <c r="REW33" s="305"/>
      <c r="REX33" s="305"/>
      <c r="REY33" s="305"/>
      <c r="REZ33" s="305"/>
      <c r="RFA33" s="305"/>
      <c r="RFB33" s="305"/>
      <c r="RFC33" s="305"/>
      <c r="RFD33" s="305"/>
      <c r="RFE33" s="305"/>
      <c r="RFF33" s="305"/>
      <c r="RFG33" s="305"/>
      <c r="RFH33" s="305"/>
      <c r="RFI33" s="305"/>
      <c r="RFJ33" s="305"/>
      <c r="RFK33" s="305"/>
      <c r="RFL33" s="305"/>
      <c r="RFM33" s="305"/>
      <c r="RFN33" s="305"/>
      <c r="RFO33" s="305"/>
      <c r="RFP33" s="305"/>
      <c r="RFQ33" s="305"/>
      <c r="RFR33" s="305"/>
      <c r="RFS33" s="305"/>
      <c r="RFT33" s="305"/>
      <c r="RFU33" s="305"/>
      <c r="RFV33" s="305"/>
      <c r="RFW33" s="305"/>
      <c r="RFX33" s="305"/>
      <c r="RFY33" s="305"/>
      <c r="RFZ33" s="305"/>
      <c r="RGA33" s="305"/>
      <c r="RGB33" s="305"/>
      <c r="RGC33" s="305"/>
      <c r="RGD33" s="305"/>
      <c r="RGE33" s="305"/>
      <c r="RGF33" s="305"/>
      <c r="RGG33" s="305"/>
      <c r="RGH33" s="305"/>
      <c r="RGI33" s="305"/>
      <c r="RGJ33" s="305"/>
      <c r="RGK33" s="305"/>
      <c r="RGL33" s="305"/>
      <c r="RGM33" s="305"/>
      <c r="RGN33" s="305"/>
      <c r="RGO33" s="305"/>
      <c r="RGP33" s="305"/>
      <c r="RGQ33" s="305"/>
      <c r="RGR33" s="305"/>
      <c r="RGS33" s="305"/>
      <c r="RGT33" s="305"/>
      <c r="RGU33" s="305"/>
      <c r="RGV33" s="305"/>
      <c r="RGW33" s="305"/>
      <c r="RGX33" s="305"/>
      <c r="RGY33" s="305"/>
      <c r="RGZ33" s="305"/>
      <c r="RHA33" s="305"/>
      <c r="RHB33" s="305"/>
      <c r="RHC33" s="305"/>
      <c r="RHD33" s="305"/>
      <c r="RHE33" s="305"/>
      <c r="RHF33" s="305"/>
      <c r="RHG33" s="305"/>
      <c r="RHH33" s="305"/>
      <c r="RHI33" s="305"/>
      <c r="RHJ33" s="305"/>
      <c r="RHK33" s="305"/>
      <c r="RHL33" s="305"/>
      <c r="RHM33" s="305"/>
      <c r="RHN33" s="305"/>
      <c r="RHO33" s="305"/>
      <c r="RHP33" s="305"/>
      <c r="RHQ33" s="305"/>
      <c r="RHR33" s="305"/>
      <c r="RHS33" s="305"/>
      <c r="RHT33" s="305"/>
      <c r="RHU33" s="305"/>
      <c r="RHV33" s="305"/>
      <c r="RHW33" s="305"/>
      <c r="RHX33" s="305"/>
      <c r="RHY33" s="305"/>
      <c r="RHZ33" s="305"/>
      <c r="RIA33" s="305"/>
      <c r="RIB33" s="305"/>
      <c r="RIC33" s="305"/>
      <c r="RID33" s="305"/>
      <c r="RIE33" s="305"/>
      <c r="RIF33" s="305"/>
      <c r="RIG33" s="305"/>
      <c r="RIH33" s="305"/>
      <c r="RII33" s="305"/>
      <c r="RIJ33" s="305"/>
      <c r="RIK33" s="305"/>
      <c r="RIL33" s="305"/>
      <c r="RIM33" s="305"/>
      <c r="RIN33" s="305"/>
      <c r="RIO33" s="305"/>
      <c r="RIP33" s="305"/>
      <c r="RIQ33" s="305"/>
      <c r="RIR33" s="305"/>
      <c r="RIS33" s="305"/>
      <c r="RIT33" s="305"/>
      <c r="RIU33" s="305"/>
      <c r="RIV33" s="305"/>
      <c r="RIW33" s="305"/>
      <c r="RIX33" s="305"/>
      <c r="RIY33" s="305"/>
      <c r="RIZ33" s="305"/>
      <c r="RJA33" s="305"/>
      <c r="RJB33" s="305"/>
      <c r="RJC33" s="305"/>
      <c r="RJD33" s="305"/>
      <c r="RJE33" s="305"/>
      <c r="RJF33" s="305"/>
      <c r="RJG33" s="305"/>
      <c r="RJH33" s="305"/>
      <c r="RJI33" s="305"/>
      <c r="RJJ33" s="305"/>
      <c r="RJK33" s="305"/>
      <c r="RJL33" s="305"/>
      <c r="RJM33" s="305"/>
      <c r="RJN33" s="305"/>
      <c r="RJO33" s="305"/>
      <c r="RJP33" s="305"/>
      <c r="RJQ33" s="305"/>
      <c r="RJR33" s="305"/>
      <c r="RJS33" s="305"/>
      <c r="RJT33" s="305"/>
      <c r="RJU33" s="305"/>
      <c r="RJV33" s="305"/>
      <c r="RJW33" s="305"/>
      <c r="RJX33" s="305"/>
      <c r="RJY33" s="305"/>
      <c r="RJZ33" s="305"/>
      <c r="RKA33" s="305"/>
      <c r="RKB33" s="305"/>
      <c r="RKC33" s="305"/>
      <c r="RKD33" s="305"/>
      <c r="RKE33" s="305"/>
      <c r="RKF33" s="305"/>
      <c r="RKG33" s="305"/>
      <c r="RKH33" s="305"/>
      <c r="RKI33" s="305"/>
      <c r="RKJ33" s="305"/>
      <c r="RKK33" s="305"/>
      <c r="RKL33" s="305"/>
      <c r="RKM33" s="305"/>
      <c r="RKN33" s="305"/>
      <c r="RKO33" s="305"/>
      <c r="RKP33" s="305"/>
      <c r="RKQ33" s="305"/>
      <c r="RKR33" s="305"/>
      <c r="RKS33" s="305"/>
      <c r="RKT33" s="305"/>
      <c r="RKU33" s="305"/>
      <c r="RKV33" s="305"/>
      <c r="RKW33" s="305"/>
      <c r="RKX33" s="305"/>
      <c r="RKY33" s="305"/>
      <c r="RKZ33" s="305"/>
      <c r="RLA33" s="305"/>
      <c r="RLB33" s="305"/>
      <c r="RLC33" s="305"/>
      <c r="RLD33" s="305"/>
      <c r="RLE33" s="305"/>
      <c r="RLF33" s="305"/>
      <c r="RLG33" s="305"/>
      <c r="RLH33" s="305"/>
      <c r="RLI33" s="305"/>
      <c r="RLJ33" s="305"/>
      <c r="RLK33" s="305"/>
      <c r="RLL33" s="305"/>
      <c r="RLM33" s="305"/>
      <c r="RLN33" s="305"/>
      <c r="RLO33" s="305"/>
      <c r="RLP33" s="305"/>
      <c r="RLQ33" s="305"/>
      <c r="RLR33" s="305"/>
      <c r="RLS33" s="305"/>
      <c r="RLT33" s="305"/>
      <c r="RLU33" s="305"/>
      <c r="RLV33" s="305"/>
      <c r="RLW33" s="305"/>
      <c r="RLX33" s="305"/>
      <c r="RLY33" s="305"/>
      <c r="RLZ33" s="305"/>
      <c r="RMA33" s="305"/>
      <c r="RMB33" s="305"/>
      <c r="RMC33" s="305"/>
      <c r="RMD33" s="305"/>
      <c r="RME33" s="305"/>
      <c r="RMF33" s="305"/>
      <c r="RMG33" s="305"/>
      <c r="RMH33" s="305"/>
      <c r="RMI33" s="305"/>
      <c r="RMJ33" s="305"/>
      <c r="RMK33" s="305"/>
      <c r="RML33" s="305"/>
      <c r="RMM33" s="305"/>
      <c r="RMN33" s="305"/>
      <c r="RMO33" s="305"/>
      <c r="RMP33" s="305"/>
      <c r="RMQ33" s="305"/>
      <c r="RMR33" s="305"/>
      <c r="RMS33" s="305"/>
      <c r="RMT33" s="305"/>
      <c r="RMU33" s="305"/>
      <c r="RMV33" s="305"/>
      <c r="RMW33" s="305"/>
      <c r="RMX33" s="305"/>
      <c r="RMY33" s="305"/>
      <c r="RMZ33" s="305"/>
      <c r="RNA33" s="305"/>
      <c r="RNB33" s="305"/>
      <c r="RNC33" s="305"/>
      <c r="RND33" s="305"/>
      <c r="RNE33" s="305"/>
      <c r="RNF33" s="305"/>
      <c r="RNG33" s="305"/>
      <c r="RNH33" s="305"/>
      <c r="RNI33" s="305"/>
      <c r="RNJ33" s="305"/>
      <c r="RNK33" s="305"/>
      <c r="RNL33" s="305"/>
      <c r="RNM33" s="305"/>
      <c r="RNN33" s="305"/>
      <c r="RNO33" s="305"/>
      <c r="RNP33" s="305"/>
      <c r="RNQ33" s="305"/>
      <c r="RNR33" s="305"/>
      <c r="RNS33" s="305"/>
      <c r="RNT33" s="305"/>
      <c r="RNU33" s="305"/>
      <c r="RNV33" s="305"/>
      <c r="RNW33" s="305"/>
      <c r="RNX33" s="305"/>
      <c r="RNY33" s="305"/>
      <c r="RNZ33" s="305"/>
      <c r="ROA33" s="305"/>
      <c r="ROB33" s="305"/>
      <c r="ROC33" s="305"/>
      <c r="ROD33" s="305"/>
      <c r="ROE33" s="305"/>
      <c r="ROF33" s="305"/>
      <c r="ROG33" s="305"/>
      <c r="ROH33" s="305"/>
      <c r="ROI33" s="305"/>
      <c r="ROJ33" s="305"/>
      <c r="ROK33" s="305"/>
      <c r="ROL33" s="305"/>
      <c r="ROM33" s="305"/>
      <c r="RON33" s="305"/>
      <c r="ROO33" s="305"/>
      <c r="ROP33" s="305"/>
      <c r="ROQ33" s="305"/>
      <c r="ROR33" s="305"/>
      <c r="ROS33" s="305"/>
      <c r="ROT33" s="305"/>
      <c r="ROU33" s="305"/>
      <c r="ROV33" s="305"/>
      <c r="ROW33" s="305"/>
      <c r="ROX33" s="305"/>
      <c r="ROY33" s="305"/>
      <c r="ROZ33" s="305"/>
      <c r="RPA33" s="305"/>
      <c r="RPB33" s="305"/>
      <c r="RPC33" s="305"/>
      <c r="RPD33" s="305"/>
      <c r="RPE33" s="305"/>
      <c r="RPF33" s="305"/>
      <c r="RPG33" s="305"/>
      <c r="RPH33" s="305"/>
      <c r="RPI33" s="305"/>
      <c r="RPJ33" s="305"/>
      <c r="RPK33" s="305"/>
      <c r="RPL33" s="305"/>
      <c r="RPM33" s="305"/>
      <c r="RPN33" s="305"/>
      <c r="RPO33" s="305"/>
      <c r="RPP33" s="305"/>
      <c r="RPQ33" s="305"/>
      <c r="RPR33" s="305"/>
      <c r="RPS33" s="305"/>
      <c r="RPT33" s="305"/>
      <c r="RPU33" s="305"/>
      <c r="RPV33" s="305"/>
      <c r="RPW33" s="305"/>
      <c r="RPX33" s="305"/>
      <c r="RPY33" s="305"/>
      <c r="RPZ33" s="305"/>
      <c r="RQA33" s="305"/>
      <c r="RQB33" s="305"/>
      <c r="RQC33" s="305"/>
      <c r="RQD33" s="305"/>
      <c r="RQE33" s="305"/>
      <c r="RQF33" s="305"/>
      <c r="RQG33" s="305"/>
      <c r="RQH33" s="305"/>
      <c r="RQI33" s="305"/>
      <c r="RQJ33" s="305"/>
      <c r="RQK33" s="305"/>
      <c r="RQL33" s="305"/>
      <c r="RQM33" s="305"/>
      <c r="RQN33" s="305"/>
      <c r="RQO33" s="305"/>
      <c r="RQP33" s="305"/>
      <c r="RQQ33" s="305"/>
      <c r="RQR33" s="305"/>
      <c r="RQS33" s="305"/>
      <c r="RQT33" s="305"/>
      <c r="RQU33" s="305"/>
      <c r="RQV33" s="305"/>
      <c r="RQW33" s="305"/>
      <c r="RQX33" s="305"/>
      <c r="RQY33" s="305"/>
      <c r="RQZ33" s="305"/>
      <c r="RRA33" s="305"/>
      <c r="RRB33" s="305"/>
      <c r="RRC33" s="305"/>
      <c r="RRD33" s="305"/>
      <c r="RRE33" s="305"/>
      <c r="RRF33" s="305"/>
      <c r="RRG33" s="305"/>
      <c r="RRH33" s="305"/>
      <c r="RRI33" s="305"/>
      <c r="RRJ33" s="305"/>
      <c r="RRK33" s="305"/>
      <c r="RRL33" s="305"/>
      <c r="RRM33" s="305"/>
      <c r="RRN33" s="305"/>
      <c r="RRO33" s="305"/>
      <c r="RRP33" s="305"/>
      <c r="RRQ33" s="305"/>
      <c r="RRR33" s="305"/>
      <c r="RRS33" s="305"/>
      <c r="RRT33" s="305"/>
      <c r="RRU33" s="305"/>
      <c r="RRV33" s="305"/>
      <c r="RRW33" s="305"/>
      <c r="RRX33" s="305"/>
      <c r="RRY33" s="305"/>
      <c r="RRZ33" s="305"/>
      <c r="RSA33" s="305"/>
      <c r="RSB33" s="305"/>
      <c r="RSC33" s="305"/>
      <c r="RSD33" s="305"/>
      <c r="RSE33" s="305"/>
      <c r="RSF33" s="305"/>
      <c r="RSG33" s="305"/>
      <c r="RSH33" s="305"/>
      <c r="RSI33" s="305"/>
      <c r="RSJ33" s="305"/>
      <c r="RSK33" s="305"/>
      <c r="RSL33" s="305"/>
      <c r="RSM33" s="305"/>
      <c r="RSN33" s="305"/>
      <c r="RSO33" s="305"/>
      <c r="RSP33" s="305"/>
      <c r="RSQ33" s="305"/>
      <c r="RSR33" s="305"/>
      <c r="RSS33" s="305"/>
      <c r="RST33" s="305"/>
      <c r="RSU33" s="305"/>
      <c r="RSV33" s="305"/>
      <c r="RSW33" s="305"/>
      <c r="RSX33" s="305"/>
      <c r="RSY33" s="305"/>
      <c r="RSZ33" s="305"/>
      <c r="RTA33" s="305"/>
      <c r="RTB33" s="305"/>
      <c r="RTC33" s="305"/>
      <c r="RTD33" s="305"/>
      <c r="RTE33" s="305"/>
      <c r="RTF33" s="305"/>
      <c r="RTG33" s="305"/>
      <c r="RTH33" s="305"/>
      <c r="RTI33" s="305"/>
      <c r="RTJ33" s="305"/>
      <c r="RTK33" s="305"/>
      <c r="RTL33" s="305"/>
      <c r="RTM33" s="305"/>
      <c r="RTN33" s="305"/>
      <c r="RTO33" s="305"/>
      <c r="RTP33" s="305"/>
      <c r="RTQ33" s="305"/>
      <c r="RTR33" s="305"/>
      <c r="RTS33" s="305"/>
      <c r="RTT33" s="305"/>
      <c r="RTU33" s="305"/>
      <c r="RTV33" s="305"/>
      <c r="RTW33" s="305"/>
      <c r="RTX33" s="305"/>
      <c r="RTY33" s="305"/>
      <c r="RTZ33" s="305"/>
      <c r="RUA33" s="305"/>
      <c r="RUB33" s="305"/>
      <c r="RUC33" s="305"/>
      <c r="RUD33" s="305"/>
      <c r="RUE33" s="305"/>
      <c r="RUF33" s="305"/>
      <c r="RUG33" s="305"/>
      <c r="RUH33" s="305"/>
      <c r="RUI33" s="305"/>
      <c r="RUJ33" s="305"/>
      <c r="RUK33" s="305"/>
      <c r="RUL33" s="305"/>
      <c r="RUM33" s="305"/>
      <c r="RUN33" s="305"/>
      <c r="RUO33" s="305"/>
      <c r="RUP33" s="305"/>
      <c r="RUQ33" s="305"/>
      <c r="RUR33" s="305"/>
      <c r="RUS33" s="305"/>
      <c r="RUT33" s="305"/>
      <c r="RUU33" s="305"/>
      <c r="RUV33" s="305"/>
      <c r="RUW33" s="305"/>
      <c r="RUX33" s="305"/>
      <c r="RUY33" s="305"/>
      <c r="RUZ33" s="305"/>
      <c r="RVA33" s="305"/>
      <c r="RVB33" s="305"/>
      <c r="RVC33" s="305"/>
      <c r="RVD33" s="305"/>
      <c r="RVE33" s="305"/>
      <c r="RVF33" s="305"/>
      <c r="RVG33" s="305"/>
      <c r="RVH33" s="305"/>
      <c r="RVI33" s="305"/>
      <c r="RVJ33" s="305"/>
      <c r="RVK33" s="305"/>
      <c r="RVL33" s="305"/>
      <c r="RVM33" s="305"/>
      <c r="RVN33" s="305"/>
      <c r="RVO33" s="305"/>
      <c r="RVP33" s="305"/>
      <c r="RVQ33" s="305"/>
      <c r="RVR33" s="305"/>
      <c r="RVS33" s="305"/>
      <c r="RVT33" s="305"/>
      <c r="RVU33" s="305"/>
      <c r="RVV33" s="305"/>
      <c r="RVW33" s="305"/>
      <c r="RVX33" s="305"/>
      <c r="RVY33" s="305"/>
      <c r="RVZ33" s="305"/>
      <c r="RWA33" s="305"/>
      <c r="RWB33" s="305"/>
      <c r="RWC33" s="305"/>
      <c r="RWD33" s="305"/>
      <c r="RWE33" s="305"/>
      <c r="RWF33" s="305"/>
      <c r="RWG33" s="305"/>
      <c r="RWH33" s="305"/>
      <c r="RWI33" s="305"/>
      <c r="RWJ33" s="305"/>
      <c r="RWK33" s="305"/>
      <c r="RWL33" s="305"/>
      <c r="RWM33" s="305"/>
      <c r="RWN33" s="305"/>
      <c r="RWO33" s="305"/>
      <c r="RWP33" s="305"/>
      <c r="RWQ33" s="305"/>
      <c r="RWR33" s="305"/>
      <c r="RWS33" s="305"/>
      <c r="RWT33" s="305"/>
      <c r="RWU33" s="305"/>
      <c r="RWV33" s="305"/>
      <c r="RWW33" s="305"/>
      <c r="RWX33" s="305"/>
      <c r="RWY33" s="305"/>
      <c r="RWZ33" s="305"/>
      <c r="RXA33" s="305"/>
      <c r="RXB33" s="305"/>
      <c r="RXC33" s="305"/>
      <c r="RXD33" s="305"/>
      <c r="RXE33" s="305"/>
      <c r="RXF33" s="305"/>
      <c r="RXG33" s="305"/>
      <c r="RXH33" s="305"/>
      <c r="RXI33" s="305"/>
      <c r="RXJ33" s="305"/>
      <c r="RXK33" s="305"/>
      <c r="RXL33" s="305"/>
      <c r="RXM33" s="305"/>
      <c r="RXN33" s="305"/>
      <c r="RXO33" s="305"/>
      <c r="RXP33" s="305"/>
      <c r="RXQ33" s="305"/>
      <c r="RXR33" s="305"/>
      <c r="RXS33" s="305"/>
      <c r="RXT33" s="305"/>
      <c r="RXU33" s="305"/>
      <c r="RXV33" s="305"/>
      <c r="RXW33" s="305"/>
      <c r="RXX33" s="305"/>
      <c r="RXY33" s="305"/>
      <c r="RXZ33" s="305"/>
      <c r="RYA33" s="305"/>
      <c r="RYB33" s="305"/>
      <c r="RYC33" s="305"/>
      <c r="RYD33" s="305"/>
      <c r="RYE33" s="305"/>
      <c r="RYF33" s="305"/>
      <c r="RYG33" s="305"/>
      <c r="RYH33" s="305"/>
      <c r="RYI33" s="305"/>
      <c r="RYJ33" s="305"/>
      <c r="RYK33" s="305"/>
      <c r="RYL33" s="305"/>
      <c r="RYM33" s="305"/>
      <c r="RYN33" s="305"/>
      <c r="RYO33" s="305"/>
      <c r="RYP33" s="305"/>
      <c r="RYQ33" s="305"/>
      <c r="RYR33" s="305"/>
      <c r="RYS33" s="305"/>
      <c r="RYT33" s="305"/>
      <c r="RYU33" s="305"/>
      <c r="RYV33" s="305"/>
      <c r="RYW33" s="305"/>
      <c r="RYX33" s="305"/>
      <c r="RYY33" s="305"/>
      <c r="RYZ33" s="305"/>
      <c r="RZA33" s="305"/>
      <c r="RZB33" s="305"/>
      <c r="RZC33" s="305"/>
      <c r="RZD33" s="305"/>
      <c r="RZE33" s="305"/>
      <c r="RZF33" s="305"/>
      <c r="RZG33" s="305"/>
      <c r="RZH33" s="305"/>
      <c r="RZI33" s="305"/>
      <c r="RZJ33" s="305"/>
      <c r="RZK33" s="305"/>
      <c r="RZL33" s="305"/>
      <c r="RZM33" s="305"/>
      <c r="RZN33" s="305"/>
      <c r="RZO33" s="305"/>
      <c r="RZP33" s="305"/>
      <c r="RZQ33" s="305"/>
      <c r="RZR33" s="305"/>
      <c r="RZS33" s="305"/>
      <c r="RZT33" s="305"/>
      <c r="RZU33" s="305"/>
      <c r="RZV33" s="305"/>
      <c r="RZW33" s="305"/>
      <c r="RZX33" s="305"/>
      <c r="RZY33" s="305"/>
      <c r="RZZ33" s="305"/>
      <c r="SAA33" s="305"/>
      <c r="SAB33" s="305"/>
      <c r="SAC33" s="305"/>
      <c r="SAD33" s="305"/>
      <c r="SAE33" s="305"/>
      <c r="SAF33" s="305"/>
      <c r="SAG33" s="305"/>
      <c r="SAH33" s="305"/>
      <c r="SAI33" s="305"/>
      <c r="SAJ33" s="305"/>
      <c r="SAK33" s="305"/>
      <c r="SAL33" s="305"/>
      <c r="SAM33" s="305"/>
      <c r="SAN33" s="305"/>
      <c r="SAO33" s="305"/>
      <c r="SAP33" s="305"/>
      <c r="SAQ33" s="305"/>
      <c r="SAR33" s="305"/>
      <c r="SAS33" s="305"/>
      <c r="SAT33" s="305"/>
      <c r="SAU33" s="305"/>
      <c r="SAV33" s="305"/>
      <c r="SAW33" s="305"/>
      <c r="SAX33" s="305"/>
      <c r="SAY33" s="305"/>
      <c r="SAZ33" s="305"/>
      <c r="SBA33" s="305"/>
      <c r="SBB33" s="305"/>
      <c r="SBC33" s="305"/>
      <c r="SBD33" s="305"/>
      <c r="SBE33" s="305"/>
      <c r="SBF33" s="305"/>
      <c r="SBG33" s="305"/>
      <c r="SBH33" s="305"/>
      <c r="SBI33" s="305"/>
      <c r="SBJ33" s="305"/>
      <c r="SBK33" s="305"/>
      <c r="SBL33" s="305"/>
      <c r="SBM33" s="305"/>
      <c r="SBN33" s="305"/>
      <c r="SBO33" s="305"/>
      <c r="SBP33" s="305"/>
      <c r="SBQ33" s="305"/>
      <c r="SBR33" s="305"/>
      <c r="SBS33" s="305"/>
      <c r="SBT33" s="305"/>
      <c r="SBU33" s="305"/>
      <c r="SBV33" s="305"/>
      <c r="SBW33" s="305"/>
      <c r="SBX33" s="305"/>
      <c r="SBY33" s="305"/>
      <c r="SBZ33" s="305"/>
      <c r="SCA33" s="305"/>
      <c r="SCB33" s="305"/>
      <c r="SCC33" s="305"/>
      <c r="SCD33" s="305"/>
      <c r="SCE33" s="305"/>
      <c r="SCF33" s="305"/>
      <c r="SCG33" s="305"/>
      <c r="SCH33" s="305"/>
      <c r="SCI33" s="305"/>
      <c r="SCJ33" s="305"/>
      <c r="SCK33" s="305"/>
      <c r="SCL33" s="305"/>
      <c r="SCM33" s="305"/>
      <c r="SCN33" s="305"/>
      <c r="SCO33" s="305"/>
      <c r="SCP33" s="305"/>
      <c r="SCQ33" s="305"/>
      <c r="SCR33" s="305"/>
      <c r="SCS33" s="305"/>
      <c r="SCT33" s="305"/>
      <c r="SCU33" s="305"/>
      <c r="SCV33" s="305"/>
      <c r="SCW33" s="305"/>
      <c r="SCX33" s="305"/>
      <c r="SCY33" s="305"/>
      <c r="SCZ33" s="305"/>
      <c r="SDA33" s="305"/>
      <c r="SDB33" s="305"/>
      <c r="SDC33" s="305"/>
      <c r="SDD33" s="305"/>
      <c r="SDE33" s="305"/>
      <c r="SDF33" s="305"/>
      <c r="SDG33" s="305"/>
      <c r="SDH33" s="305"/>
      <c r="SDI33" s="305"/>
      <c r="SDJ33" s="305"/>
      <c r="SDK33" s="305"/>
      <c r="SDL33" s="305"/>
      <c r="SDM33" s="305"/>
      <c r="SDN33" s="305"/>
      <c r="SDO33" s="305"/>
      <c r="SDP33" s="305"/>
      <c r="SDQ33" s="305"/>
      <c r="SDR33" s="305"/>
      <c r="SDS33" s="305"/>
      <c r="SDT33" s="305"/>
      <c r="SDU33" s="305"/>
      <c r="SDV33" s="305"/>
      <c r="SDW33" s="305"/>
      <c r="SDX33" s="305"/>
      <c r="SDY33" s="305"/>
      <c r="SDZ33" s="305"/>
      <c r="SEA33" s="305"/>
      <c r="SEB33" s="305"/>
      <c r="SEC33" s="305"/>
      <c r="SED33" s="305"/>
      <c r="SEE33" s="305"/>
      <c r="SEF33" s="305"/>
      <c r="SEG33" s="305"/>
      <c r="SEH33" s="305"/>
      <c r="SEI33" s="305"/>
      <c r="SEJ33" s="305"/>
      <c r="SEK33" s="305"/>
      <c r="SEL33" s="305"/>
      <c r="SEM33" s="305"/>
      <c r="SEN33" s="305"/>
      <c r="SEO33" s="305"/>
      <c r="SEP33" s="305"/>
      <c r="SEQ33" s="305"/>
      <c r="SER33" s="305"/>
      <c r="SES33" s="305"/>
      <c r="SET33" s="305"/>
      <c r="SEU33" s="305"/>
      <c r="SEV33" s="305"/>
      <c r="SEW33" s="305"/>
      <c r="SEX33" s="305"/>
      <c r="SEY33" s="305"/>
      <c r="SEZ33" s="305"/>
      <c r="SFA33" s="305"/>
      <c r="SFB33" s="305"/>
      <c r="SFC33" s="305"/>
      <c r="SFD33" s="305"/>
      <c r="SFE33" s="305"/>
      <c r="SFF33" s="305"/>
      <c r="SFG33" s="305"/>
      <c r="SFH33" s="305"/>
      <c r="SFI33" s="305"/>
      <c r="SFJ33" s="305"/>
      <c r="SFK33" s="305"/>
      <c r="SFL33" s="305"/>
      <c r="SFM33" s="305"/>
      <c r="SFN33" s="305"/>
      <c r="SFO33" s="305"/>
      <c r="SFP33" s="305"/>
      <c r="SFQ33" s="305"/>
      <c r="SFR33" s="305"/>
      <c r="SFS33" s="305"/>
      <c r="SFT33" s="305"/>
      <c r="SFU33" s="305"/>
      <c r="SFV33" s="305"/>
      <c r="SFW33" s="305"/>
      <c r="SFX33" s="305"/>
      <c r="SFY33" s="305"/>
      <c r="SFZ33" s="305"/>
      <c r="SGA33" s="305"/>
      <c r="SGB33" s="305"/>
      <c r="SGC33" s="305"/>
      <c r="SGD33" s="305"/>
      <c r="SGE33" s="305"/>
      <c r="SGF33" s="305"/>
      <c r="SGG33" s="305"/>
      <c r="SGH33" s="305"/>
      <c r="SGI33" s="305"/>
      <c r="SGJ33" s="305"/>
      <c r="SGK33" s="305"/>
      <c r="SGL33" s="305"/>
      <c r="SGM33" s="305"/>
      <c r="SGN33" s="305"/>
      <c r="SGO33" s="305"/>
      <c r="SGP33" s="305"/>
      <c r="SGQ33" s="305"/>
      <c r="SGR33" s="305"/>
      <c r="SGS33" s="305"/>
      <c r="SGT33" s="305"/>
      <c r="SGU33" s="305"/>
      <c r="SGV33" s="305"/>
      <c r="SGW33" s="305"/>
      <c r="SGX33" s="305"/>
      <c r="SGY33" s="305"/>
      <c r="SGZ33" s="305"/>
      <c r="SHA33" s="305"/>
      <c r="SHB33" s="305"/>
      <c r="SHC33" s="305"/>
      <c r="SHD33" s="305"/>
      <c r="SHE33" s="305"/>
      <c r="SHF33" s="305"/>
      <c r="SHG33" s="305"/>
      <c r="SHH33" s="305"/>
      <c r="SHI33" s="305"/>
      <c r="SHJ33" s="305"/>
      <c r="SHK33" s="305"/>
      <c r="SHL33" s="305"/>
      <c r="SHM33" s="305"/>
      <c r="SHN33" s="305"/>
      <c r="SHO33" s="305"/>
      <c r="SHP33" s="305"/>
      <c r="SHQ33" s="305"/>
      <c r="SHR33" s="305"/>
      <c r="SHS33" s="305"/>
      <c r="SHT33" s="305"/>
      <c r="SHU33" s="305"/>
      <c r="SHV33" s="305"/>
      <c r="SHW33" s="305"/>
      <c r="SHX33" s="305"/>
      <c r="SHY33" s="305"/>
      <c r="SHZ33" s="305"/>
      <c r="SIA33" s="305"/>
      <c r="SIB33" s="305"/>
      <c r="SIC33" s="305"/>
      <c r="SID33" s="305"/>
      <c r="SIE33" s="305"/>
      <c r="SIF33" s="305"/>
      <c r="SIG33" s="305"/>
      <c r="SIH33" s="305"/>
      <c r="SII33" s="305"/>
      <c r="SIJ33" s="305"/>
      <c r="SIK33" s="305"/>
      <c r="SIL33" s="305"/>
      <c r="SIM33" s="305"/>
      <c r="SIN33" s="305"/>
      <c r="SIO33" s="305"/>
      <c r="SIP33" s="305"/>
      <c r="SIQ33" s="305"/>
      <c r="SIR33" s="305"/>
      <c r="SIS33" s="305"/>
      <c r="SIT33" s="305"/>
      <c r="SIU33" s="305"/>
      <c r="SIV33" s="305"/>
      <c r="SIW33" s="305"/>
      <c r="SIX33" s="305"/>
      <c r="SIY33" s="305"/>
      <c r="SIZ33" s="305"/>
      <c r="SJA33" s="305"/>
      <c r="SJB33" s="305"/>
      <c r="SJC33" s="305"/>
      <c r="SJD33" s="305"/>
      <c r="SJE33" s="305"/>
      <c r="SJF33" s="305"/>
      <c r="SJG33" s="305"/>
      <c r="SJH33" s="305"/>
      <c r="SJI33" s="305"/>
      <c r="SJJ33" s="305"/>
      <c r="SJK33" s="305"/>
      <c r="SJL33" s="305"/>
      <c r="SJM33" s="305"/>
      <c r="SJN33" s="305"/>
      <c r="SJO33" s="305"/>
      <c r="SJP33" s="305"/>
      <c r="SJQ33" s="305"/>
      <c r="SJR33" s="305"/>
      <c r="SJS33" s="305"/>
      <c r="SJT33" s="305"/>
      <c r="SJU33" s="305"/>
      <c r="SJV33" s="305"/>
      <c r="SJW33" s="305"/>
      <c r="SJX33" s="305"/>
      <c r="SJY33" s="305"/>
      <c r="SJZ33" s="305"/>
      <c r="SKA33" s="305"/>
      <c r="SKB33" s="305"/>
      <c r="SKC33" s="305"/>
      <c r="SKD33" s="305"/>
      <c r="SKE33" s="305"/>
      <c r="SKF33" s="305"/>
      <c r="SKG33" s="305"/>
      <c r="SKH33" s="305"/>
      <c r="SKI33" s="305"/>
      <c r="SKJ33" s="305"/>
      <c r="SKK33" s="305"/>
      <c r="SKL33" s="305"/>
      <c r="SKM33" s="305"/>
      <c r="SKN33" s="305"/>
      <c r="SKO33" s="305"/>
      <c r="SKP33" s="305"/>
      <c r="SKQ33" s="305"/>
      <c r="SKR33" s="305"/>
      <c r="SKS33" s="305"/>
      <c r="SKT33" s="305"/>
      <c r="SKU33" s="305"/>
      <c r="SKV33" s="305"/>
      <c r="SKW33" s="305"/>
      <c r="SKX33" s="305"/>
      <c r="SKY33" s="305"/>
      <c r="SKZ33" s="305"/>
      <c r="SLA33" s="305"/>
      <c r="SLB33" s="305"/>
      <c r="SLC33" s="305"/>
      <c r="SLD33" s="305"/>
      <c r="SLE33" s="305"/>
      <c r="SLF33" s="305"/>
      <c r="SLG33" s="305"/>
      <c r="SLH33" s="305"/>
      <c r="SLI33" s="305"/>
      <c r="SLJ33" s="305"/>
      <c r="SLK33" s="305"/>
      <c r="SLL33" s="305"/>
      <c r="SLM33" s="305"/>
      <c r="SLN33" s="305"/>
      <c r="SLO33" s="305"/>
      <c r="SLP33" s="305"/>
      <c r="SLQ33" s="305"/>
      <c r="SLR33" s="305"/>
      <c r="SLS33" s="305"/>
      <c r="SLT33" s="305"/>
      <c r="SLU33" s="305"/>
      <c r="SLV33" s="305"/>
      <c r="SLW33" s="305"/>
      <c r="SLX33" s="305"/>
      <c r="SLY33" s="305"/>
      <c r="SLZ33" s="305"/>
      <c r="SMA33" s="305"/>
      <c r="SMB33" s="305"/>
      <c r="SMC33" s="305"/>
      <c r="SMD33" s="305"/>
      <c r="SME33" s="305"/>
      <c r="SMF33" s="305"/>
      <c r="SMG33" s="305"/>
      <c r="SMH33" s="305"/>
      <c r="SMI33" s="305"/>
      <c r="SMJ33" s="305"/>
      <c r="SMK33" s="305"/>
      <c r="SML33" s="305"/>
      <c r="SMM33" s="305"/>
      <c r="SMN33" s="305"/>
      <c r="SMO33" s="305"/>
      <c r="SMP33" s="305"/>
      <c r="SMQ33" s="305"/>
      <c r="SMR33" s="305"/>
      <c r="SMS33" s="305"/>
      <c r="SMT33" s="305"/>
      <c r="SMU33" s="305"/>
      <c r="SMV33" s="305"/>
      <c r="SMW33" s="305"/>
      <c r="SMX33" s="305"/>
      <c r="SMY33" s="305"/>
      <c r="SMZ33" s="305"/>
      <c r="SNA33" s="305"/>
      <c r="SNB33" s="305"/>
      <c r="SNC33" s="305"/>
      <c r="SND33" s="305"/>
      <c r="SNE33" s="305"/>
      <c r="SNF33" s="305"/>
      <c r="SNG33" s="305"/>
      <c r="SNH33" s="305"/>
      <c r="SNI33" s="305"/>
      <c r="SNJ33" s="305"/>
      <c r="SNK33" s="305"/>
      <c r="SNL33" s="305"/>
      <c r="SNM33" s="305"/>
      <c r="SNN33" s="305"/>
      <c r="SNO33" s="305"/>
      <c r="SNP33" s="305"/>
      <c r="SNQ33" s="305"/>
      <c r="SNR33" s="305"/>
      <c r="SNS33" s="305"/>
      <c r="SNT33" s="305"/>
      <c r="SNU33" s="305"/>
      <c r="SNV33" s="305"/>
      <c r="SNW33" s="305"/>
      <c r="SNX33" s="305"/>
      <c r="SNY33" s="305"/>
      <c r="SNZ33" s="305"/>
      <c r="SOA33" s="305"/>
      <c r="SOB33" s="305"/>
      <c r="SOC33" s="305"/>
      <c r="SOD33" s="305"/>
      <c r="SOE33" s="305"/>
      <c r="SOF33" s="305"/>
      <c r="SOG33" s="305"/>
      <c r="SOH33" s="305"/>
      <c r="SOI33" s="305"/>
      <c r="SOJ33" s="305"/>
      <c r="SOK33" s="305"/>
      <c r="SOL33" s="305"/>
      <c r="SOM33" s="305"/>
      <c r="SON33" s="305"/>
      <c r="SOO33" s="305"/>
      <c r="SOP33" s="305"/>
      <c r="SOQ33" s="305"/>
      <c r="SOR33" s="305"/>
      <c r="SOS33" s="305"/>
      <c r="SOT33" s="305"/>
      <c r="SOU33" s="305"/>
      <c r="SOV33" s="305"/>
      <c r="SOW33" s="305"/>
      <c r="SOX33" s="305"/>
      <c r="SOY33" s="305"/>
      <c r="SOZ33" s="305"/>
      <c r="SPA33" s="305"/>
      <c r="SPB33" s="305"/>
      <c r="SPC33" s="305"/>
      <c r="SPD33" s="305"/>
      <c r="SPE33" s="305"/>
      <c r="SPF33" s="305"/>
      <c r="SPG33" s="305"/>
      <c r="SPH33" s="305"/>
      <c r="SPI33" s="305"/>
      <c r="SPJ33" s="305"/>
      <c r="SPK33" s="305"/>
      <c r="SPL33" s="305"/>
      <c r="SPM33" s="305"/>
      <c r="SPN33" s="305"/>
      <c r="SPO33" s="305"/>
      <c r="SPP33" s="305"/>
      <c r="SPQ33" s="305"/>
      <c r="SPR33" s="305"/>
      <c r="SPS33" s="305"/>
      <c r="SPT33" s="305"/>
      <c r="SPU33" s="305"/>
      <c r="SPV33" s="305"/>
      <c r="SPW33" s="305"/>
      <c r="SPX33" s="305"/>
      <c r="SPY33" s="305"/>
      <c r="SPZ33" s="305"/>
      <c r="SQA33" s="305"/>
      <c r="SQB33" s="305"/>
      <c r="SQC33" s="305"/>
      <c r="SQD33" s="305"/>
      <c r="SQE33" s="305"/>
      <c r="SQF33" s="305"/>
      <c r="SQG33" s="305"/>
      <c r="SQH33" s="305"/>
      <c r="SQI33" s="305"/>
      <c r="SQJ33" s="305"/>
      <c r="SQK33" s="305"/>
      <c r="SQL33" s="305"/>
      <c r="SQM33" s="305"/>
      <c r="SQN33" s="305"/>
      <c r="SQO33" s="305"/>
      <c r="SQP33" s="305"/>
      <c r="SQQ33" s="305"/>
      <c r="SQR33" s="305"/>
      <c r="SQS33" s="305"/>
      <c r="SQT33" s="305"/>
      <c r="SQU33" s="305"/>
      <c r="SQV33" s="305"/>
      <c r="SQW33" s="305"/>
      <c r="SQX33" s="305"/>
      <c r="SQY33" s="305"/>
      <c r="SQZ33" s="305"/>
      <c r="SRA33" s="305"/>
      <c r="SRB33" s="305"/>
      <c r="SRC33" s="305"/>
      <c r="SRD33" s="305"/>
      <c r="SRE33" s="305"/>
      <c r="SRF33" s="305"/>
      <c r="SRG33" s="305"/>
      <c r="SRH33" s="305"/>
      <c r="SRI33" s="305"/>
      <c r="SRJ33" s="305"/>
      <c r="SRK33" s="305"/>
      <c r="SRL33" s="305"/>
      <c r="SRM33" s="305"/>
      <c r="SRN33" s="305"/>
      <c r="SRO33" s="305"/>
      <c r="SRP33" s="305"/>
      <c r="SRQ33" s="305"/>
      <c r="SRR33" s="305"/>
      <c r="SRS33" s="305"/>
      <c r="SRT33" s="305"/>
      <c r="SRU33" s="305"/>
      <c r="SRV33" s="305"/>
      <c r="SRW33" s="305"/>
      <c r="SRX33" s="305"/>
      <c r="SRY33" s="305"/>
      <c r="SRZ33" s="305"/>
      <c r="SSA33" s="305"/>
      <c r="SSB33" s="305"/>
      <c r="SSC33" s="305"/>
      <c r="SSD33" s="305"/>
      <c r="SSE33" s="305"/>
      <c r="SSF33" s="305"/>
      <c r="SSG33" s="305"/>
      <c r="SSH33" s="305"/>
      <c r="SSI33" s="305"/>
      <c r="SSJ33" s="305"/>
      <c r="SSK33" s="305"/>
      <c r="SSL33" s="305"/>
      <c r="SSM33" s="305"/>
      <c r="SSN33" s="305"/>
      <c r="SSO33" s="305"/>
      <c r="SSP33" s="305"/>
      <c r="SSQ33" s="305"/>
      <c r="SSR33" s="305"/>
      <c r="SSS33" s="305"/>
      <c r="SST33" s="305"/>
      <c r="SSU33" s="305"/>
      <c r="SSV33" s="305"/>
      <c r="SSW33" s="305"/>
      <c r="SSX33" s="305"/>
      <c r="SSY33" s="305"/>
      <c r="SSZ33" s="305"/>
      <c r="STA33" s="305"/>
      <c r="STB33" s="305"/>
      <c r="STC33" s="305"/>
      <c r="STD33" s="305"/>
      <c r="STE33" s="305"/>
      <c r="STF33" s="305"/>
      <c r="STG33" s="305"/>
      <c r="STH33" s="305"/>
      <c r="STI33" s="305"/>
      <c r="STJ33" s="305"/>
      <c r="STK33" s="305"/>
      <c r="STL33" s="305"/>
      <c r="STM33" s="305"/>
      <c r="STN33" s="305"/>
      <c r="STO33" s="305"/>
      <c r="STP33" s="305"/>
      <c r="STQ33" s="305"/>
      <c r="STR33" s="305"/>
      <c r="STS33" s="305"/>
      <c r="STT33" s="305"/>
      <c r="STU33" s="305"/>
      <c r="STV33" s="305"/>
      <c r="STW33" s="305"/>
      <c r="STX33" s="305"/>
      <c r="STY33" s="305"/>
      <c r="STZ33" s="305"/>
      <c r="SUA33" s="305"/>
      <c r="SUB33" s="305"/>
      <c r="SUC33" s="305"/>
      <c r="SUD33" s="305"/>
      <c r="SUE33" s="305"/>
      <c r="SUF33" s="305"/>
      <c r="SUG33" s="305"/>
      <c r="SUH33" s="305"/>
      <c r="SUI33" s="305"/>
      <c r="SUJ33" s="305"/>
      <c r="SUK33" s="305"/>
      <c r="SUL33" s="305"/>
      <c r="SUM33" s="305"/>
      <c r="SUN33" s="305"/>
      <c r="SUO33" s="305"/>
      <c r="SUP33" s="305"/>
      <c r="SUQ33" s="305"/>
      <c r="SUR33" s="305"/>
      <c r="SUS33" s="305"/>
      <c r="SUT33" s="305"/>
      <c r="SUU33" s="305"/>
      <c r="SUV33" s="305"/>
      <c r="SUW33" s="305"/>
      <c r="SUX33" s="305"/>
      <c r="SUY33" s="305"/>
      <c r="SUZ33" s="305"/>
      <c r="SVA33" s="305"/>
      <c r="SVB33" s="305"/>
      <c r="SVC33" s="305"/>
      <c r="SVD33" s="305"/>
      <c r="SVE33" s="305"/>
      <c r="SVF33" s="305"/>
      <c r="SVG33" s="305"/>
      <c r="SVH33" s="305"/>
      <c r="SVI33" s="305"/>
      <c r="SVJ33" s="305"/>
      <c r="SVK33" s="305"/>
      <c r="SVL33" s="305"/>
      <c r="SVM33" s="305"/>
      <c r="SVN33" s="305"/>
      <c r="SVO33" s="305"/>
      <c r="SVP33" s="305"/>
      <c r="SVQ33" s="305"/>
      <c r="SVR33" s="305"/>
      <c r="SVS33" s="305"/>
      <c r="SVT33" s="305"/>
      <c r="SVU33" s="305"/>
      <c r="SVV33" s="305"/>
      <c r="SVW33" s="305"/>
      <c r="SVX33" s="305"/>
      <c r="SVY33" s="305"/>
      <c r="SVZ33" s="305"/>
      <c r="SWA33" s="305"/>
      <c r="SWB33" s="305"/>
      <c r="SWC33" s="305"/>
      <c r="SWD33" s="305"/>
      <c r="SWE33" s="305"/>
      <c r="SWF33" s="305"/>
      <c r="SWG33" s="305"/>
      <c r="SWH33" s="305"/>
      <c r="SWI33" s="305"/>
      <c r="SWJ33" s="305"/>
      <c r="SWK33" s="305"/>
      <c r="SWL33" s="305"/>
      <c r="SWM33" s="305"/>
      <c r="SWN33" s="305"/>
      <c r="SWO33" s="305"/>
      <c r="SWP33" s="305"/>
      <c r="SWQ33" s="305"/>
      <c r="SWR33" s="305"/>
      <c r="SWS33" s="305"/>
      <c r="SWT33" s="305"/>
      <c r="SWU33" s="305"/>
      <c r="SWV33" s="305"/>
      <c r="SWW33" s="305"/>
      <c r="SWX33" s="305"/>
      <c r="SWY33" s="305"/>
      <c r="SWZ33" s="305"/>
      <c r="SXA33" s="305"/>
      <c r="SXB33" s="305"/>
      <c r="SXC33" s="305"/>
      <c r="SXD33" s="305"/>
      <c r="SXE33" s="305"/>
      <c r="SXF33" s="305"/>
      <c r="SXG33" s="305"/>
      <c r="SXH33" s="305"/>
      <c r="SXI33" s="305"/>
      <c r="SXJ33" s="305"/>
      <c r="SXK33" s="305"/>
      <c r="SXL33" s="305"/>
      <c r="SXM33" s="305"/>
      <c r="SXN33" s="305"/>
      <c r="SXO33" s="305"/>
      <c r="SXP33" s="305"/>
      <c r="SXQ33" s="305"/>
      <c r="SXR33" s="305"/>
      <c r="SXS33" s="305"/>
      <c r="SXT33" s="305"/>
      <c r="SXU33" s="305"/>
      <c r="SXV33" s="305"/>
      <c r="SXW33" s="305"/>
      <c r="SXX33" s="305"/>
      <c r="SXY33" s="305"/>
      <c r="SXZ33" s="305"/>
      <c r="SYA33" s="305"/>
      <c r="SYB33" s="305"/>
      <c r="SYC33" s="305"/>
      <c r="SYD33" s="305"/>
      <c r="SYE33" s="305"/>
      <c r="SYF33" s="305"/>
      <c r="SYG33" s="305"/>
      <c r="SYH33" s="305"/>
      <c r="SYI33" s="305"/>
      <c r="SYJ33" s="305"/>
      <c r="SYK33" s="305"/>
      <c r="SYL33" s="305"/>
      <c r="SYM33" s="305"/>
      <c r="SYN33" s="305"/>
      <c r="SYO33" s="305"/>
      <c r="SYP33" s="305"/>
      <c r="SYQ33" s="305"/>
      <c r="SYR33" s="305"/>
      <c r="SYS33" s="305"/>
      <c r="SYT33" s="305"/>
      <c r="SYU33" s="305"/>
      <c r="SYV33" s="305"/>
      <c r="SYW33" s="305"/>
      <c r="SYX33" s="305"/>
      <c r="SYY33" s="305"/>
      <c r="SYZ33" s="305"/>
      <c r="SZA33" s="305"/>
      <c r="SZB33" s="305"/>
      <c r="SZC33" s="305"/>
      <c r="SZD33" s="305"/>
      <c r="SZE33" s="305"/>
      <c r="SZF33" s="305"/>
      <c r="SZG33" s="305"/>
      <c r="SZH33" s="305"/>
      <c r="SZI33" s="305"/>
      <c r="SZJ33" s="305"/>
      <c r="SZK33" s="305"/>
      <c r="SZL33" s="305"/>
      <c r="SZM33" s="305"/>
      <c r="SZN33" s="305"/>
      <c r="SZO33" s="305"/>
      <c r="SZP33" s="305"/>
      <c r="SZQ33" s="305"/>
      <c r="SZR33" s="305"/>
      <c r="SZS33" s="305"/>
      <c r="SZT33" s="305"/>
      <c r="SZU33" s="305"/>
      <c r="SZV33" s="305"/>
      <c r="SZW33" s="305"/>
      <c r="SZX33" s="305"/>
      <c r="SZY33" s="305"/>
      <c r="SZZ33" s="305"/>
      <c r="TAA33" s="305"/>
      <c r="TAB33" s="305"/>
      <c r="TAC33" s="305"/>
      <c r="TAD33" s="305"/>
      <c r="TAE33" s="305"/>
      <c r="TAF33" s="305"/>
      <c r="TAG33" s="305"/>
      <c r="TAH33" s="305"/>
      <c r="TAI33" s="305"/>
      <c r="TAJ33" s="305"/>
      <c r="TAK33" s="305"/>
      <c r="TAL33" s="305"/>
      <c r="TAM33" s="305"/>
      <c r="TAN33" s="305"/>
      <c r="TAO33" s="305"/>
      <c r="TAP33" s="305"/>
      <c r="TAQ33" s="305"/>
      <c r="TAR33" s="305"/>
      <c r="TAS33" s="305"/>
      <c r="TAT33" s="305"/>
      <c r="TAU33" s="305"/>
      <c r="TAV33" s="305"/>
      <c r="TAW33" s="305"/>
      <c r="TAX33" s="305"/>
      <c r="TAY33" s="305"/>
      <c r="TAZ33" s="305"/>
      <c r="TBA33" s="305"/>
      <c r="TBB33" s="305"/>
      <c r="TBC33" s="305"/>
      <c r="TBD33" s="305"/>
      <c r="TBE33" s="305"/>
      <c r="TBF33" s="305"/>
      <c r="TBG33" s="305"/>
      <c r="TBH33" s="305"/>
      <c r="TBI33" s="305"/>
      <c r="TBJ33" s="305"/>
      <c r="TBK33" s="305"/>
      <c r="TBL33" s="305"/>
      <c r="TBM33" s="305"/>
      <c r="TBN33" s="305"/>
      <c r="TBO33" s="305"/>
      <c r="TBP33" s="305"/>
      <c r="TBQ33" s="305"/>
      <c r="TBR33" s="305"/>
      <c r="TBS33" s="305"/>
      <c r="TBT33" s="305"/>
      <c r="TBU33" s="305"/>
      <c r="TBV33" s="305"/>
      <c r="TBW33" s="305"/>
      <c r="TBX33" s="305"/>
      <c r="TBY33" s="305"/>
      <c r="TBZ33" s="305"/>
      <c r="TCA33" s="305"/>
      <c r="TCB33" s="305"/>
      <c r="TCC33" s="305"/>
      <c r="TCD33" s="305"/>
      <c r="TCE33" s="305"/>
      <c r="TCF33" s="305"/>
      <c r="TCG33" s="305"/>
      <c r="TCH33" s="305"/>
      <c r="TCI33" s="305"/>
      <c r="TCJ33" s="305"/>
      <c r="TCK33" s="305"/>
      <c r="TCL33" s="305"/>
      <c r="TCM33" s="305"/>
      <c r="TCN33" s="305"/>
      <c r="TCO33" s="305"/>
      <c r="TCP33" s="305"/>
      <c r="TCQ33" s="305"/>
      <c r="TCR33" s="305"/>
      <c r="TCS33" s="305"/>
      <c r="TCT33" s="305"/>
      <c r="TCU33" s="305"/>
      <c r="TCV33" s="305"/>
      <c r="TCW33" s="305"/>
      <c r="TCX33" s="305"/>
      <c r="TCY33" s="305"/>
      <c r="TCZ33" s="305"/>
      <c r="TDA33" s="305"/>
      <c r="TDB33" s="305"/>
      <c r="TDC33" s="305"/>
      <c r="TDD33" s="305"/>
      <c r="TDE33" s="305"/>
      <c r="TDF33" s="305"/>
      <c r="TDG33" s="305"/>
      <c r="TDH33" s="305"/>
      <c r="TDI33" s="305"/>
      <c r="TDJ33" s="305"/>
      <c r="TDK33" s="305"/>
      <c r="TDL33" s="305"/>
      <c r="TDM33" s="305"/>
      <c r="TDN33" s="305"/>
      <c r="TDO33" s="305"/>
      <c r="TDP33" s="305"/>
      <c r="TDQ33" s="305"/>
      <c r="TDR33" s="305"/>
      <c r="TDS33" s="305"/>
      <c r="TDT33" s="305"/>
      <c r="TDU33" s="305"/>
      <c r="TDV33" s="305"/>
      <c r="TDW33" s="305"/>
      <c r="TDX33" s="305"/>
      <c r="TDY33" s="305"/>
      <c r="TDZ33" s="305"/>
      <c r="TEA33" s="305"/>
      <c r="TEB33" s="305"/>
      <c r="TEC33" s="305"/>
      <c r="TED33" s="305"/>
      <c r="TEE33" s="305"/>
      <c r="TEF33" s="305"/>
      <c r="TEG33" s="305"/>
      <c r="TEH33" s="305"/>
      <c r="TEI33" s="305"/>
      <c r="TEJ33" s="305"/>
      <c r="TEK33" s="305"/>
      <c r="TEL33" s="305"/>
      <c r="TEM33" s="305"/>
      <c r="TEN33" s="305"/>
      <c r="TEO33" s="305"/>
      <c r="TEP33" s="305"/>
      <c r="TEQ33" s="305"/>
      <c r="TER33" s="305"/>
      <c r="TES33" s="305"/>
      <c r="TET33" s="305"/>
      <c r="TEU33" s="305"/>
      <c r="TEV33" s="305"/>
      <c r="TEW33" s="305"/>
      <c r="TEX33" s="305"/>
      <c r="TEY33" s="305"/>
      <c r="TEZ33" s="305"/>
      <c r="TFA33" s="305"/>
      <c r="TFB33" s="305"/>
      <c r="TFC33" s="305"/>
      <c r="TFD33" s="305"/>
      <c r="TFE33" s="305"/>
      <c r="TFF33" s="305"/>
      <c r="TFG33" s="305"/>
      <c r="TFH33" s="305"/>
      <c r="TFI33" s="305"/>
      <c r="TFJ33" s="305"/>
      <c r="TFK33" s="305"/>
      <c r="TFL33" s="305"/>
      <c r="TFM33" s="305"/>
      <c r="TFN33" s="305"/>
      <c r="TFO33" s="305"/>
      <c r="TFP33" s="305"/>
      <c r="TFQ33" s="305"/>
      <c r="TFR33" s="305"/>
      <c r="TFS33" s="305"/>
      <c r="TFT33" s="305"/>
      <c r="TFU33" s="305"/>
      <c r="TFV33" s="305"/>
      <c r="TFW33" s="305"/>
      <c r="TFX33" s="305"/>
      <c r="TFY33" s="305"/>
      <c r="TFZ33" s="305"/>
      <c r="TGA33" s="305"/>
      <c r="TGB33" s="305"/>
      <c r="TGC33" s="305"/>
      <c r="TGD33" s="305"/>
      <c r="TGE33" s="305"/>
      <c r="TGF33" s="305"/>
      <c r="TGG33" s="305"/>
      <c r="TGH33" s="305"/>
      <c r="TGI33" s="305"/>
      <c r="TGJ33" s="305"/>
      <c r="TGK33" s="305"/>
      <c r="TGL33" s="305"/>
      <c r="TGM33" s="305"/>
      <c r="TGN33" s="305"/>
      <c r="TGO33" s="305"/>
      <c r="TGP33" s="305"/>
      <c r="TGQ33" s="305"/>
      <c r="TGR33" s="305"/>
      <c r="TGS33" s="305"/>
      <c r="TGT33" s="305"/>
      <c r="TGU33" s="305"/>
      <c r="TGV33" s="305"/>
      <c r="TGW33" s="305"/>
      <c r="TGX33" s="305"/>
      <c r="TGY33" s="305"/>
      <c r="TGZ33" s="305"/>
      <c r="THA33" s="305"/>
      <c r="THB33" s="305"/>
      <c r="THC33" s="305"/>
      <c r="THD33" s="305"/>
      <c r="THE33" s="305"/>
      <c r="THF33" s="305"/>
      <c r="THG33" s="305"/>
      <c r="THH33" s="305"/>
      <c r="THI33" s="305"/>
      <c r="THJ33" s="305"/>
      <c r="THK33" s="305"/>
      <c r="THL33" s="305"/>
      <c r="THM33" s="305"/>
      <c r="THN33" s="305"/>
      <c r="THO33" s="305"/>
      <c r="THP33" s="305"/>
      <c r="THQ33" s="305"/>
      <c r="THR33" s="305"/>
      <c r="THS33" s="305"/>
      <c r="THT33" s="305"/>
      <c r="THU33" s="305"/>
      <c r="THV33" s="305"/>
      <c r="THW33" s="305"/>
      <c r="THX33" s="305"/>
      <c r="THY33" s="305"/>
      <c r="THZ33" s="305"/>
      <c r="TIA33" s="305"/>
      <c r="TIB33" s="305"/>
      <c r="TIC33" s="305"/>
      <c r="TID33" s="305"/>
      <c r="TIE33" s="305"/>
      <c r="TIF33" s="305"/>
      <c r="TIG33" s="305"/>
      <c r="TIH33" s="305"/>
      <c r="TII33" s="305"/>
      <c r="TIJ33" s="305"/>
      <c r="TIK33" s="305"/>
      <c r="TIL33" s="305"/>
      <c r="TIM33" s="305"/>
      <c r="TIN33" s="305"/>
      <c r="TIO33" s="305"/>
      <c r="TIP33" s="305"/>
      <c r="TIQ33" s="305"/>
      <c r="TIR33" s="305"/>
      <c r="TIS33" s="305"/>
      <c r="TIT33" s="305"/>
      <c r="TIU33" s="305"/>
      <c r="TIV33" s="305"/>
      <c r="TIW33" s="305"/>
      <c r="TIX33" s="305"/>
      <c r="TIY33" s="305"/>
      <c r="TIZ33" s="305"/>
      <c r="TJA33" s="305"/>
      <c r="TJB33" s="305"/>
      <c r="TJC33" s="305"/>
      <c r="TJD33" s="305"/>
      <c r="TJE33" s="305"/>
      <c r="TJF33" s="305"/>
      <c r="TJG33" s="305"/>
      <c r="TJH33" s="305"/>
      <c r="TJI33" s="305"/>
      <c r="TJJ33" s="305"/>
      <c r="TJK33" s="305"/>
      <c r="TJL33" s="305"/>
      <c r="TJM33" s="305"/>
      <c r="TJN33" s="305"/>
      <c r="TJO33" s="305"/>
      <c r="TJP33" s="305"/>
      <c r="TJQ33" s="305"/>
      <c r="TJR33" s="305"/>
      <c r="TJS33" s="305"/>
      <c r="TJT33" s="305"/>
      <c r="TJU33" s="305"/>
      <c r="TJV33" s="305"/>
      <c r="TJW33" s="305"/>
      <c r="TJX33" s="305"/>
      <c r="TJY33" s="305"/>
      <c r="TJZ33" s="305"/>
      <c r="TKA33" s="305"/>
      <c r="TKB33" s="305"/>
      <c r="TKC33" s="305"/>
      <c r="TKD33" s="305"/>
      <c r="TKE33" s="305"/>
      <c r="TKF33" s="305"/>
      <c r="TKG33" s="305"/>
      <c r="TKH33" s="305"/>
      <c r="TKI33" s="305"/>
      <c r="TKJ33" s="305"/>
      <c r="TKK33" s="305"/>
      <c r="TKL33" s="305"/>
      <c r="TKM33" s="305"/>
      <c r="TKN33" s="305"/>
      <c r="TKO33" s="305"/>
      <c r="TKP33" s="305"/>
      <c r="TKQ33" s="305"/>
      <c r="TKR33" s="305"/>
      <c r="TKS33" s="305"/>
      <c r="TKT33" s="305"/>
      <c r="TKU33" s="305"/>
      <c r="TKV33" s="305"/>
      <c r="TKW33" s="305"/>
      <c r="TKX33" s="305"/>
      <c r="TKY33" s="305"/>
      <c r="TKZ33" s="305"/>
      <c r="TLA33" s="305"/>
      <c r="TLB33" s="305"/>
      <c r="TLC33" s="305"/>
      <c r="TLD33" s="305"/>
      <c r="TLE33" s="305"/>
      <c r="TLF33" s="305"/>
      <c r="TLG33" s="305"/>
      <c r="TLH33" s="305"/>
      <c r="TLI33" s="305"/>
      <c r="TLJ33" s="305"/>
      <c r="TLK33" s="305"/>
      <c r="TLL33" s="305"/>
      <c r="TLM33" s="305"/>
      <c r="TLN33" s="305"/>
      <c r="TLO33" s="305"/>
      <c r="TLP33" s="305"/>
      <c r="TLQ33" s="305"/>
      <c r="TLR33" s="305"/>
      <c r="TLS33" s="305"/>
      <c r="TLT33" s="305"/>
      <c r="TLU33" s="305"/>
      <c r="TLV33" s="305"/>
      <c r="TLW33" s="305"/>
      <c r="TLX33" s="305"/>
      <c r="TLY33" s="305"/>
      <c r="TLZ33" s="305"/>
      <c r="TMA33" s="305"/>
      <c r="TMB33" s="305"/>
      <c r="TMC33" s="305"/>
      <c r="TMD33" s="305"/>
      <c r="TME33" s="305"/>
      <c r="TMF33" s="305"/>
      <c r="TMG33" s="305"/>
      <c r="TMH33" s="305"/>
      <c r="TMI33" s="305"/>
      <c r="TMJ33" s="305"/>
      <c r="TMK33" s="305"/>
      <c r="TML33" s="305"/>
      <c r="TMM33" s="305"/>
      <c r="TMN33" s="305"/>
      <c r="TMO33" s="305"/>
      <c r="TMP33" s="305"/>
      <c r="TMQ33" s="305"/>
      <c r="TMR33" s="305"/>
      <c r="TMS33" s="305"/>
      <c r="TMT33" s="305"/>
      <c r="TMU33" s="305"/>
      <c r="TMV33" s="305"/>
      <c r="TMW33" s="305"/>
      <c r="TMX33" s="305"/>
      <c r="TMY33" s="305"/>
      <c r="TMZ33" s="305"/>
      <c r="TNA33" s="305"/>
      <c r="TNB33" s="305"/>
      <c r="TNC33" s="305"/>
      <c r="TND33" s="305"/>
      <c r="TNE33" s="305"/>
      <c r="TNF33" s="305"/>
      <c r="TNG33" s="305"/>
      <c r="TNH33" s="305"/>
      <c r="TNI33" s="305"/>
      <c r="TNJ33" s="305"/>
      <c r="TNK33" s="305"/>
      <c r="TNL33" s="305"/>
      <c r="TNM33" s="305"/>
      <c r="TNN33" s="305"/>
      <c r="TNO33" s="305"/>
      <c r="TNP33" s="305"/>
      <c r="TNQ33" s="305"/>
      <c r="TNR33" s="305"/>
      <c r="TNS33" s="305"/>
      <c r="TNT33" s="305"/>
      <c r="TNU33" s="305"/>
      <c r="TNV33" s="305"/>
      <c r="TNW33" s="305"/>
      <c r="TNX33" s="305"/>
      <c r="TNY33" s="305"/>
      <c r="TNZ33" s="305"/>
      <c r="TOA33" s="305"/>
      <c r="TOB33" s="305"/>
      <c r="TOC33" s="305"/>
      <c r="TOD33" s="305"/>
      <c r="TOE33" s="305"/>
      <c r="TOF33" s="305"/>
      <c r="TOG33" s="305"/>
      <c r="TOH33" s="305"/>
      <c r="TOI33" s="305"/>
      <c r="TOJ33" s="305"/>
      <c r="TOK33" s="305"/>
      <c r="TOL33" s="305"/>
      <c r="TOM33" s="305"/>
      <c r="TON33" s="305"/>
      <c r="TOO33" s="305"/>
      <c r="TOP33" s="305"/>
      <c r="TOQ33" s="305"/>
      <c r="TOR33" s="305"/>
      <c r="TOS33" s="305"/>
      <c r="TOT33" s="305"/>
      <c r="TOU33" s="305"/>
      <c r="TOV33" s="305"/>
      <c r="TOW33" s="305"/>
      <c r="TOX33" s="305"/>
      <c r="TOY33" s="305"/>
      <c r="TOZ33" s="305"/>
      <c r="TPA33" s="305"/>
      <c r="TPB33" s="305"/>
      <c r="TPC33" s="305"/>
      <c r="TPD33" s="305"/>
      <c r="TPE33" s="305"/>
      <c r="TPF33" s="305"/>
      <c r="TPG33" s="305"/>
      <c r="TPH33" s="305"/>
      <c r="TPI33" s="305"/>
      <c r="TPJ33" s="305"/>
      <c r="TPK33" s="305"/>
      <c r="TPL33" s="305"/>
      <c r="TPM33" s="305"/>
      <c r="TPN33" s="305"/>
      <c r="TPO33" s="305"/>
      <c r="TPP33" s="305"/>
      <c r="TPQ33" s="305"/>
      <c r="TPR33" s="305"/>
      <c r="TPS33" s="305"/>
      <c r="TPT33" s="305"/>
      <c r="TPU33" s="305"/>
      <c r="TPV33" s="305"/>
      <c r="TPW33" s="305"/>
      <c r="TPX33" s="305"/>
      <c r="TPY33" s="305"/>
      <c r="TPZ33" s="305"/>
      <c r="TQA33" s="305"/>
      <c r="TQB33" s="305"/>
      <c r="TQC33" s="305"/>
      <c r="TQD33" s="305"/>
      <c r="TQE33" s="305"/>
      <c r="TQF33" s="305"/>
      <c r="TQG33" s="305"/>
      <c r="TQH33" s="305"/>
      <c r="TQI33" s="305"/>
      <c r="TQJ33" s="305"/>
      <c r="TQK33" s="305"/>
      <c r="TQL33" s="305"/>
      <c r="TQM33" s="305"/>
      <c r="TQN33" s="305"/>
      <c r="TQO33" s="305"/>
      <c r="TQP33" s="305"/>
      <c r="TQQ33" s="305"/>
      <c r="TQR33" s="305"/>
      <c r="TQS33" s="305"/>
      <c r="TQT33" s="305"/>
      <c r="TQU33" s="305"/>
      <c r="TQV33" s="305"/>
      <c r="TQW33" s="305"/>
      <c r="TQX33" s="305"/>
      <c r="TQY33" s="305"/>
      <c r="TQZ33" s="305"/>
      <c r="TRA33" s="305"/>
      <c r="TRB33" s="305"/>
      <c r="TRC33" s="305"/>
      <c r="TRD33" s="305"/>
      <c r="TRE33" s="305"/>
      <c r="TRF33" s="305"/>
      <c r="TRG33" s="305"/>
      <c r="TRH33" s="305"/>
      <c r="TRI33" s="305"/>
      <c r="TRJ33" s="305"/>
      <c r="TRK33" s="305"/>
      <c r="TRL33" s="305"/>
      <c r="TRM33" s="305"/>
      <c r="TRN33" s="305"/>
      <c r="TRO33" s="305"/>
      <c r="TRP33" s="305"/>
      <c r="TRQ33" s="305"/>
      <c r="TRR33" s="305"/>
      <c r="TRS33" s="305"/>
      <c r="TRT33" s="305"/>
      <c r="TRU33" s="305"/>
      <c r="TRV33" s="305"/>
      <c r="TRW33" s="305"/>
      <c r="TRX33" s="305"/>
      <c r="TRY33" s="305"/>
      <c r="TRZ33" s="305"/>
      <c r="TSA33" s="305"/>
      <c r="TSB33" s="305"/>
      <c r="TSC33" s="305"/>
      <c r="TSD33" s="305"/>
      <c r="TSE33" s="305"/>
      <c r="TSF33" s="305"/>
      <c r="TSG33" s="305"/>
      <c r="TSH33" s="305"/>
      <c r="TSI33" s="305"/>
      <c r="TSJ33" s="305"/>
      <c r="TSK33" s="305"/>
      <c r="TSL33" s="305"/>
      <c r="TSM33" s="305"/>
      <c r="TSN33" s="305"/>
      <c r="TSO33" s="305"/>
      <c r="TSP33" s="305"/>
      <c r="TSQ33" s="305"/>
      <c r="TSR33" s="305"/>
      <c r="TSS33" s="305"/>
      <c r="TST33" s="305"/>
      <c r="TSU33" s="305"/>
      <c r="TSV33" s="305"/>
      <c r="TSW33" s="305"/>
      <c r="TSX33" s="305"/>
      <c r="TSY33" s="305"/>
      <c r="TSZ33" s="305"/>
      <c r="TTA33" s="305"/>
      <c r="TTB33" s="305"/>
      <c r="TTC33" s="305"/>
      <c r="TTD33" s="305"/>
      <c r="TTE33" s="305"/>
      <c r="TTF33" s="305"/>
      <c r="TTG33" s="305"/>
      <c r="TTH33" s="305"/>
      <c r="TTI33" s="305"/>
      <c r="TTJ33" s="305"/>
      <c r="TTK33" s="305"/>
      <c r="TTL33" s="305"/>
      <c r="TTM33" s="305"/>
      <c r="TTN33" s="305"/>
      <c r="TTO33" s="305"/>
      <c r="TTP33" s="305"/>
      <c r="TTQ33" s="305"/>
      <c r="TTR33" s="305"/>
      <c r="TTS33" s="305"/>
      <c r="TTT33" s="305"/>
      <c r="TTU33" s="305"/>
      <c r="TTV33" s="305"/>
      <c r="TTW33" s="305"/>
      <c r="TTX33" s="305"/>
      <c r="TTY33" s="305"/>
      <c r="TTZ33" s="305"/>
      <c r="TUA33" s="305"/>
      <c r="TUB33" s="305"/>
      <c r="TUC33" s="305"/>
      <c r="TUD33" s="305"/>
      <c r="TUE33" s="305"/>
      <c r="TUF33" s="305"/>
      <c r="TUG33" s="305"/>
      <c r="TUH33" s="305"/>
      <c r="TUI33" s="305"/>
      <c r="TUJ33" s="305"/>
      <c r="TUK33" s="305"/>
      <c r="TUL33" s="305"/>
      <c r="TUM33" s="305"/>
      <c r="TUN33" s="305"/>
      <c r="TUO33" s="305"/>
      <c r="TUP33" s="305"/>
      <c r="TUQ33" s="305"/>
      <c r="TUR33" s="305"/>
      <c r="TUS33" s="305"/>
      <c r="TUT33" s="305"/>
      <c r="TUU33" s="305"/>
      <c r="TUV33" s="305"/>
      <c r="TUW33" s="305"/>
      <c r="TUX33" s="305"/>
      <c r="TUY33" s="305"/>
      <c r="TUZ33" s="305"/>
      <c r="TVA33" s="305"/>
      <c r="TVB33" s="305"/>
      <c r="TVC33" s="305"/>
      <c r="TVD33" s="305"/>
      <c r="TVE33" s="305"/>
      <c r="TVF33" s="305"/>
      <c r="TVG33" s="305"/>
      <c r="TVH33" s="305"/>
      <c r="TVI33" s="305"/>
      <c r="TVJ33" s="305"/>
      <c r="TVK33" s="305"/>
      <c r="TVL33" s="305"/>
      <c r="TVM33" s="305"/>
      <c r="TVN33" s="305"/>
      <c r="TVO33" s="305"/>
      <c r="TVP33" s="305"/>
      <c r="TVQ33" s="305"/>
      <c r="TVR33" s="305"/>
      <c r="TVS33" s="305"/>
      <c r="TVT33" s="305"/>
      <c r="TVU33" s="305"/>
      <c r="TVV33" s="305"/>
      <c r="TVW33" s="305"/>
      <c r="TVX33" s="305"/>
      <c r="TVY33" s="305"/>
      <c r="TVZ33" s="305"/>
      <c r="TWA33" s="305"/>
      <c r="TWB33" s="305"/>
      <c r="TWC33" s="305"/>
      <c r="TWD33" s="305"/>
      <c r="TWE33" s="305"/>
      <c r="TWF33" s="305"/>
      <c r="TWG33" s="305"/>
      <c r="TWH33" s="305"/>
      <c r="TWI33" s="305"/>
      <c r="TWJ33" s="305"/>
      <c r="TWK33" s="305"/>
      <c r="TWL33" s="305"/>
      <c r="TWM33" s="305"/>
      <c r="TWN33" s="305"/>
      <c r="TWO33" s="305"/>
      <c r="TWP33" s="305"/>
      <c r="TWQ33" s="305"/>
      <c r="TWR33" s="305"/>
      <c r="TWS33" s="305"/>
      <c r="TWT33" s="305"/>
      <c r="TWU33" s="305"/>
      <c r="TWV33" s="305"/>
      <c r="TWW33" s="305"/>
      <c r="TWX33" s="305"/>
      <c r="TWY33" s="305"/>
      <c r="TWZ33" s="305"/>
      <c r="TXA33" s="305"/>
      <c r="TXB33" s="305"/>
      <c r="TXC33" s="305"/>
      <c r="TXD33" s="305"/>
      <c r="TXE33" s="305"/>
      <c r="TXF33" s="305"/>
      <c r="TXG33" s="305"/>
      <c r="TXH33" s="305"/>
      <c r="TXI33" s="305"/>
      <c r="TXJ33" s="305"/>
      <c r="TXK33" s="305"/>
      <c r="TXL33" s="305"/>
      <c r="TXM33" s="305"/>
      <c r="TXN33" s="305"/>
      <c r="TXO33" s="305"/>
      <c r="TXP33" s="305"/>
      <c r="TXQ33" s="305"/>
      <c r="TXR33" s="305"/>
      <c r="TXS33" s="305"/>
      <c r="TXT33" s="305"/>
      <c r="TXU33" s="305"/>
      <c r="TXV33" s="305"/>
      <c r="TXW33" s="305"/>
      <c r="TXX33" s="305"/>
      <c r="TXY33" s="305"/>
      <c r="TXZ33" s="305"/>
      <c r="TYA33" s="305"/>
      <c r="TYB33" s="305"/>
      <c r="TYC33" s="305"/>
      <c r="TYD33" s="305"/>
      <c r="TYE33" s="305"/>
      <c r="TYF33" s="305"/>
      <c r="TYG33" s="305"/>
      <c r="TYH33" s="305"/>
      <c r="TYI33" s="305"/>
      <c r="TYJ33" s="305"/>
      <c r="TYK33" s="305"/>
      <c r="TYL33" s="305"/>
      <c r="TYM33" s="305"/>
      <c r="TYN33" s="305"/>
      <c r="TYO33" s="305"/>
      <c r="TYP33" s="305"/>
      <c r="TYQ33" s="305"/>
      <c r="TYR33" s="305"/>
      <c r="TYS33" s="305"/>
      <c r="TYT33" s="305"/>
      <c r="TYU33" s="305"/>
      <c r="TYV33" s="305"/>
      <c r="TYW33" s="305"/>
      <c r="TYX33" s="305"/>
      <c r="TYY33" s="305"/>
      <c r="TYZ33" s="305"/>
      <c r="TZA33" s="305"/>
      <c r="TZB33" s="305"/>
      <c r="TZC33" s="305"/>
      <c r="TZD33" s="305"/>
      <c r="TZE33" s="305"/>
      <c r="TZF33" s="305"/>
      <c r="TZG33" s="305"/>
      <c r="TZH33" s="305"/>
      <c r="TZI33" s="305"/>
      <c r="TZJ33" s="305"/>
      <c r="TZK33" s="305"/>
      <c r="TZL33" s="305"/>
      <c r="TZM33" s="305"/>
      <c r="TZN33" s="305"/>
      <c r="TZO33" s="305"/>
      <c r="TZP33" s="305"/>
      <c r="TZQ33" s="305"/>
      <c r="TZR33" s="305"/>
      <c r="TZS33" s="305"/>
      <c r="TZT33" s="305"/>
      <c r="TZU33" s="305"/>
      <c r="TZV33" s="305"/>
      <c r="TZW33" s="305"/>
      <c r="TZX33" s="305"/>
      <c r="TZY33" s="305"/>
      <c r="TZZ33" s="305"/>
      <c r="UAA33" s="305"/>
      <c r="UAB33" s="305"/>
      <c r="UAC33" s="305"/>
      <c r="UAD33" s="305"/>
      <c r="UAE33" s="305"/>
      <c r="UAF33" s="305"/>
      <c r="UAG33" s="305"/>
      <c r="UAH33" s="305"/>
      <c r="UAI33" s="305"/>
      <c r="UAJ33" s="305"/>
      <c r="UAK33" s="305"/>
      <c r="UAL33" s="305"/>
      <c r="UAM33" s="305"/>
      <c r="UAN33" s="305"/>
      <c r="UAO33" s="305"/>
      <c r="UAP33" s="305"/>
      <c r="UAQ33" s="305"/>
      <c r="UAR33" s="305"/>
      <c r="UAS33" s="305"/>
      <c r="UAT33" s="305"/>
      <c r="UAU33" s="305"/>
      <c r="UAV33" s="305"/>
      <c r="UAW33" s="305"/>
      <c r="UAX33" s="305"/>
      <c r="UAY33" s="305"/>
      <c r="UAZ33" s="305"/>
      <c r="UBA33" s="305"/>
      <c r="UBB33" s="305"/>
      <c r="UBC33" s="305"/>
      <c r="UBD33" s="305"/>
      <c r="UBE33" s="305"/>
      <c r="UBF33" s="305"/>
      <c r="UBG33" s="305"/>
      <c r="UBH33" s="305"/>
      <c r="UBI33" s="305"/>
      <c r="UBJ33" s="305"/>
      <c r="UBK33" s="305"/>
      <c r="UBL33" s="305"/>
      <c r="UBM33" s="305"/>
      <c r="UBN33" s="305"/>
      <c r="UBO33" s="305"/>
      <c r="UBP33" s="305"/>
      <c r="UBQ33" s="305"/>
      <c r="UBR33" s="305"/>
      <c r="UBS33" s="305"/>
      <c r="UBT33" s="305"/>
      <c r="UBU33" s="305"/>
      <c r="UBV33" s="305"/>
      <c r="UBW33" s="305"/>
      <c r="UBX33" s="305"/>
      <c r="UBY33" s="305"/>
      <c r="UBZ33" s="305"/>
      <c r="UCA33" s="305"/>
      <c r="UCB33" s="305"/>
      <c r="UCC33" s="305"/>
      <c r="UCD33" s="305"/>
      <c r="UCE33" s="305"/>
      <c r="UCF33" s="305"/>
      <c r="UCG33" s="305"/>
      <c r="UCH33" s="305"/>
      <c r="UCI33" s="305"/>
      <c r="UCJ33" s="305"/>
      <c r="UCK33" s="305"/>
      <c r="UCL33" s="305"/>
      <c r="UCM33" s="305"/>
      <c r="UCN33" s="305"/>
      <c r="UCO33" s="305"/>
      <c r="UCP33" s="305"/>
      <c r="UCQ33" s="305"/>
      <c r="UCR33" s="305"/>
      <c r="UCS33" s="305"/>
      <c r="UCT33" s="305"/>
      <c r="UCU33" s="305"/>
      <c r="UCV33" s="305"/>
      <c r="UCW33" s="305"/>
      <c r="UCX33" s="305"/>
      <c r="UCY33" s="305"/>
      <c r="UCZ33" s="305"/>
      <c r="UDA33" s="305"/>
      <c r="UDB33" s="305"/>
      <c r="UDC33" s="305"/>
      <c r="UDD33" s="305"/>
      <c r="UDE33" s="305"/>
      <c r="UDF33" s="305"/>
      <c r="UDG33" s="305"/>
      <c r="UDH33" s="305"/>
      <c r="UDI33" s="305"/>
      <c r="UDJ33" s="305"/>
      <c r="UDK33" s="305"/>
      <c r="UDL33" s="305"/>
      <c r="UDM33" s="305"/>
      <c r="UDN33" s="305"/>
      <c r="UDO33" s="305"/>
      <c r="UDP33" s="305"/>
      <c r="UDQ33" s="305"/>
      <c r="UDR33" s="305"/>
      <c r="UDS33" s="305"/>
      <c r="UDT33" s="305"/>
      <c r="UDU33" s="305"/>
      <c r="UDV33" s="305"/>
      <c r="UDW33" s="305"/>
      <c r="UDX33" s="305"/>
      <c r="UDY33" s="305"/>
      <c r="UDZ33" s="305"/>
      <c r="UEA33" s="305"/>
      <c r="UEB33" s="305"/>
      <c r="UEC33" s="305"/>
      <c r="UED33" s="305"/>
      <c r="UEE33" s="305"/>
      <c r="UEF33" s="305"/>
      <c r="UEG33" s="305"/>
      <c r="UEH33" s="305"/>
      <c r="UEI33" s="305"/>
      <c r="UEJ33" s="305"/>
      <c r="UEK33" s="305"/>
      <c r="UEL33" s="305"/>
      <c r="UEM33" s="305"/>
      <c r="UEN33" s="305"/>
      <c r="UEO33" s="305"/>
      <c r="UEP33" s="305"/>
      <c r="UEQ33" s="305"/>
      <c r="UER33" s="305"/>
      <c r="UES33" s="305"/>
      <c r="UET33" s="305"/>
      <c r="UEU33" s="305"/>
      <c r="UEV33" s="305"/>
      <c r="UEW33" s="305"/>
      <c r="UEX33" s="305"/>
      <c r="UEY33" s="305"/>
      <c r="UEZ33" s="305"/>
      <c r="UFA33" s="305"/>
      <c r="UFB33" s="305"/>
      <c r="UFC33" s="305"/>
      <c r="UFD33" s="305"/>
      <c r="UFE33" s="305"/>
      <c r="UFF33" s="305"/>
      <c r="UFG33" s="305"/>
      <c r="UFH33" s="305"/>
      <c r="UFI33" s="305"/>
      <c r="UFJ33" s="305"/>
      <c r="UFK33" s="305"/>
      <c r="UFL33" s="305"/>
      <c r="UFM33" s="305"/>
      <c r="UFN33" s="305"/>
      <c r="UFO33" s="305"/>
      <c r="UFP33" s="305"/>
      <c r="UFQ33" s="305"/>
      <c r="UFR33" s="305"/>
      <c r="UFS33" s="305"/>
      <c r="UFT33" s="305"/>
      <c r="UFU33" s="305"/>
      <c r="UFV33" s="305"/>
      <c r="UFW33" s="305"/>
      <c r="UFX33" s="305"/>
      <c r="UFY33" s="305"/>
      <c r="UFZ33" s="305"/>
      <c r="UGA33" s="305"/>
      <c r="UGB33" s="305"/>
      <c r="UGC33" s="305"/>
      <c r="UGD33" s="305"/>
      <c r="UGE33" s="305"/>
      <c r="UGF33" s="305"/>
      <c r="UGG33" s="305"/>
      <c r="UGH33" s="305"/>
      <c r="UGI33" s="305"/>
      <c r="UGJ33" s="305"/>
      <c r="UGK33" s="305"/>
      <c r="UGL33" s="305"/>
      <c r="UGM33" s="305"/>
      <c r="UGN33" s="305"/>
      <c r="UGO33" s="305"/>
      <c r="UGP33" s="305"/>
      <c r="UGQ33" s="305"/>
      <c r="UGR33" s="305"/>
      <c r="UGS33" s="305"/>
      <c r="UGT33" s="305"/>
      <c r="UGU33" s="305"/>
      <c r="UGV33" s="305"/>
      <c r="UGW33" s="305"/>
      <c r="UGX33" s="305"/>
      <c r="UGY33" s="305"/>
      <c r="UGZ33" s="305"/>
      <c r="UHA33" s="305"/>
      <c r="UHB33" s="305"/>
      <c r="UHC33" s="305"/>
      <c r="UHD33" s="305"/>
      <c r="UHE33" s="305"/>
      <c r="UHF33" s="305"/>
      <c r="UHG33" s="305"/>
      <c r="UHH33" s="305"/>
      <c r="UHI33" s="305"/>
      <c r="UHJ33" s="305"/>
      <c r="UHK33" s="305"/>
      <c r="UHL33" s="305"/>
      <c r="UHM33" s="305"/>
      <c r="UHN33" s="305"/>
      <c r="UHO33" s="305"/>
      <c r="UHP33" s="305"/>
      <c r="UHQ33" s="305"/>
      <c r="UHR33" s="305"/>
      <c r="UHS33" s="305"/>
      <c r="UHT33" s="305"/>
      <c r="UHU33" s="305"/>
      <c r="UHV33" s="305"/>
      <c r="UHW33" s="305"/>
      <c r="UHX33" s="305"/>
      <c r="UHY33" s="305"/>
      <c r="UHZ33" s="305"/>
      <c r="UIA33" s="305"/>
      <c r="UIB33" s="305"/>
      <c r="UIC33" s="305"/>
      <c r="UID33" s="305"/>
      <c r="UIE33" s="305"/>
      <c r="UIF33" s="305"/>
      <c r="UIG33" s="305"/>
      <c r="UIH33" s="305"/>
      <c r="UII33" s="305"/>
      <c r="UIJ33" s="305"/>
      <c r="UIK33" s="305"/>
      <c r="UIL33" s="305"/>
      <c r="UIM33" s="305"/>
      <c r="UIN33" s="305"/>
      <c r="UIO33" s="305"/>
      <c r="UIP33" s="305"/>
      <c r="UIQ33" s="305"/>
      <c r="UIR33" s="305"/>
      <c r="UIS33" s="305"/>
      <c r="UIT33" s="305"/>
      <c r="UIU33" s="305"/>
      <c r="UIV33" s="305"/>
      <c r="UIW33" s="305"/>
      <c r="UIX33" s="305"/>
      <c r="UIY33" s="305"/>
      <c r="UIZ33" s="305"/>
      <c r="UJA33" s="305"/>
      <c r="UJB33" s="305"/>
      <c r="UJC33" s="305"/>
      <c r="UJD33" s="305"/>
      <c r="UJE33" s="305"/>
      <c r="UJF33" s="305"/>
      <c r="UJG33" s="305"/>
      <c r="UJH33" s="305"/>
      <c r="UJI33" s="305"/>
      <c r="UJJ33" s="305"/>
      <c r="UJK33" s="305"/>
      <c r="UJL33" s="305"/>
      <c r="UJM33" s="305"/>
      <c r="UJN33" s="305"/>
      <c r="UJO33" s="305"/>
      <c r="UJP33" s="305"/>
      <c r="UJQ33" s="305"/>
      <c r="UJR33" s="305"/>
      <c r="UJS33" s="305"/>
      <c r="UJT33" s="305"/>
      <c r="UJU33" s="305"/>
      <c r="UJV33" s="305"/>
      <c r="UJW33" s="305"/>
      <c r="UJX33" s="305"/>
      <c r="UJY33" s="305"/>
      <c r="UJZ33" s="305"/>
      <c r="UKA33" s="305"/>
      <c r="UKB33" s="305"/>
      <c r="UKC33" s="305"/>
      <c r="UKD33" s="305"/>
      <c r="UKE33" s="305"/>
      <c r="UKF33" s="305"/>
      <c r="UKG33" s="305"/>
      <c r="UKH33" s="305"/>
      <c r="UKI33" s="305"/>
      <c r="UKJ33" s="305"/>
      <c r="UKK33" s="305"/>
      <c r="UKL33" s="305"/>
      <c r="UKM33" s="305"/>
      <c r="UKN33" s="305"/>
      <c r="UKO33" s="305"/>
      <c r="UKP33" s="305"/>
      <c r="UKQ33" s="305"/>
      <c r="UKR33" s="305"/>
      <c r="UKS33" s="305"/>
      <c r="UKT33" s="305"/>
      <c r="UKU33" s="305"/>
      <c r="UKV33" s="305"/>
      <c r="UKW33" s="305"/>
      <c r="UKX33" s="305"/>
      <c r="UKY33" s="305"/>
      <c r="UKZ33" s="305"/>
      <c r="ULA33" s="305"/>
      <c r="ULB33" s="305"/>
      <c r="ULC33" s="305"/>
      <c r="ULD33" s="305"/>
      <c r="ULE33" s="305"/>
      <c r="ULF33" s="305"/>
      <c r="ULG33" s="305"/>
      <c r="ULH33" s="305"/>
      <c r="ULI33" s="305"/>
      <c r="ULJ33" s="305"/>
      <c r="ULK33" s="305"/>
      <c r="ULL33" s="305"/>
      <c r="ULM33" s="305"/>
      <c r="ULN33" s="305"/>
      <c r="ULO33" s="305"/>
      <c r="ULP33" s="305"/>
      <c r="ULQ33" s="305"/>
      <c r="ULR33" s="305"/>
      <c r="ULS33" s="305"/>
      <c r="ULT33" s="305"/>
      <c r="ULU33" s="305"/>
      <c r="ULV33" s="305"/>
      <c r="ULW33" s="305"/>
      <c r="ULX33" s="305"/>
      <c r="ULY33" s="305"/>
      <c r="ULZ33" s="305"/>
      <c r="UMA33" s="305"/>
      <c r="UMB33" s="305"/>
      <c r="UMC33" s="305"/>
      <c r="UMD33" s="305"/>
      <c r="UME33" s="305"/>
      <c r="UMF33" s="305"/>
      <c r="UMG33" s="305"/>
      <c r="UMH33" s="305"/>
      <c r="UMI33" s="305"/>
      <c r="UMJ33" s="305"/>
      <c r="UMK33" s="305"/>
      <c r="UML33" s="305"/>
      <c r="UMM33" s="305"/>
      <c r="UMN33" s="305"/>
      <c r="UMO33" s="305"/>
      <c r="UMP33" s="305"/>
      <c r="UMQ33" s="305"/>
      <c r="UMR33" s="305"/>
      <c r="UMS33" s="305"/>
      <c r="UMT33" s="305"/>
      <c r="UMU33" s="305"/>
      <c r="UMV33" s="305"/>
      <c r="UMW33" s="305"/>
      <c r="UMX33" s="305"/>
      <c r="UMY33" s="305"/>
      <c r="UMZ33" s="305"/>
      <c r="UNA33" s="305"/>
      <c r="UNB33" s="305"/>
      <c r="UNC33" s="305"/>
      <c r="UND33" s="305"/>
      <c r="UNE33" s="305"/>
      <c r="UNF33" s="305"/>
      <c r="UNG33" s="305"/>
      <c r="UNH33" s="305"/>
      <c r="UNI33" s="305"/>
      <c r="UNJ33" s="305"/>
      <c r="UNK33" s="305"/>
      <c r="UNL33" s="305"/>
      <c r="UNM33" s="305"/>
      <c r="UNN33" s="305"/>
      <c r="UNO33" s="305"/>
      <c r="UNP33" s="305"/>
      <c r="UNQ33" s="305"/>
      <c r="UNR33" s="305"/>
      <c r="UNS33" s="305"/>
      <c r="UNT33" s="305"/>
      <c r="UNU33" s="305"/>
      <c r="UNV33" s="305"/>
      <c r="UNW33" s="305"/>
      <c r="UNX33" s="305"/>
      <c r="UNY33" s="305"/>
      <c r="UNZ33" s="305"/>
      <c r="UOA33" s="305"/>
      <c r="UOB33" s="305"/>
      <c r="UOC33" s="305"/>
      <c r="UOD33" s="305"/>
      <c r="UOE33" s="305"/>
      <c r="UOF33" s="305"/>
      <c r="UOG33" s="305"/>
      <c r="UOH33" s="305"/>
      <c r="UOI33" s="305"/>
      <c r="UOJ33" s="305"/>
      <c r="UOK33" s="305"/>
      <c r="UOL33" s="305"/>
      <c r="UOM33" s="305"/>
      <c r="UON33" s="305"/>
      <c r="UOO33" s="305"/>
      <c r="UOP33" s="305"/>
      <c r="UOQ33" s="305"/>
      <c r="UOR33" s="305"/>
      <c r="UOS33" s="305"/>
      <c r="UOT33" s="305"/>
      <c r="UOU33" s="305"/>
      <c r="UOV33" s="305"/>
      <c r="UOW33" s="305"/>
      <c r="UOX33" s="305"/>
      <c r="UOY33" s="305"/>
      <c r="UOZ33" s="305"/>
      <c r="UPA33" s="305"/>
      <c r="UPB33" s="305"/>
      <c r="UPC33" s="305"/>
      <c r="UPD33" s="305"/>
      <c r="UPE33" s="305"/>
      <c r="UPF33" s="305"/>
      <c r="UPG33" s="305"/>
      <c r="UPH33" s="305"/>
      <c r="UPI33" s="305"/>
      <c r="UPJ33" s="305"/>
      <c r="UPK33" s="305"/>
      <c r="UPL33" s="305"/>
      <c r="UPM33" s="305"/>
      <c r="UPN33" s="305"/>
      <c r="UPO33" s="305"/>
      <c r="UPP33" s="305"/>
      <c r="UPQ33" s="305"/>
      <c r="UPR33" s="305"/>
      <c r="UPS33" s="305"/>
      <c r="UPT33" s="305"/>
      <c r="UPU33" s="305"/>
      <c r="UPV33" s="305"/>
      <c r="UPW33" s="305"/>
      <c r="UPX33" s="305"/>
      <c r="UPY33" s="305"/>
      <c r="UPZ33" s="305"/>
      <c r="UQA33" s="305"/>
      <c r="UQB33" s="305"/>
      <c r="UQC33" s="305"/>
      <c r="UQD33" s="305"/>
      <c r="UQE33" s="305"/>
      <c r="UQF33" s="305"/>
      <c r="UQG33" s="305"/>
      <c r="UQH33" s="305"/>
      <c r="UQI33" s="305"/>
      <c r="UQJ33" s="305"/>
      <c r="UQK33" s="305"/>
      <c r="UQL33" s="305"/>
      <c r="UQM33" s="305"/>
      <c r="UQN33" s="305"/>
      <c r="UQO33" s="305"/>
      <c r="UQP33" s="305"/>
      <c r="UQQ33" s="305"/>
      <c r="UQR33" s="305"/>
      <c r="UQS33" s="305"/>
      <c r="UQT33" s="305"/>
      <c r="UQU33" s="305"/>
      <c r="UQV33" s="305"/>
      <c r="UQW33" s="305"/>
      <c r="UQX33" s="305"/>
      <c r="UQY33" s="305"/>
      <c r="UQZ33" s="305"/>
      <c r="URA33" s="305"/>
      <c r="URB33" s="305"/>
      <c r="URC33" s="305"/>
      <c r="URD33" s="305"/>
      <c r="URE33" s="305"/>
      <c r="URF33" s="305"/>
      <c r="URG33" s="305"/>
      <c r="URH33" s="305"/>
      <c r="URI33" s="305"/>
      <c r="URJ33" s="305"/>
      <c r="URK33" s="305"/>
      <c r="URL33" s="305"/>
      <c r="URM33" s="305"/>
      <c r="URN33" s="305"/>
      <c r="URO33" s="305"/>
      <c r="URP33" s="305"/>
      <c r="URQ33" s="305"/>
      <c r="URR33" s="305"/>
      <c r="URS33" s="305"/>
      <c r="URT33" s="305"/>
      <c r="URU33" s="305"/>
      <c r="URV33" s="305"/>
      <c r="URW33" s="305"/>
      <c r="URX33" s="305"/>
      <c r="URY33" s="305"/>
      <c r="URZ33" s="305"/>
      <c r="USA33" s="305"/>
      <c r="USB33" s="305"/>
      <c r="USC33" s="305"/>
      <c r="USD33" s="305"/>
      <c r="USE33" s="305"/>
      <c r="USF33" s="305"/>
      <c r="USG33" s="305"/>
      <c r="USH33" s="305"/>
      <c r="USI33" s="305"/>
      <c r="USJ33" s="305"/>
      <c r="USK33" s="305"/>
      <c r="USL33" s="305"/>
      <c r="USM33" s="305"/>
      <c r="USN33" s="305"/>
      <c r="USO33" s="305"/>
      <c r="USP33" s="305"/>
      <c r="USQ33" s="305"/>
      <c r="USR33" s="305"/>
      <c r="USS33" s="305"/>
      <c r="UST33" s="305"/>
      <c r="USU33" s="305"/>
      <c r="USV33" s="305"/>
      <c r="USW33" s="305"/>
      <c r="USX33" s="305"/>
      <c r="USY33" s="305"/>
      <c r="USZ33" s="305"/>
      <c r="UTA33" s="305"/>
      <c r="UTB33" s="305"/>
      <c r="UTC33" s="305"/>
      <c r="UTD33" s="305"/>
      <c r="UTE33" s="305"/>
      <c r="UTF33" s="305"/>
      <c r="UTG33" s="305"/>
      <c r="UTH33" s="305"/>
      <c r="UTI33" s="305"/>
      <c r="UTJ33" s="305"/>
      <c r="UTK33" s="305"/>
      <c r="UTL33" s="305"/>
      <c r="UTM33" s="305"/>
      <c r="UTN33" s="305"/>
      <c r="UTO33" s="305"/>
      <c r="UTP33" s="305"/>
      <c r="UTQ33" s="305"/>
      <c r="UTR33" s="305"/>
      <c r="UTS33" s="305"/>
      <c r="UTT33" s="305"/>
      <c r="UTU33" s="305"/>
      <c r="UTV33" s="305"/>
      <c r="UTW33" s="305"/>
      <c r="UTX33" s="305"/>
      <c r="UTY33" s="305"/>
      <c r="UTZ33" s="305"/>
      <c r="UUA33" s="305"/>
      <c r="UUB33" s="305"/>
      <c r="UUC33" s="305"/>
      <c r="UUD33" s="305"/>
      <c r="UUE33" s="305"/>
      <c r="UUF33" s="305"/>
      <c r="UUG33" s="305"/>
      <c r="UUH33" s="305"/>
      <c r="UUI33" s="305"/>
      <c r="UUJ33" s="305"/>
      <c r="UUK33" s="305"/>
      <c r="UUL33" s="305"/>
      <c r="UUM33" s="305"/>
      <c r="UUN33" s="305"/>
      <c r="UUO33" s="305"/>
      <c r="UUP33" s="305"/>
      <c r="UUQ33" s="305"/>
      <c r="UUR33" s="305"/>
      <c r="UUS33" s="305"/>
      <c r="UUT33" s="305"/>
      <c r="UUU33" s="305"/>
      <c r="UUV33" s="305"/>
      <c r="UUW33" s="305"/>
      <c r="UUX33" s="305"/>
      <c r="UUY33" s="305"/>
      <c r="UUZ33" s="305"/>
      <c r="UVA33" s="305"/>
      <c r="UVB33" s="305"/>
      <c r="UVC33" s="305"/>
      <c r="UVD33" s="305"/>
      <c r="UVE33" s="305"/>
      <c r="UVF33" s="305"/>
      <c r="UVG33" s="305"/>
      <c r="UVH33" s="305"/>
      <c r="UVI33" s="305"/>
      <c r="UVJ33" s="305"/>
      <c r="UVK33" s="305"/>
      <c r="UVL33" s="305"/>
      <c r="UVM33" s="305"/>
      <c r="UVN33" s="305"/>
      <c r="UVO33" s="305"/>
      <c r="UVP33" s="305"/>
      <c r="UVQ33" s="305"/>
      <c r="UVR33" s="305"/>
      <c r="UVS33" s="305"/>
      <c r="UVT33" s="305"/>
      <c r="UVU33" s="305"/>
      <c r="UVV33" s="305"/>
      <c r="UVW33" s="305"/>
      <c r="UVX33" s="305"/>
      <c r="UVY33" s="305"/>
      <c r="UVZ33" s="305"/>
      <c r="UWA33" s="305"/>
      <c r="UWB33" s="305"/>
      <c r="UWC33" s="305"/>
      <c r="UWD33" s="305"/>
      <c r="UWE33" s="305"/>
      <c r="UWF33" s="305"/>
      <c r="UWG33" s="305"/>
      <c r="UWH33" s="305"/>
      <c r="UWI33" s="305"/>
      <c r="UWJ33" s="305"/>
      <c r="UWK33" s="305"/>
      <c r="UWL33" s="305"/>
      <c r="UWM33" s="305"/>
      <c r="UWN33" s="305"/>
      <c r="UWO33" s="305"/>
      <c r="UWP33" s="305"/>
      <c r="UWQ33" s="305"/>
      <c r="UWR33" s="305"/>
      <c r="UWS33" s="305"/>
      <c r="UWT33" s="305"/>
      <c r="UWU33" s="305"/>
      <c r="UWV33" s="305"/>
      <c r="UWW33" s="305"/>
      <c r="UWX33" s="305"/>
      <c r="UWY33" s="305"/>
      <c r="UWZ33" s="305"/>
      <c r="UXA33" s="305"/>
      <c r="UXB33" s="305"/>
      <c r="UXC33" s="305"/>
      <c r="UXD33" s="305"/>
      <c r="UXE33" s="305"/>
      <c r="UXF33" s="305"/>
      <c r="UXG33" s="305"/>
      <c r="UXH33" s="305"/>
      <c r="UXI33" s="305"/>
      <c r="UXJ33" s="305"/>
      <c r="UXK33" s="305"/>
      <c r="UXL33" s="305"/>
      <c r="UXM33" s="305"/>
      <c r="UXN33" s="305"/>
      <c r="UXO33" s="305"/>
      <c r="UXP33" s="305"/>
      <c r="UXQ33" s="305"/>
      <c r="UXR33" s="305"/>
      <c r="UXS33" s="305"/>
      <c r="UXT33" s="305"/>
      <c r="UXU33" s="305"/>
      <c r="UXV33" s="305"/>
      <c r="UXW33" s="305"/>
      <c r="UXX33" s="305"/>
      <c r="UXY33" s="305"/>
      <c r="UXZ33" s="305"/>
      <c r="UYA33" s="305"/>
      <c r="UYB33" s="305"/>
      <c r="UYC33" s="305"/>
      <c r="UYD33" s="305"/>
      <c r="UYE33" s="305"/>
      <c r="UYF33" s="305"/>
      <c r="UYG33" s="305"/>
      <c r="UYH33" s="305"/>
      <c r="UYI33" s="305"/>
      <c r="UYJ33" s="305"/>
      <c r="UYK33" s="305"/>
      <c r="UYL33" s="305"/>
      <c r="UYM33" s="305"/>
      <c r="UYN33" s="305"/>
      <c r="UYO33" s="305"/>
      <c r="UYP33" s="305"/>
      <c r="UYQ33" s="305"/>
      <c r="UYR33" s="305"/>
      <c r="UYS33" s="305"/>
      <c r="UYT33" s="305"/>
      <c r="UYU33" s="305"/>
      <c r="UYV33" s="305"/>
      <c r="UYW33" s="305"/>
      <c r="UYX33" s="305"/>
      <c r="UYY33" s="305"/>
      <c r="UYZ33" s="305"/>
      <c r="UZA33" s="305"/>
      <c r="UZB33" s="305"/>
      <c r="UZC33" s="305"/>
      <c r="UZD33" s="305"/>
      <c r="UZE33" s="305"/>
      <c r="UZF33" s="305"/>
      <c r="UZG33" s="305"/>
      <c r="UZH33" s="305"/>
      <c r="UZI33" s="305"/>
      <c r="UZJ33" s="305"/>
      <c r="UZK33" s="305"/>
      <c r="UZL33" s="305"/>
      <c r="UZM33" s="305"/>
      <c r="UZN33" s="305"/>
      <c r="UZO33" s="305"/>
      <c r="UZP33" s="305"/>
      <c r="UZQ33" s="305"/>
      <c r="UZR33" s="305"/>
      <c r="UZS33" s="305"/>
      <c r="UZT33" s="305"/>
      <c r="UZU33" s="305"/>
      <c r="UZV33" s="305"/>
      <c r="UZW33" s="305"/>
      <c r="UZX33" s="305"/>
      <c r="UZY33" s="305"/>
      <c r="UZZ33" s="305"/>
      <c r="VAA33" s="305"/>
      <c r="VAB33" s="305"/>
      <c r="VAC33" s="305"/>
      <c r="VAD33" s="305"/>
      <c r="VAE33" s="305"/>
      <c r="VAF33" s="305"/>
      <c r="VAG33" s="305"/>
      <c r="VAH33" s="305"/>
      <c r="VAI33" s="305"/>
      <c r="VAJ33" s="305"/>
      <c r="VAK33" s="305"/>
      <c r="VAL33" s="305"/>
      <c r="VAM33" s="305"/>
      <c r="VAN33" s="305"/>
      <c r="VAO33" s="305"/>
      <c r="VAP33" s="305"/>
      <c r="VAQ33" s="305"/>
      <c r="VAR33" s="305"/>
      <c r="VAS33" s="305"/>
      <c r="VAT33" s="305"/>
      <c r="VAU33" s="305"/>
      <c r="VAV33" s="305"/>
      <c r="VAW33" s="305"/>
      <c r="VAX33" s="305"/>
      <c r="VAY33" s="305"/>
      <c r="VAZ33" s="305"/>
      <c r="VBA33" s="305"/>
      <c r="VBB33" s="305"/>
      <c r="VBC33" s="305"/>
      <c r="VBD33" s="305"/>
      <c r="VBE33" s="305"/>
      <c r="VBF33" s="305"/>
      <c r="VBG33" s="305"/>
      <c r="VBH33" s="305"/>
      <c r="VBI33" s="305"/>
      <c r="VBJ33" s="305"/>
      <c r="VBK33" s="305"/>
      <c r="VBL33" s="305"/>
      <c r="VBM33" s="305"/>
      <c r="VBN33" s="305"/>
      <c r="VBO33" s="305"/>
      <c r="VBP33" s="305"/>
      <c r="VBQ33" s="305"/>
      <c r="VBR33" s="305"/>
      <c r="VBS33" s="305"/>
      <c r="VBT33" s="305"/>
      <c r="VBU33" s="305"/>
      <c r="VBV33" s="305"/>
      <c r="VBW33" s="305"/>
      <c r="VBX33" s="305"/>
      <c r="VBY33" s="305"/>
      <c r="VBZ33" s="305"/>
      <c r="VCA33" s="305"/>
      <c r="VCB33" s="305"/>
      <c r="VCC33" s="305"/>
      <c r="VCD33" s="305"/>
      <c r="VCE33" s="305"/>
      <c r="VCF33" s="305"/>
      <c r="VCG33" s="305"/>
      <c r="VCH33" s="305"/>
      <c r="VCI33" s="305"/>
      <c r="VCJ33" s="305"/>
      <c r="VCK33" s="305"/>
      <c r="VCL33" s="305"/>
      <c r="VCM33" s="305"/>
      <c r="VCN33" s="305"/>
      <c r="VCO33" s="305"/>
      <c r="VCP33" s="305"/>
      <c r="VCQ33" s="305"/>
      <c r="VCR33" s="305"/>
      <c r="VCS33" s="305"/>
      <c r="VCT33" s="305"/>
      <c r="VCU33" s="305"/>
      <c r="VCV33" s="305"/>
      <c r="VCW33" s="305"/>
      <c r="VCX33" s="305"/>
      <c r="VCY33" s="305"/>
      <c r="VCZ33" s="305"/>
      <c r="VDA33" s="305"/>
      <c r="VDB33" s="305"/>
      <c r="VDC33" s="305"/>
      <c r="VDD33" s="305"/>
      <c r="VDE33" s="305"/>
      <c r="VDF33" s="305"/>
      <c r="VDG33" s="305"/>
      <c r="VDH33" s="305"/>
      <c r="VDI33" s="305"/>
      <c r="VDJ33" s="305"/>
      <c r="VDK33" s="305"/>
      <c r="VDL33" s="305"/>
      <c r="VDM33" s="305"/>
      <c r="VDN33" s="305"/>
      <c r="VDO33" s="305"/>
      <c r="VDP33" s="305"/>
      <c r="VDQ33" s="305"/>
      <c r="VDR33" s="305"/>
      <c r="VDS33" s="305"/>
      <c r="VDT33" s="305"/>
      <c r="VDU33" s="305"/>
      <c r="VDV33" s="305"/>
      <c r="VDW33" s="305"/>
      <c r="VDX33" s="305"/>
      <c r="VDY33" s="305"/>
      <c r="VDZ33" s="305"/>
      <c r="VEA33" s="305"/>
      <c r="VEB33" s="305"/>
      <c r="VEC33" s="305"/>
      <c r="VED33" s="305"/>
      <c r="VEE33" s="305"/>
      <c r="VEF33" s="305"/>
      <c r="VEG33" s="305"/>
      <c r="VEH33" s="305"/>
      <c r="VEI33" s="305"/>
      <c r="VEJ33" s="305"/>
      <c r="VEK33" s="305"/>
      <c r="VEL33" s="305"/>
      <c r="VEM33" s="305"/>
      <c r="VEN33" s="305"/>
      <c r="VEO33" s="305"/>
      <c r="VEP33" s="305"/>
      <c r="VEQ33" s="305"/>
      <c r="VER33" s="305"/>
      <c r="VES33" s="305"/>
      <c r="VET33" s="305"/>
      <c r="VEU33" s="305"/>
      <c r="VEV33" s="305"/>
      <c r="VEW33" s="305"/>
      <c r="VEX33" s="305"/>
      <c r="VEY33" s="305"/>
      <c r="VEZ33" s="305"/>
      <c r="VFA33" s="305"/>
      <c r="VFB33" s="305"/>
      <c r="VFC33" s="305"/>
      <c r="VFD33" s="305"/>
      <c r="VFE33" s="305"/>
      <c r="VFF33" s="305"/>
      <c r="VFG33" s="305"/>
      <c r="VFH33" s="305"/>
      <c r="VFI33" s="305"/>
      <c r="VFJ33" s="305"/>
      <c r="VFK33" s="305"/>
      <c r="VFL33" s="305"/>
      <c r="VFM33" s="305"/>
      <c r="VFN33" s="305"/>
      <c r="VFO33" s="305"/>
      <c r="VFP33" s="305"/>
      <c r="VFQ33" s="305"/>
      <c r="VFR33" s="305"/>
      <c r="VFS33" s="305"/>
      <c r="VFT33" s="305"/>
      <c r="VFU33" s="305"/>
      <c r="VFV33" s="305"/>
      <c r="VFW33" s="305"/>
      <c r="VFX33" s="305"/>
      <c r="VFY33" s="305"/>
      <c r="VFZ33" s="305"/>
      <c r="VGA33" s="305"/>
      <c r="VGB33" s="305"/>
      <c r="VGC33" s="305"/>
      <c r="VGD33" s="305"/>
      <c r="VGE33" s="305"/>
      <c r="VGF33" s="305"/>
      <c r="VGG33" s="305"/>
      <c r="VGH33" s="305"/>
      <c r="VGI33" s="305"/>
      <c r="VGJ33" s="305"/>
      <c r="VGK33" s="305"/>
      <c r="VGL33" s="305"/>
      <c r="VGM33" s="305"/>
      <c r="VGN33" s="305"/>
      <c r="VGO33" s="305"/>
      <c r="VGP33" s="305"/>
      <c r="VGQ33" s="305"/>
      <c r="VGR33" s="305"/>
      <c r="VGS33" s="305"/>
      <c r="VGT33" s="305"/>
      <c r="VGU33" s="305"/>
      <c r="VGV33" s="305"/>
      <c r="VGW33" s="305"/>
      <c r="VGX33" s="305"/>
      <c r="VGY33" s="305"/>
      <c r="VGZ33" s="305"/>
      <c r="VHA33" s="305"/>
      <c r="VHB33" s="305"/>
      <c r="VHC33" s="305"/>
      <c r="VHD33" s="305"/>
      <c r="VHE33" s="305"/>
      <c r="VHF33" s="305"/>
      <c r="VHG33" s="305"/>
      <c r="VHH33" s="305"/>
      <c r="VHI33" s="305"/>
      <c r="VHJ33" s="305"/>
      <c r="VHK33" s="305"/>
      <c r="VHL33" s="305"/>
      <c r="VHM33" s="305"/>
      <c r="VHN33" s="305"/>
      <c r="VHO33" s="305"/>
      <c r="VHP33" s="305"/>
      <c r="VHQ33" s="305"/>
      <c r="VHR33" s="305"/>
      <c r="VHS33" s="305"/>
      <c r="VHT33" s="305"/>
      <c r="VHU33" s="305"/>
      <c r="VHV33" s="305"/>
      <c r="VHW33" s="305"/>
      <c r="VHX33" s="305"/>
      <c r="VHY33" s="305"/>
      <c r="VHZ33" s="305"/>
      <c r="VIA33" s="305"/>
      <c r="VIB33" s="305"/>
      <c r="VIC33" s="305"/>
      <c r="VID33" s="305"/>
      <c r="VIE33" s="305"/>
      <c r="VIF33" s="305"/>
      <c r="VIG33" s="305"/>
      <c r="VIH33" s="305"/>
      <c r="VII33" s="305"/>
      <c r="VIJ33" s="305"/>
      <c r="VIK33" s="305"/>
      <c r="VIL33" s="305"/>
      <c r="VIM33" s="305"/>
      <c r="VIN33" s="305"/>
      <c r="VIO33" s="305"/>
      <c r="VIP33" s="305"/>
      <c r="VIQ33" s="305"/>
      <c r="VIR33" s="305"/>
      <c r="VIS33" s="305"/>
      <c r="VIT33" s="305"/>
      <c r="VIU33" s="305"/>
      <c r="VIV33" s="305"/>
      <c r="VIW33" s="305"/>
      <c r="VIX33" s="305"/>
      <c r="VIY33" s="305"/>
      <c r="VIZ33" s="305"/>
      <c r="VJA33" s="305"/>
      <c r="VJB33" s="305"/>
      <c r="VJC33" s="305"/>
      <c r="VJD33" s="305"/>
      <c r="VJE33" s="305"/>
      <c r="VJF33" s="305"/>
      <c r="VJG33" s="305"/>
      <c r="VJH33" s="305"/>
      <c r="VJI33" s="305"/>
      <c r="VJJ33" s="305"/>
      <c r="VJK33" s="305"/>
      <c r="VJL33" s="305"/>
      <c r="VJM33" s="305"/>
      <c r="VJN33" s="305"/>
      <c r="VJO33" s="305"/>
      <c r="VJP33" s="305"/>
      <c r="VJQ33" s="305"/>
      <c r="VJR33" s="305"/>
      <c r="VJS33" s="305"/>
      <c r="VJT33" s="305"/>
      <c r="VJU33" s="305"/>
      <c r="VJV33" s="305"/>
      <c r="VJW33" s="305"/>
      <c r="VJX33" s="305"/>
      <c r="VJY33" s="305"/>
      <c r="VJZ33" s="305"/>
      <c r="VKA33" s="305"/>
      <c r="VKB33" s="305"/>
      <c r="VKC33" s="305"/>
      <c r="VKD33" s="305"/>
      <c r="VKE33" s="305"/>
      <c r="VKF33" s="305"/>
      <c r="VKG33" s="305"/>
      <c r="VKH33" s="305"/>
      <c r="VKI33" s="305"/>
      <c r="VKJ33" s="305"/>
      <c r="VKK33" s="305"/>
      <c r="VKL33" s="305"/>
      <c r="VKM33" s="305"/>
      <c r="VKN33" s="305"/>
      <c r="VKO33" s="305"/>
      <c r="VKP33" s="305"/>
      <c r="VKQ33" s="305"/>
      <c r="VKR33" s="305"/>
      <c r="VKS33" s="305"/>
      <c r="VKT33" s="305"/>
      <c r="VKU33" s="305"/>
      <c r="VKV33" s="305"/>
      <c r="VKW33" s="305"/>
      <c r="VKX33" s="305"/>
      <c r="VKY33" s="305"/>
      <c r="VKZ33" s="305"/>
      <c r="VLA33" s="305"/>
      <c r="VLB33" s="305"/>
      <c r="VLC33" s="305"/>
      <c r="VLD33" s="305"/>
      <c r="VLE33" s="305"/>
      <c r="VLF33" s="305"/>
      <c r="VLG33" s="305"/>
      <c r="VLH33" s="305"/>
      <c r="VLI33" s="305"/>
      <c r="VLJ33" s="305"/>
      <c r="VLK33" s="305"/>
      <c r="VLL33" s="305"/>
      <c r="VLM33" s="305"/>
      <c r="VLN33" s="305"/>
      <c r="VLO33" s="305"/>
      <c r="VLP33" s="305"/>
      <c r="VLQ33" s="305"/>
      <c r="VLR33" s="305"/>
      <c r="VLS33" s="305"/>
      <c r="VLT33" s="305"/>
      <c r="VLU33" s="305"/>
      <c r="VLV33" s="305"/>
      <c r="VLW33" s="305"/>
      <c r="VLX33" s="305"/>
      <c r="VLY33" s="305"/>
      <c r="VLZ33" s="305"/>
      <c r="VMA33" s="305"/>
      <c r="VMB33" s="305"/>
      <c r="VMC33" s="305"/>
      <c r="VMD33" s="305"/>
      <c r="VME33" s="305"/>
      <c r="VMF33" s="305"/>
      <c r="VMG33" s="305"/>
      <c r="VMH33" s="305"/>
      <c r="VMI33" s="305"/>
      <c r="VMJ33" s="305"/>
      <c r="VMK33" s="305"/>
      <c r="VML33" s="305"/>
      <c r="VMM33" s="305"/>
      <c r="VMN33" s="305"/>
      <c r="VMO33" s="305"/>
      <c r="VMP33" s="305"/>
      <c r="VMQ33" s="305"/>
      <c r="VMR33" s="305"/>
      <c r="VMS33" s="305"/>
      <c r="VMT33" s="305"/>
      <c r="VMU33" s="305"/>
      <c r="VMV33" s="305"/>
      <c r="VMW33" s="305"/>
      <c r="VMX33" s="305"/>
      <c r="VMY33" s="305"/>
      <c r="VMZ33" s="305"/>
      <c r="VNA33" s="305"/>
      <c r="VNB33" s="305"/>
      <c r="VNC33" s="305"/>
      <c r="VND33" s="305"/>
      <c r="VNE33" s="305"/>
      <c r="VNF33" s="305"/>
      <c r="VNG33" s="305"/>
      <c r="VNH33" s="305"/>
      <c r="VNI33" s="305"/>
      <c r="VNJ33" s="305"/>
      <c r="VNK33" s="305"/>
      <c r="VNL33" s="305"/>
      <c r="VNM33" s="305"/>
      <c r="VNN33" s="305"/>
      <c r="VNO33" s="305"/>
      <c r="VNP33" s="305"/>
      <c r="VNQ33" s="305"/>
      <c r="VNR33" s="305"/>
      <c r="VNS33" s="305"/>
      <c r="VNT33" s="305"/>
      <c r="VNU33" s="305"/>
      <c r="VNV33" s="305"/>
      <c r="VNW33" s="305"/>
      <c r="VNX33" s="305"/>
      <c r="VNY33" s="305"/>
      <c r="VNZ33" s="305"/>
      <c r="VOA33" s="305"/>
      <c r="VOB33" s="305"/>
      <c r="VOC33" s="305"/>
      <c r="VOD33" s="305"/>
      <c r="VOE33" s="305"/>
      <c r="VOF33" s="305"/>
      <c r="VOG33" s="305"/>
      <c r="VOH33" s="305"/>
      <c r="VOI33" s="305"/>
      <c r="VOJ33" s="305"/>
      <c r="VOK33" s="305"/>
      <c r="VOL33" s="305"/>
      <c r="VOM33" s="305"/>
      <c r="VON33" s="305"/>
      <c r="VOO33" s="305"/>
      <c r="VOP33" s="305"/>
      <c r="VOQ33" s="305"/>
      <c r="VOR33" s="305"/>
      <c r="VOS33" s="305"/>
      <c r="VOT33" s="305"/>
      <c r="VOU33" s="305"/>
      <c r="VOV33" s="305"/>
      <c r="VOW33" s="305"/>
      <c r="VOX33" s="305"/>
      <c r="VOY33" s="305"/>
      <c r="VOZ33" s="305"/>
      <c r="VPA33" s="305"/>
      <c r="VPB33" s="305"/>
      <c r="VPC33" s="305"/>
      <c r="VPD33" s="305"/>
      <c r="VPE33" s="305"/>
      <c r="VPF33" s="305"/>
      <c r="VPG33" s="305"/>
      <c r="VPH33" s="305"/>
      <c r="VPI33" s="305"/>
      <c r="VPJ33" s="305"/>
      <c r="VPK33" s="305"/>
      <c r="VPL33" s="305"/>
      <c r="VPM33" s="305"/>
      <c r="VPN33" s="305"/>
      <c r="VPO33" s="305"/>
      <c r="VPP33" s="305"/>
      <c r="VPQ33" s="305"/>
      <c r="VPR33" s="305"/>
      <c r="VPS33" s="305"/>
      <c r="VPT33" s="305"/>
      <c r="VPU33" s="305"/>
      <c r="VPV33" s="305"/>
      <c r="VPW33" s="305"/>
      <c r="VPX33" s="305"/>
      <c r="VPY33" s="305"/>
      <c r="VPZ33" s="305"/>
      <c r="VQA33" s="305"/>
      <c r="VQB33" s="305"/>
      <c r="VQC33" s="305"/>
      <c r="VQD33" s="305"/>
      <c r="VQE33" s="305"/>
      <c r="VQF33" s="305"/>
      <c r="VQG33" s="305"/>
      <c r="VQH33" s="305"/>
      <c r="VQI33" s="305"/>
      <c r="VQJ33" s="305"/>
      <c r="VQK33" s="305"/>
      <c r="VQL33" s="305"/>
      <c r="VQM33" s="305"/>
      <c r="VQN33" s="305"/>
      <c r="VQO33" s="305"/>
      <c r="VQP33" s="305"/>
      <c r="VQQ33" s="305"/>
      <c r="VQR33" s="305"/>
      <c r="VQS33" s="305"/>
      <c r="VQT33" s="305"/>
      <c r="VQU33" s="305"/>
      <c r="VQV33" s="305"/>
      <c r="VQW33" s="305"/>
      <c r="VQX33" s="305"/>
      <c r="VQY33" s="305"/>
      <c r="VQZ33" s="305"/>
      <c r="VRA33" s="305"/>
      <c r="VRB33" s="305"/>
      <c r="VRC33" s="305"/>
      <c r="VRD33" s="305"/>
      <c r="VRE33" s="305"/>
      <c r="VRF33" s="305"/>
      <c r="VRG33" s="305"/>
      <c r="VRH33" s="305"/>
      <c r="VRI33" s="305"/>
      <c r="VRJ33" s="305"/>
      <c r="VRK33" s="305"/>
      <c r="VRL33" s="305"/>
      <c r="VRM33" s="305"/>
      <c r="VRN33" s="305"/>
      <c r="VRO33" s="305"/>
      <c r="VRP33" s="305"/>
      <c r="VRQ33" s="305"/>
      <c r="VRR33" s="305"/>
      <c r="VRS33" s="305"/>
      <c r="VRT33" s="305"/>
      <c r="VRU33" s="305"/>
      <c r="VRV33" s="305"/>
      <c r="VRW33" s="305"/>
      <c r="VRX33" s="305"/>
      <c r="VRY33" s="305"/>
      <c r="VRZ33" s="305"/>
      <c r="VSA33" s="305"/>
      <c r="VSB33" s="305"/>
      <c r="VSC33" s="305"/>
      <c r="VSD33" s="305"/>
      <c r="VSE33" s="305"/>
      <c r="VSF33" s="305"/>
      <c r="VSG33" s="305"/>
      <c r="VSH33" s="305"/>
      <c r="VSI33" s="305"/>
      <c r="VSJ33" s="305"/>
      <c r="VSK33" s="305"/>
      <c r="VSL33" s="305"/>
      <c r="VSM33" s="305"/>
      <c r="VSN33" s="305"/>
      <c r="VSO33" s="305"/>
      <c r="VSP33" s="305"/>
      <c r="VSQ33" s="305"/>
      <c r="VSR33" s="305"/>
      <c r="VSS33" s="305"/>
      <c r="VST33" s="305"/>
      <c r="VSU33" s="305"/>
      <c r="VSV33" s="305"/>
      <c r="VSW33" s="305"/>
      <c r="VSX33" s="305"/>
      <c r="VSY33" s="305"/>
      <c r="VSZ33" s="305"/>
      <c r="VTA33" s="305"/>
      <c r="VTB33" s="305"/>
      <c r="VTC33" s="305"/>
      <c r="VTD33" s="305"/>
      <c r="VTE33" s="305"/>
      <c r="VTF33" s="305"/>
      <c r="VTG33" s="305"/>
      <c r="VTH33" s="305"/>
      <c r="VTI33" s="305"/>
      <c r="VTJ33" s="305"/>
      <c r="VTK33" s="305"/>
      <c r="VTL33" s="305"/>
      <c r="VTM33" s="305"/>
      <c r="VTN33" s="305"/>
      <c r="VTO33" s="305"/>
      <c r="VTP33" s="305"/>
      <c r="VTQ33" s="305"/>
      <c r="VTR33" s="305"/>
      <c r="VTS33" s="305"/>
      <c r="VTT33" s="305"/>
      <c r="VTU33" s="305"/>
      <c r="VTV33" s="305"/>
      <c r="VTW33" s="305"/>
      <c r="VTX33" s="305"/>
      <c r="VTY33" s="305"/>
      <c r="VTZ33" s="305"/>
      <c r="VUA33" s="305"/>
      <c r="VUB33" s="305"/>
      <c r="VUC33" s="305"/>
      <c r="VUD33" s="305"/>
      <c r="VUE33" s="305"/>
      <c r="VUF33" s="305"/>
      <c r="VUG33" s="305"/>
      <c r="VUH33" s="305"/>
      <c r="VUI33" s="305"/>
      <c r="VUJ33" s="305"/>
      <c r="VUK33" s="305"/>
      <c r="VUL33" s="305"/>
      <c r="VUM33" s="305"/>
      <c r="VUN33" s="305"/>
      <c r="VUO33" s="305"/>
      <c r="VUP33" s="305"/>
      <c r="VUQ33" s="305"/>
      <c r="VUR33" s="305"/>
      <c r="VUS33" s="305"/>
      <c r="VUT33" s="305"/>
      <c r="VUU33" s="305"/>
      <c r="VUV33" s="305"/>
      <c r="VUW33" s="305"/>
      <c r="VUX33" s="305"/>
      <c r="VUY33" s="305"/>
      <c r="VUZ33" s="305"/>
      <c r="VVA33" s="305"/>
      <c r="VVB33" s="305"/>
      <c r="VVC33" s="305"/>
      <c r="VVD33" s="305"/>
      <c r="VVE33" s="305"/>
      <c r="VVF33" s="305"/>
      <c r="VVG33" s="305"/>
      <c r="VVH33" s="305"/>
      <c r="VVI33" s="305"/>
      <c r="VVJ33" s="305"/>
      <c r="VVK33" s="305"/>
      <c r="VVL33" s="305"/>
      <c r="VVM33" s="305"/>
      <c r="VVN33" s="305"/>
      <c r="VVO33" s="305"/>
      <c r="VVP33" s="305"/>
      <c r="VVQ33" s="305"/>
      <c r="VVR33" s="305"/>
      <c r="VVS33" s="305"/>
      <c r="VVT33" s="305"/>
      <c r="VVU33" s="305"/>
      <c r="VVV33" s="305"/>
      <c r="VVW33" s="305"/>
      <c r="VVX33" s="305"/>
      <c r="VVY33" s="305"/>
      <c r="VVZ33" s="305"/>
      <c r="VWA33" s="305"/>
      <c r="VWB33" s="305"/>
      <c r="VWC33" s="305"/>
      <c r="VWD33" s="305"/>
      <c r="VWE33" s="305"/>
      <c r="VWF33" s="305"/>
      <c r="VWG33" s="305"/>
      <c r="VWH33" s="305"/>
      <c r="VWI33" s="305"/>
      <c r="VWJ33" s="305"/>
      <c r="VWK33" s="305"/>
      <c r="VWL33" s="305"/>
      <c r="VWM33" s="305"/>
      <c r="VWN33" s="305"/>
      <c r="VWO33" s="305"/>
      <c r="VWP33" s="305"/>
      <c r="VWQ33" s="305"/>
      <c r="VWR33" s="305"/>
      <c r="VWS33" s="305"/>
      <c r="VWT33" s="305"/>
      <c r="VWU33" s="305"/>
      <c r="VWV33" s="305"/>
      <c r="VWW33" s="305"/>
      <c r="VWX33" s="305"/>
      <c r="VWY33" s="305"/>
      <c r="VWZ33" s="305"/>
      <c r="VXA33" s="305"/>
      <c r="VXB33" s="305"/>
      <c r="VXC33" s="305"/>
      <c r="VXD33" s="305"/>
      <c r="VXE33" s="305"/>
      <c r="VXF33" s="305"/>
      <c r="VXG33" s="305"/>
      <c r="VXH33" s="305"/>
      <c r="VXI33" s="305"/>
      <c r="VXJ33" s="305"/>
      <c r="VXK33" s="305"/>
      <c r="VXL33" s="305"/>
      <c r="VXM33" s="305"/>
      <c r="VXN33" s="305"/>
      <c r="VXO33" s="305"/>
      <c r="VXP33" s="305"/>
      <c r="VXQ33" s="305"/>
      <c r="VXR33" s="305"/>
      <c r="VXS33" s="305"/>
      <c r="VXT33" s="305"/>
      <c r="VXU33" s="305"/>
      <c r="VXV33" s="305"/>
      <c r="VXW33" s="305"/>
      <c r="VXX33" s="305"/>
      <c r="VXY33" s="305"/>
      <c r="VXZ33" s="305"/>
      <c r="VYA33" s="305"/>
      <c r="VYB33" s="305"/>
      <c r="VYC33" s="305"/>
      <c r="VYD33" s="305"/>
      <c r="VYE33" s="305"/>
      <c r="VYF33" s="305"/>
      <c r="VYG33" s="305"/>
      <c r="VYH33" s="305"/>
      <c r="VYI33" s="305"/>
      <c r="VYJ33" s="305"/>
      <c r="VYK33" s="305"/>
      <c r="VYL33" s="305"/>
      <c r="VYM33" s="305"/>
      <c r="VYN33" s="305"/>
      <c r="VYO33" s="305"/>
      <c r="VYP33" s="305"/>
      <c r="VYQ33" s="305"/>
      <c r="VYR33" s="305"/>
      <c r="VYS33" s="305"/>
      <c r="VYT33" s="305"/>
      <c r="VYU33" s="305"/>
      <c r="VYV33" s="305"/>
      <c r="VYW33" s="305"/>
      <c r="VYX33" s="305"/>
      <c r="VYY33" s="305"/>
      <c r="VYZ33" s="305"/>
      <c r="VZA33" s="305"/>
      <c r="VZB33" s="305"/>
      <c r="VZC33" s="305"/>
      <c r="VZD33" s="305"/>
      <c r="VZE33" s="305"/>
      <c r="VZF33" s="305"/>
      <c r="VZG33" s="305"/>
      <c r="VZH33" s="305"/>
      <c r="VZI33" s="305"/>
      <c r="VZJ33" s="305"/>
      <c r="VZK33" s="305"/>
      <c r="VZL33" s="305"/>
      <c r="VZM33" s="305"/>
      <c r="VZN33" s="305"/>
      <c r="VZO33" s="305"/>
      <c r="VZP33" s="305"/>
      <c r="VZQ33" s="305"/>
      <c r="VZR33" s="305"/>
      <c r="VZS33" s="305"/>
      <c r="VZT33" s="305"/>
      <c r="VZU33" s="305"/>
      <c r="VZV33" s="305"/>
      <c r="VZW33" s="305"/>
      <c r="VZX33" s="305"/>
      <c r="VZY33" s="305"/>
      <c r="VZZ33" s="305"/>
      <c r="WAA33" s="305"/>
      <c r="WAB33" s="305"/>
      <c r="WAC33" s="305"/>
      <c r="WAD33" s="305"/>
      <c r="WAE33" s="305"/>
      <c r="WAF33" s="305"/>
      <c r="WAG33" s="305"/>
      <c r="WAH33" s="305"/>
      <c r="WAI33" s="305"/>
      <c r="WAJ33" s="305"/>
      <c r="WAK33" s="305"/>
      <c r="WAL33" s="305"/>
      <c r="WAM33" s="305"/>
      <c r="WAN33" s="305"/>
      <c r="WAO33" s="305"/>
      <c r="WAP33" s="305"/>
      <c r="WAQ33" s="305"/>
      <c r="WAR33" s="305"/>
      <c r="WAS33" s="305"/>
      <c r="WAT33" s="305"/>
      <c r="WAU33" s="305"/>
      <c r="WAV33" s="305"/>
      <c r="WAW33" s="305"/>
      <c r="WAX33" s="305"/>
      <c r="WAY33" s="305"/>
      <c r="WAZ33" s="305"/>
      <c r="WBA33" s="305"/>
      <c r="WBB33" s="305"/>
      <c r="WBC33" s="305"/>
      <c r="WBD33" s="305"/>
      <c r="WBE33" s="305"/>
      <c r="WBF33" s="305"/>
      <c r="WBG33" s="305"/>
      <c r="WBH33" s="305"/>
      <c r="WBI33" s="305"/>
      <c r="WBJ33" s="305"/>
      <c r="WBK33" s="305"/>
      <c r="WBL33" s="305"/>
      <c r="WBM33" s="305"/>
      <c r="WBN33" s="305"/>
      <c r="WBO33" s="305"/>
      <c r="WBP33" s="305"/>
      <c r="WBQ33" s="305"/>
      <c r="WBR33" s="305"/>
      <c r="WBS33" s="305"/>
      <c r="WBT33" s="305"/>
      <c r="WBU33" s="305"/>
      <c r="WBV33" s="305"/>
      <c r="WBW33" s="305"/>
      <c r="WBX33" s="305"/>
      <c r="WBY33" s="305"/>
      <c r="WBZ33" s="305"/>
      <c r="WCA33" s="305"/>
      <c r="WCB33" s="305"/>
      <c r="WCC33" s="305"/>
      <c r="WCD33" s="305"/>
      <c r="WCE33" s="305"/>
      <c r="WCF33" s="305"/>
      <c r="WCG33" s="305"/>
      <c r="WCH33" s="305"/>
      <c r="WCI33" s="305"/>
      <c r="WCJ33" s="305"/>
      <c r="WCK33" s="305"/>
      <c r="WCL33" s="305"/>
      <c r="WCM33" s="305"/>
      <c r="WCN33" s="305"/>
      <c r="WCO33" s="305"/>
      <c r="WCP33" s="305"/>
      <c r="WCQ33" s="305"/>
      <c r="WCR33" s="305"/>
      <c r="WCS33" s="305"/>
      <c r="WCT33" s="305"/>
      <c r="WCU33" s="305"/>
      <c r="WCV33" s="305"/>
      <c r="WCW33" s="305"/>
      <c r="WCX33" s="305"/>
      <c r="WCY33" s="305"/>
      <c r="WCZ33" s="305"/>
      <c r="WDA33" s="305"/>
      <c r="WDB33" s="305"/>
      <c r="WDC33" s="305"/>
      <c r="WDD33" s="305"/>
      <c r="WDE33" s="305"/>
      <c r="WDF33" s="305"/>
      <c r="WDG33" s="305"/>
      <c r="WDH33" s="305"/>
      <c r="WDI33" s="305"/>
      <c r="WDJ33" s="305"/>
      <c r="WDK33" s="305"/>
      <c r="WDL33" s="305"/>
      <c r="WDM33" s="305"/>
      <c r="WDN33" s="305"/>
      <c r="WDO33" s="305"/>
      <c r="WDP33" s="305"/>
      <c r="WDQ33" s="305"/>
      <c r="WDR33" s="305"/>
      <c r="WDS33" s="305"/>
      <c r="WDT33" s="305"/>
      <c r="WDU33" s="305"/>
      <c r="WDV33" s="305"/>
      <c r="WDW33" s="305"/>
      <c r="WDX33" s="305"/>
      <c r="WDY33" s="305"/>
      <c r="WDZ33" s="305"/>
      <c r="WEA33" s="305"/>
      <c r="WEB33" s="305"/>
      <c r="WEC33" s="305"/>
      <c r="WED33" s="305"/>
      <c r="WEE33" s="305"/>
      <c r="WEF33" s="305"/>
      <c r="WEG33" s="305"/>
      <c r="WEH33" s="305"/>
      <c r="WEI33" s="305"/>
      <c r="WEJ33" s="305"/>
      <c r="WEK33" s="305"/>
      <c r="WEL33" s="305"/>
      <c r="WEM33" s="305"/>
      <c r="WEN33" s="305"/>
      <c r="WEO33" s="305"/>
      <c r="WEP33" s="305"/>
      <c r="WEQ33" s="305"/>
      <c r="WER33" s="305"/>
      <c r="WES33" s="305"/>
      <c r="WET33" s="305"/>
      <c r="WEU33" s="305"/>
      <c r="WEV33" s="305"/>
      <c r="WEW33" s="305"/>
      <c r="WEX33" s="305"/>
      <c r="WEY33" s="305"/>
      <c r="WEZ33" s="305"/>
      <c r="WFA33" s="305"/>
      <c r="WFB33" s="305"/>
      <c r="WFC33" s="305"/>
      <c r="WFD33" s="305"/>
      <c r="WFE33" s="305"/>
      <c r="WFF33" s="305"/>
      <c r="WFG33" s="305"/>
      <c r="WFH33" s="305"/>
      <c r="WFI33" s="305"/>
      <c r="WFJ33" s="305"/>
      <c r="WFK33" s="305"/>
      <c r="WFL33" s="305"/>
      <c r="WFM33" s="305"/>
      <c r="WFN33" s="305"/>
      <c r="WFO33" s="305"/>
      <c r="WFP33" s="305"/>
      <c r="WFQ33" s="305"/>
      <c r="WFR33" s="305"/>
      <c r="WFS33" s="305"/>
      <c r="WFT33" s="305"/>
      <c r="WFU33" s="305"/>
      <c r="WFV33" s="305"/>
      <c r="WFW33" s="305"/>
      <c r="WFX33" s="305"/>
      <c r="WFY33" s="305"/>
      <c r="WFZ33" s="305"/>
      <c r="WGA33" s="305"/>
      <c r="WGB33" s="305"/>
      <c r="WGC33" s="305"/>
      <c r="WGD33" s="305"/>
      <c r="WGE33" s="305"/>
      <c r="WGF33" s="305"/>
      <c r="WGG33" s="305"/>
      <c r="WGH33" s="305"/>
      <c r="WGI33" s="305"/>
      <c r="WGJ33" s="305"/>
      <c r="WGK33" s="305"/>
      <c r="WGL33" s="305"/>
      <c r="WGM33" s="305"/>
      <c r="WGN33" s="305"/>
      <c r="WGO33" s="305"/>
      <c r="WGP33" s="305"/>
      <c r="WGQ33" s="305"/>
      <c r="WGR33" s="305"/>
      <c r="WGS33" s="305"/>
      <c r="WGT33" s="305"/>
      <c r="WGU33" s="305"/>
      <c r="WGV33" s="305"/>
      <c r="WGW33" s="305"/>
      <c r="WGX33" s="305"/>
      <c r="WGY33" s="305"/>
      <c r="WGZ33" s="305"/>
      <c r="WHA33" s="305"/>
      <c r="WHB33" s="305"/>
      <c r="WHC33" s="305"/>
      <c r="WHD33" s="305"/>
      <c r="WHE33" s="305"/>
      <c r="WHF33" s="305"/>
      <c r="WHG33" s="305"/>
      <c r="WHH33" s="305"/>
      <c r="WHI33" s="305"/>
      <c r="WHJ33" s="305"/>
      <c r="WHK33" s="305"/>
      <c r="WHL33" s="305"/>
      <c r="WHM33" s="305"/>
      <c r="WHN33" s="305"/>
      <c r="WHO33" s="305"/>
      <c r="WHP33" s="305"/>
      <c r="WHQ33" s="305"/>
      <c r="WHR33" s="305"/>
      <c r="WHS33" s="305"/>
      <c r="WHT33" s="305"/>
      <c r="WHU33" s="305"/>
      <c r="WHV33" s="305"/>
      <c r="WHW33" s="305"/>
      <c r="WHX33" s="305"/>
      <c r="WHY33" s="305"/>
      <c r="WHZ33" s="305"/>
      <c r="WIA33" s="305"/>
      <c r="WIB33" s="305"/>
      <c r="WIC33" s="305"/>
      <c r="WID33" s="305"/>
      <c r="WIE33" s="305"/>
      <c r="WIF33" s="305"/>
      <c r="WIG33" s="305"/>
      <c r="WIH33" s="305"/>
      <c r="WII33" s="305"/>
      <c r="WIJ33" s="305"/>
      <c r="WIK33" s="305"/>
      <c r="WIL33" s="305"/>
      <c r="WIM33" s="305"/>
      <c r="WIN33" s="305"/>
      <c r="WIO33" s="305"/>
      <c r="WIP33" s="305"/>
      <c r="WIQ33" s="305"/>
      <c r="WIR33" s="305"/>
      <c r="WIS33" s="305"/>
      <c r="WIT33" s="305"/>
      <c r="WIU33" s="305"/>
      <c r="WIV33" s="305"/>
      <c r="WIW33" s="305"/>
      <c r="WIX33" s="305"/>
      <c r="WIY33" s="305"/>
      <c r="WIZ33" s="305"/>
      <c r="WJA33" s="305"/>
      <c r="WJB33" s="305"/>
      <c r="WJC33" s="305"/>
      <c r="WJD33" s="305"/>
      <c r="WJE33" s="305"/>
      <c r="WJF33" s="305"/>
      <c r="WJG33" s="305"/>
      <c r="WJH33" s="305"/>
      <c r="WJI33" s="305"/>
      <c r="WJJ33" s="305"/>
      <c r="WJK33" s="305"/>
      <c r="WJL33" s="305"/>
      <c r="WJM33" s="305"/>
      <c r="WJN33" s="305"/>
      <c r="WJO33" s="305"/>
      <c r="WJP33" s="305"/>
      <c r="WJQ33" s="305"/>
      <c r="WJR33" s="305"/>
      <c r="WJS33" s="305"/>
      <c r="WJT33" s="305"/>
      <c r="WJU33" s="305"/>
      <c r="WJV33" s="305"/>
      <c r="WJW33" s="305"/>
      <c r="WJX33" s="305"/>
      <c r="WJY33" s="305"/>
      <c r="WJZ33" s="305"/>
      <c r="WKA33" s="305"/>
      <c r="WKB33" s="305"/>
      <c r="WKC33" s="305"/>
      <c r="WKD33" s="305"/>
      <c r="WKE33" s="305"/>
      <c r="WKF33" s="305"/>
      <c r="WKG33" s="305"/>
      <c r="WKH33" s="305"/>
      <c r="WKI33" s="305"/>
      <c r="WKJ33" s="305"/>
      <c r="WKK33" s="305"/>
      <c r="WKL33" s="305"/>
      <c r="WKM33" s="305"/>
      <c r="WKN33" s="305"/>
      <c r="WKO33" s="305"/>
      <c r="WKP33" s="305"/>
      <c r="WKQ33" s="305"/>
      <c r="WKR33" s="305"/>
      <c r="WKS33" s="305"/>
      <c r="WKT33" s="305"/>
      <c r="WKU33" s="305"/>
      <c r="WKV33" s="305"/>
      <c r="WKW33" s="305"/>
      <c r="WKX33" s="305"/>
      <c r="WKY33" s="305"/>
      <c r="WKZ33" s="305"/>
      <c r="WLA33" s="305"/>
      <c r="WLB33" s="305"/>
      <c r="WLC33" s="305"/>
      <c r="WLD33" s="305"/>
      <c r="WLE33" s="305"/>
      <c r="WLF33" s="305"/>
      <c r="WLG33" s="305"/>
      <c r="WLH33" s="305"/>
      <c r="WLI33" s="305"/>
      <c r="WLJ33" s="305"/>
      <c r="WLK33" s="305"/>
      <c r="WLL33" s="305"/>
      <c r="WLM33" s="305"/>
      <c r="WLN33" s="305"/>
      <c r="WLO33" s="305"/>
      <c r="WLP33" s="305"/>
      <c r="WLQ33" s="305"/>
      <c r="WLR33" s="305"/>
      <c r="WLS33" s="305"/>
      <c r="WLT33" s="305"/>
      <c r="WLU33" s="305"/>
      <c r="WLV33" s="305"/>
      <c r="WLW33" s="305"/>
      <c r="WLX33" s="305"/>
      <c r="WLY33" s="305"/>
      <c r="WLZ33" s="305"/>
      <c r="WMA33" s="305"/>
      <c r="WMB33" s="305"/>
      <c r="WMC33" s="305"/>
      <c r="WMD33" s="305"/>
      <c r="WME33" s="305"/>
      <c r="WMF33" s="305"/>
      <c r="WMG33" s="305"/>
      <c r="WMH33" s="305"/>
      <c r="WMI33" s="305"/>
      <c r="WMJ33" s="305"/>
      <c r="WMK33" s="305"/>
      <c r="WML33" s="305"/>
      <c r="WMM33" s="305"/>
      <c r="WMN33" s="305"/>
      <c r="WMO33" s="305"/>
      <c r="WMP33" s="305"/>
      <c r="WMQ33" s="305"/>
      <c r="WMR33" s="305"/>
      <c r="WMS33" s="305"/>
      <c r="WMT33" s="305"/>
      <c r="WMU33" s="305"/>
      <c r="WMV33" s="305"/>
      <c r="WMW33" s="305"/>
      <c r="WMX33" s="305"/>
      <c r="WMY33" s="305"/>
      <c r="WMZ33" s="305"/>
      <c r="WNA33" s="305"/>
      <c r="WNB33" s="305"/>
      <c r="WNC33" s="305"/>
      <c r="WND33" s="305"/>
      <c r="WNE33" s="305"/>
      <c r="WNF33" s="305"/>
      <c r="WNG33" s="305"/>
      <c r="WNH33" s="305"/>
      <c r="WNI33" s="305"/>
      <c r="WNJ33" s="305"/>
      <c r="WNK33" s="305"/>
      <c r="WNL33" s="305"/>
      <c r="WNM33" s="305"/>
      <c r="WNN33" s="305"/>
      <c r="WNO33" s="305"/>
      <c r="WNP33" s="305"/>
      <c r="WNQ33" s="305"/>
      <c r="WNR33" s="305"/>
      <c r="WNS33" s="305"/>
      <c r="WNT33" s="305"/>
      <c r="WNU33" s="305"/>
      <c r="WNV33" s="305"/>
      <c r="WNW33" s="305"/>
      <c r="WNX33" s="305"/>
      <c r="WNY33" s="305"/>
      <c r="WNZ33" s="305"/>
      <c r="WOA33" s="305"/>
      <c r="WOB33" s="305"/>
      <c r="WOC33" s="305"/>
      <c r="WOD33" s="305"/>
      <c r="WOE33" s="305"/>
      <c r="WOF33" s="305"/>
      <c r="WOG33" s="305"/>
      <c r="WOH33" s="305"/>
      <c r="WOI33" s="305"/>
      <c r="WOJ33" s="305"/>
      <c r="WOK33" s="305"/>
      <c r="WOL33" s="305"/>
      <c r="WOM33" s="305"/>
      <c r="WON33" s="305"/>
      <c r="WOO33" s="305"/>
      <c r="WOP33" s="305"/>
      <c r="WOQ33" s="305"/>
      <c r="WOR33" s="305"/>
      <c r="WOS33" s="305"/>
      <c r="WOT33" s="305"/>
      <c r="WOU33" s="305"/>
      <c r="WOV33" s="305"/>
      <c r="WOW33" s="305"/>
      <c r="WOX33" s="305"/>
      <c r="WOY33" s="305"/>
      <c r="WOZ33" s="305"/>
      <c r="WPA33" s="305"/>
      <c r="WPB33" s="305"/>
      <c r="WPC33" s="305"/>
      <c r="WPD33" s="305"/>
      <c r="WPE33" s="305"/>
      <c r="WPF33" s="305"/>
      <c r="WPG33" s="305"/>
      <c r="WPH33" s="305"/>
      <c r="WPI33" s="305"/>
      <c r="WPJ33" s="305"/>
      <c r="WPK33" s="305"/>
      <c r="WPL33" s="305"/>
      <c r="WPM33" s="305"/>
      <c r="WPN33" s="305"/>
      <c r="WPO33" s="305"/>
      <c r="WPP33" s="305"/>
      <c r="WPQ33" s="305"/>
      <c r="WPR33" s="305"/>
      <c r="WPS33" s="305"/>
      <c r="WPT33" s="305"/>
      <c r="WPU33" s="305"/>
      <c r="WPV33" s="305"/>
      <c r="WPW33" s="305"/>
      <c r="WPX33" s="305"/>
      <c r="WPY33" s="305"/>
      <c r="WPZ33" s="305"/>
      <c r="WQA33" s="305"/>
      <c r="WQB33" s="305"/>
      <c r="WQC33" s="305"/>
      <c r="WQD33" s="305"/>
      <c r="WQE33" s="305"/>
      <c r="WQF33" s="305"/>
      <c r="WQG33" s="305"/>
      <c r="WQH33" s="305"/>
      <c r="WQI33" s="305"/>
      <c r="WQJ33" s="305"/>
      <c r="WQK33" s="305"/>
      <c r="WQL33" s="305"/>
      <c r="WQM33" s="305"/>
      <c r="WQN33" s="305"/>
      <c r="WQO33" s="305"/>
      <c r="WQP33" s="305"/>
      <c r="WQQ33" s="305"/>
      <c r="WQR33" s="305"/>
      <c r="WQS33" s="305"/>
      <c r="WQT33" s="305"/>
      <c r="WQU33" s="305"/>
      <c r="WQV33" s="305"/>
      <c r="WQW33" s="305"/>
      <c r="WQX33" s="305"/>
      <c r="WQY33" s="305"/>
      <c r="WQZ33" s="305"/>
      <c r="WRA33" s="305"/>
      <c r="WRB33" s="305"/>
      <c r="WRC33" s="305"/>
      <c r="WRD33" s="305"/>
      <c r="WRE33" s="305"/>
      <c r="WRF33" s="305"/>
      <c r="WRG33" s="305"/>
      <c r="WRH33" s="305"/>
      <c r="WRI33" s="305"/>
      <c r="WRJ33" s="305"/>
      <c r="WRK33" s="305"/>
      <c r="WRL33" s="305"/>
      <c r="WRM33" s="305"/>
      <c r="WRN33" s="305"/>
      <c r="WRO33" s="305"/>
      <c r="WRP33" s="305"/>
      <c r="WRQ33" s="305"/>
      <c r="WRR33" s="305"/>
      <c r="WRS33" s="305"/>
      <c r="WRT33" s="305"/>
      <c r="WRU33" s="305"/>
      <c r="WRV33" s="305"/>
      <c r="WRW33" s="305"/>
      <c r="WRX33" s="305"/>
      <c r="WRY33" s="305"/>
      <c r="WRZ33" s="305"/>
      <c r="WSA33" s="305"/>
      <c r="WSB33" s="305"/>
      <c r="WSC33" s="305"/>
      <c r="WSD33" s="305"/>
      <c r="WSE33" s="305"/>
      <c r="WSF33" s="305"/>
      <c r="WSG33" s="305"/>
      <c r="WSH33" s="305"/>
      <c r="WSI33" s="305"/>
      <c r="WSJ33" s="305"/>
      <c r="WSK33" s="305"/>
      <c r="WSL33" s="305"/>
      <c r="WSM33" s="305"/>
      <c r="WSN33" s="305"/>
      <c r="WSO33" s="305"/>
      <c r="WSP33" s="305"/>
      <c r="WSQ33" s="305"/>
      <c r="WSR33" s="305"/>
      <c r="WSS33" s="305"/>
      <c r="WST33" s="305"/>
      <c r="WSU33" s="305"/>
      <c r="WSV33" s="305"/>
      <c r="WSW33" s="305"/>
      <c r="WSX33" s="305"/>
      <c r="WSY33" s="305"/>
      <c r="WSZ33" s="305"/>
      <c r="WTA33" s="305"/>
      <c r="WTB33" s="305"/>
      <c r="WTC33" s="305"/>
      <c r="WTD33" s="305"/>
      <c r="WTE33" s="305"/>
      <c r="WTF33" s="305"/>
      <c r="WTG33" s="305"/>
      <c r="WTH33" s="305"/>
      <c r="WTI33" s="305"/>
      <c r="WTJ33" s="305"/>
      <c r="WTK33" s="305"/>
      <c r="WTL33" s="305"/>
      <c r="WTM33" s="305"/>
      <c r="WTN33" s="305"/>
      <c r="WTO33" s="305"/>
      <c r="WTP33" s="305"/>
      <c r="WTQ33" s="305"/>
      <c r="WTR33" s="305"/>
      <c r="WTS33" s="305"/>
      <c r="WTT33" s="305"/>
      <c r="WTU33" s="305"/>
      <c r="WTV33" s="305"/>
      <c r="WTW33" s="305"/>
      <c r="WTX33" s="305"/>
      <c r="WTY33" s="305"/>
      <c r="WTZ33" s="305"/>
      <c r="WUA33" s="305"/>
      <c r="WUB33" s="305"/>
      <c r="WUC33" s="305"/>
      <c r="WUD33" s="305"/>
      <c r="WUE33" s="305"/>
      <c r="WUF33" s="305"/>
      <c r="WUG33" s="305"/>
      <c r="WUH33" s="305"/>
      <c r="WUI33" s="305"/>
      <c r="WUJ33" s="305"/>
      <c r="WUK33" s="305"/>
      <c r="WUL33" s="305"/>
      <c r="WUM33" s="305"/>
      <c r="WUN33" s="305"/>
      <c r="WUO33" s="305"/>
      <c r="WUP33" s="305"/>
      <c r="WUQ33" s="305"/>
      <c r="WUR33" s="305"/>
      <c r="WUS33" s="305"/>
      <c r="WUT33" s="305"/>
      <c r="WUU33" s="305"/>
      <c r="WUV33" s="305"/>
      <c r="WUW33" s="305"/>
      <c r="WUX33" s="305"/>
      <c r="WUY33" s="305"/>
      <c r="WUZ33" s="305"/>
      <c r="WVA33" s="305"/>
      <c r="WVB33" s="305"/>
      <c r="WVC33" s="305"/>
      <c r="WVD33" s="305"/>
      <c r="WVE33" s="305"/>
      <c r="WVF33" s="305"/>
      <c r="WVG33" s="305"/>
      <c r="WVH33" s="305"/>
      <c r="WVI33" s="305"/>
      <c r="WVJ33" s="305"/>
      <c r="WVK33" s="305"/>
      <c r="WVL33" s="305"/>
      <c r="WVM33" s="305"/>
      <c r="WVN33" s="305"/>
      <c r="WVO33" s="305"/>
      <c r="WVP33" s="305"/>
      <c r="WVQ33" s="305"/>
      <c r="WVR33" s="305"/>
      <c r="WVS33" s="305"/>
      <c r="WVT33" s="305"/>
      <c r="WVU33" s="305"/>
      <c r="WVV33" s="305"/>
      <c r="WVW33" s="305"/>
      <c r="WVX33" s="305"/>
      <c r="WVY33" s="305"/>
      <c r="WVZ33" s="305"/>
      <c r="WWA33" s="305"/>
      <c r="WWB33" s="305"/>
      <c r="WWC33" s="305"/>
      <c r="WWD33" s="305"/>
      <c r="WWE33" s="305"/>
      <c r="WWF33" s="305"/>
      <c r="WWG33" s="305"/>
      <c r="WWH33" s="305"/>
      <c r="WWI33" s="305"/>
      <c r="WWJ33" s="305"/>
      <c r="WWK33" s="305"/>
      <c r="WWL33" s="305"/>
      <c r="WWM33" s="305"/>
      <c r="WWN33" s="305"/>
      <c r="WWO33" s="305"/>
      <c r="WWP33" s="305"/>
      <c r="WWQ33" s="305"/>
      <c r="WWR33" s="305"/>
      <c r="WWS33" s="305"/>
      <c r="WWT33" s="305"/>
      <c r="WWU33" s="305"/>
      <c r="WWV33" s="305"/>
      <c r="WWW33" s="305"/>
      <c r="WWX33" s="305"/>
      <c r="WWY33" s="305"/>
      <c r="WWZ33" s="305"/>
      <c r="WXA33" s="305"/>
      <c r="WXB33" s="305"/>
      <c r="WXC33" s="305"/>
      <c r="WXD33" s="305"/>
      <c r="WXE33" s="305"/>
      <c r="WXF33" s="305"/>
      <c r="WXG33" s="305"/>
      <c r="WXH33" s="305"/>
      <c r="WXI33" s="305"/>
      <c r="WXJ33" s="305"/>
      <c r="WXK33" s="305"/>
      <c r="WXL33" s="305"/>
      <c r="WXM33" s="305"/>
      <c r="WXN33" s="305"/>
      <c r="WXO33" s="305"/>
      <c r="WXP33" s="305"/>
      <c r="WXQ33" s="305"/>
      <c r="WXR33" s="305"/>
      <c r="WXS33" s="305"/>
      <c r="WXT33" s="305"/>
      <c r="WXU33" s="305"/>
      <c r="WXV33" s="305"/>
      <c r="WXW33" s="305"/>
      <c r="WXX33" s="305"/>
      <c r="WXY33" s="305"/>
      <c r="WXZ33" s="305"/>
      <c r="WYA33" s="305"/>
      <c r="WYB33" s="305"/>
      <c r="WYC33" s="305"/>
      <c r="WYD33" s="305"/>
      <c r="WYE33" s="305"/>
      <c r="WYF33" s="305"/>
      <c r="WYG33" s="305"/>
      <c r="WYH33" s="305"/>
      <c r="WYI33" s="305"/>
      <c r="WYJ33" s="305"/>
      <c r="WYK33" s="305"/>
      <c r="WYL33" s="305"/>
      <c r="WYM33" s="305"/>
      <c r="WYN33" s="305"/>
      <c r="WYO33" s="305"/>
      <c r="WYP33" s="305"/>
      <c r="WYQ33" s="305"/>
      <c r="WYR33" s="305"/>
      <c r="WYS33" s="305"/>
      <c r="WYT33" s="305"/>
      <c r="WYU33" s="305"/>
      <c r="WYV33" s="305"/>
      <c r="WYW33" s="305"/>
      <c r="WYX33" s="305"/>
      <c r="WYY33" s="305"/>
      <c r="WYZ33" s="305"/>
      <c r="WZA33" s="305"/>
      <c r="WZB33" s="305"/>
      <c r="WZC33" s="305"/>
      <c r="WZD33" s="305"/>
      <c r="WZE33" s="305"/>
      <c r="WZF33" s="305"/>
      <c r="WZG33" s="305"/>
      <c r="WZH33" s="305"/>
      <c r="WZI33" s="305"/>
      <c r="WZJ33" s="305"/>
      <c r="WZK33" s="305"/>
      <c r="WZL33" s="305"/>
      <c r="WZM33" s="305"/>
      <c r="WZN33" s="305"/>
      <c r="WZO33" s="305"/>
      <c r="WZP33" s="305"/>
      <c r="WZQ33" s="305"/>
      <c r="WZR33" s="305"/>
      <c r="WZS33" s="305"/>
      <c r="WZT33" s="305"/>
      <c r="WZU33" s="305"/>
      <c r="WZV33" s="305"/>
      <c r="WZW33" s="305"/>
      <c r="WZX33" s="305"/>
      <c r="WZY33" s="305"/>
      <c r="WZZ33" s="305"/>
      <c r="XAA33" s="305"/>
      <c r="XAB33" s="305"/>
      <c r="XAC33" s="305"/>
      <c r="XAD33" s="305"/>
      <c r="XAE33" s="305"/>
      <c r="XAF33" s="305"/>
      <c r="XAG33" s="305"/>
      <c r="XAH33" s="305"/>
      <c r="XAI33" s="305"/>
      <c r="XAJ33" s="305"/>
      <c r="XAK33" s="305"/>
      <c r="XAL33" s="305"/>
      <c r="XAM33" s="305"/>
      <c r="XAN33" s="305"/>
      <c r="XAO33" s="305"/>
      <c r="XAP33" s="305"/>
      <c r="XAQ33" s="305"/>
      <c r="XAR33" s="305"/>
      <c r="XAS33" s="305"/>
      <c r="XAT33" s="305"/>
      <c r="XAU33" s="305"/>
      <c r="XAV33" s="305"/>
      <c r="XAW33" s="305"/>
      <c r="XAX33" s="305"/>
      <c r="XAY33" s="305"/>
      <c r="XAZ33" s="305"/>
      <c r="XBA33" s="305"/>
      <c r="XBB33" s="305"/>
      <c r="XBC33" s="305"/>
      <c r="XBD33" s="305"/>
      <c r="XBE33" s="305"/>
      <c r="XBF33" s="305"/>
      <c r="XBG33" s="305"/>
      <c r="XBH33" s="305"/>
      <c r="XBI33" s="305"/>
      <c r="XBJ33" s="305"/>
      <c r="XBK33" s="305"/>
      <c r="XBL33" s="305"/>
      <c r="XBM33" s="305"/>
      <c r="XBN33" s="305"/>
      <c r="XBO33" s="305"/>
      <c r="XBP33" s="305"/>
      <c r="XBQ33" s="305"/>
      <c r="XBR33" s="305"/>
      <c r="XBS33" s="305"/>
      <c r="XBT33" s="305"/>
      <c r="XBU33" s="305"/>
      <c r="XBV33" s="305"/>
      <c r="XBW33" s="305"/>
      <c r="XBX33" s="305"/>
      <c r="XBY33" s="305"/>
      <c r="XBZ33" s="305"/>
      <c r="XCA33" s="305"/>
      <c r="XCB33" s="305"/>
      <c r="XCC33" s="305"/>
      <c r="XCD33" s="305"/>
      <c r="XCE33" s="305"/>
      <c r="XCF33" s="305"/>
      <c r="XCG33" s="305"/>
      <c r="XCH33" s="305"/>
      <c r="XCI33" s="305"/>
      <c r="XCJ33" s="305"/>
      <c r="XCK33" s="305"/>
      <c r="XCL33" s="305"/>
      <c r="XCM33" s="305"/>
      <c r="XCN33" s="305"/>
      <c r="XCO33" s="305"/>
      <c r="XCP33" s="305"/>
      <c r="XCQ33" s="305"/>
      <c r="XCR33" s="305"/>
      <c r="XCS33" s="305"/>
      <c r="XCT33" s="305"/>
      <c r="XCU33" s="305"/>
      <c r="XCV33" s="305"/>
      <c r="XCW33" s="305"/>
      <c r="XCX33" s="305"/>
      <c r="XCY33" s="305"/>
      <c r="XCZ33" s="305"/>
      <c r="XDA33" s="305"/>
      <c r="XDB33" s="305"/>
      <c r="XDC33" s="305"/>
      <c r="XDD33" s="305"/>
      <c r="XDE33" s="305"/>
      <c r="XDF33" s="305"/>
      <c r="XDG33" s="305"/>
      <c r="XDH33" s="305"/>
      <c r="XDI33" s="305"/>
      <c r="XDJ33" s="305"/>
      <c r="XDK33" s="305"/>
      <c r="XDL33" s="305"/>
      <c r="XDM33" s="305"/>
      <c r="XDN33" s="305"/>
      <c r="XDO33" s="305"/>
      <c r="XDP33" s="305"/>
      <c r="XDQ33" s="305"/>
      <c r="XDR33" s="305"/>
      <c r="XDS33" s="305"/>
      <c r="XDT33" s="305"/>
      <c r="XDU33" s="305"/>
      <c r="XDV33" s="305"/>
      <c r="XDW33" s="305"/>
      <c r="XDX33" s="305"/>
      <c r="XDY33" s="305"/>
      <c r="XDZ33" s="305"/>
      <c r="XEA33" s="305"/>
      <c r="XEB33" s="305"/>
      <c r="XEC33" s="305"/>
      <c r="XED33" s="305"/>
      <c r="XEE33" s="305"/>
      <c r="XEF33" s="305"/>
      <c r="XEG33" s="305"/>
      <c r="XEH33" s="305"/>
      <c r="XEI33" s="305"/>
      <c r="XEJ33" s="305"/>
      <c r="XEK33" s="305"/>
      <c r="XEL33" s="305"/>
      <c r="XEM33" s="305"/>
      <c r="XEN33" s="305"/>
      <c r="XEO33" s="305"/>
      <c r="XEP33" s="305"/>
      <c r="XEQ33" s="305"/>
      <c r="XER33" s="305"/>
      <c r="XES33" s="305"/>
      <c r="XET33" s="305"/>
      <c r="XEU33" s="305"/>
      <c r="XEV33" s="305"/>
      <c r="XEW33" s="305"/>
      <c r="XEX33" s="305"/>
      <c r="XEY33" s="305"/>
      <c r="XEZ33" s="305"/>
      <c r="XFA33" s="305"/>
      <c r="XFB33" s="305"/>
      <c r="XFC33" s="305"/>
      <c r="XFD33" s="323"/>
    </row>
    <row r="34" spans="2:16384" ht="6.75" customHeight="1" x14ac:dyDescent="0.25">
      <c r="B34" s="324"/>
      <c r="C34" s="325"/>
      <c r="D34" s="326"/>
      <c r="E34" s="327"/>
      <c r="F34" s="39"/>
      <c r="G34" s="312"/>
      <c r="H34" s="39"/>
      <c r="I34" s="34"/>
      <c r="J34" s="37"/>
      <c r="K34" s="314"/>
      <c r="L34" s="305"/>
      <c r="M34" s="305"/>
      <c r="N34" s="305"/>
      <c r="O34" s="305"/>
      <c r="P34" s="305"/>
      <c r="Q34" s="305"/>
      <c r="R34" s="305"/>
      <c r="S34" s="305"/>
      <c r="T34" s="305"/>
      <c r="U34" s="305"/>
      <c r="V34" s="305"/>
      <c r="W34" s="305"/>
      <c r="X34" s="305"/>
      <c r="Y34" s="305"/>
      <c r="Z34" s="305"/>
      <c r="AA34" s="305"/>
      <c r="AB34" s="305"/>
      <c r="AC34" s="305"/>
      <c r="AD34" s="305"/>
      <c r="AE34" s="305"/>
      <c r="AF34" s="305"/>
      <c r="AG34" s="305"/>
      <c r="AH34" s="305"/>
      <c r="AI34" s="305"/>
      <c r="AJ34" s="305"/>
      <c r="AK34" s="305"/>
      <c r="AL34" s="305"/>
      <c r="AM34" s="305"/>
      <c r="AN34" s="305"/>
      <c r="AO34" s="305"/>
      <c r="AP34" s="305"/>
      <c r="AQ34" s="305"/>
      <c r="AR34" s="305"/>
      <c r="AS34" s="305"/>
      <c r="AT34" s="305"/>
      <c r="AU34" s="305"/>
      <c r="AV34" s="305"/>
      <c r="AW34" s="305"/>
      <c r="AX34" s="305"/>
      <c r="AY34" s="305"/>
      <c r="AZ34" s="305"/>
      <c r="BA34" s="305"/>
      <c r="BB34" s="305"/>
      <c r="BC34" s="305"/>
      <c r="BD34" s="305"/>
      <c r="BE34" s="305"/>
      <c r="BF34" s="305"/>
      <c r="BG34" s="305"/>
      <c r="BH34" s="305"/>
      <c r="BI34" s="305"/>
      <c r="BJ34" s="305"/>
      <c r="BK34" s="305"/>
      <c r="BL34" s="305"/>
      <c r="BM34" s="305"/>
      <c r="BN34" s="305"/>
      <c r="BO34" s="305"/>
      <c r="BP34" s="305"/>
      <c r="BQ34" s="305"/>
      <c r="BR34" s="305"/>
      <c r="BS34" s="305"/>
      <c r="BT34" s="305"/>
      <c r="BU34" s="305"/>
      <c r="BV34" s="305"/>
      <c r="BW34" s="305"/>
      <c r="BX34" s="305"/>
      <c r="BY34" s="305"/>
      <c r="BZ34" s="305"/>
      <c r="CA34" s="305"/>
      <c r="CB34" s="305"/>
      <c r="CC34" s="305"/>
      <c r="CD34" s="305"/>
      <c r="CE34" s="305"/>
      <c r="CF34" s="305"/>
      <c r="CG34" s="305"/>
      <c r="CH34" s="305"/>
      <c r="CI34" s="305"/>
      <c r="CJ34" s="305"/>
      <c r="CK34" s="305"/>
      <c r="CL34" s="305"/>
      <c r="CM34" s="305"/>
      <c r="CN34" s="305"/>
      <c r="CO34" s="305"/>
      <c r="CP34" s="305"/>
      <c r="CQ34" s="305"/>
      <c r="CR34" s="305"/>
      <c r="CS34" s="305"/>
      <c r="CT34" s="305"/>
      <c r="CU34" s="305"/>
      <c r="CV34" s="305"/>
      <c r="CW34" s="305"/>
      <c r="CX34" s="305"/>
      <c r="CY34" s="305"/>
      <c r="CZ34" s="305"/>
      <c r="DA34" s="305"/>
      <c r="DB34" s="305"/>
      <c r="DC34" s="305"/>
      <c r="DD34" s="305"/>
      <c r="DE34" s="305"/>
      <c r="DF34" s="305"/>
      <c r="DG34" s="305"/>
      <c r="DH34" s="305"/>
      <c r="DI34" s="305"/>
      <c r="DJ34" s="305"/>
      <c r="DK34" s="305"/>
      <c r="DL34" s="305"/>
      <c r="DM34" s="305"/>
      <c r="DN34" s="305"/>
      <c r="DO34" s="305"/>
      <c r="DP34" s="305"/>
      <c r="DQ34" s="305"/>
      <c r="DR34" s="305"/>
      <c r="DS34" s="305"/>
      <c r="DT34" s="305"/>
      <c r="DU34" s="305"/>
      <c r="DV34" s="305"/>
      <c r="DW34" s="305"/>
      <c r="DX34" s="305"/>
      <c r="DY34" s="305"/>
      <c r="DZ34" s="305"/>
      <c r="EA34" s="305"/>
      <c r="EB34" s="305"/>
      <c r="EC34" s="305"/>
      <c r="ED34" s="305"/>
      <c r="EE34" s="305"/>
      <c r="EF34" s="305"/>
      <c r="EG34" s="305"/>
      <c r="EH34" s="305"/>
      <c r="EI34" s="305"/>
      <c r="EJ34" s="305"/>
      <c r="EK34" s="305"/>
      <c r="EL34" s="305"/>
      <c r="EM34" s="305"/>
      <c r="EN34" s="305"/>
      <c r="EO34" s="305"/>
      <c r="EP34" s="305"/>
      <c r="EQ34" s="305"/>
      <c r="ER34" s="305"/>
      <c r="ES34" s="305"/>
      <c r="ET34" s="305"/>
      <c r="EU34" s="305"/>
      <c r="EV34" s="305"/>
      <c r="EW34" s="305"/>
      <c r="EX34" s="305"/>
      <c r="EY34" s="305"/>
      <c r="EZ34" s="305"/>
      <c r="FA34" s="305"/>
      <c r="FB34" s="305"/>
      <c r="FC34" s="305"/>
      <c r="FD34" s="305"/>
      <c r="FE34" s="305"/>
      <c r="FF34" s="305"/>
      <c r="FG34" s="305"/>
      <c r="FH34" s="305"/>
      <c r="FI34" s="305"/>
      <c r="FJ34" s="305"/>
      <c r="FK34" s="305"/>
      <c r="FL34" s="305"/>
      <c r="FM34" s="305"/>
      <c r="FN34" s="305"/>
      <c r="FO34" s="305"/>
      <c r="FP34" s="305"/>
      <c r="FQ34" s="305"/>
      <c r="FR34" s="305"/>
      <c r="FS34" s="305"/>
      <c r="FT34" s="305"/>
      <c r="FU34" s="305"/>
      <c r="FV34" s="305"/>
      <c r="FW34" s="305"/>
      <c r="FX34" s="305"/>
      <c r="FY34" s="305"/>
      <c r="FZ34" s="305"/>
      <c r="GA34" s="305"/>
      <c r="GB34" s="305"/>
      <c r="GC34" s="305"/>
      <c r="GD34" s="305"/>
      <c r="GE34" s="305"/>
      <c r="GF34" s="305"/>
      <c r="GG34" s="305"/>
      <c r="GH34" s="305"/>
      <c r="GI34" s="305"/>
      <c r="GJ34" s="305"/>
      <c r="GK34" s="305"/>
      <c r="GL34" s="305"/>
      <c r="GM34" s="305"/>
      <c r="GN34" s="305"/>
      <c r="GO34" s="305"/>
      <c r="GP34" s="305"/>
      <c r="GQ34" s="305"/>
      <c r="GR34" s="305"/>
      <c r="GS34" s="305"/>
      <c r="GT34" s="305"/>
      <c r="GU34" s="305"/>
      <c r="GV34" s="305"/>
      <c r="GW34" s="305"/>
      <c r="GX34" s="305"/>
      <c r="GY34" s="305"/>
      <c r="GZ34" s="305"/>
      <c r="HA34" s="305"/>
      <c r="HB34" s="305"/>
      <c r="HC34" s="305"/>
      <c r="HD34" s="305"/>
      <c r="HE34" s="305"/>
      <c r="HF34" s="305"/>
      <c r="HG34" s="305"/>
      <c r="HH34" s="305"/>
      <c r="HI34" s="305"/>
      <c r="HJ34" s="305"/>
      <c r="HK34" s="305"/>
      <c r="HL34" s="305"/>
      <c r="HM34" s="305"/>
      <c r="HN34" s="305"/>
      <c r="HO34" s="305"/>
      <c r="HP34" s="305"/>
      <c r="HQ34" s="305"/>
      <c r="HR34" s="305"/>
      <c r="HS34" s="305"/>
      <c r="HT34" s="305"/>
      <c r="HU34" s="305"/>
      <c r="HV34" s="305"/>
      <c r="HW34" s="305"/>
      <c r="HX34" s="305"/>
      <c r="HY34" s="305"/>
      <c r="HZ34" s="305"/>
      <c r="IA34" s="305"/>
      <c r="IB34" s="305"/>
      <c r="IC34" s="305"/>
      <c r="ID34" s="305"/>
      <c r="IE34" s="305"/>
      <c r="IF34" s="305"/>
      <c r="IG34" s="305"/>
      <c r="IH34" s="305"/>
      <c r="II34" s="305"/>
      <c r="IJ34" s="305"/>
      <c r="IK34" s="305"/>
      <c r="IL34" s="305"/>
      <c r="IM34" s="305"/>
      <c r="IN34" s="305"/>
      <c r="IO34" s="305"/>
      <c r="IP34" s="305"/>
      <c r="IQ34" s="305"/>
      <c r="IR34" s="305"/>
      <c r="IS34" s="305"/>
      <c r="IT34" s="305"/>
      <c r="IU34" s="305"/>
      <c r="IV34" s="305"/>
      <c r="IW34" s="305"/>
      <c r="IX34" s="305"/>
      <c r="IY34" s="305"/>
      <c r="IZ34" s="305"/>
      <c r="JA34" s="305"/>
      <c r="JB34" s="305"/>
      <c r="JC34" s="305"/>
      <c r="JD34" s="305"/>
      <c r="JE34" s="305"/>
      <c r="JF34" s="305"/>
      <c r="JG34" s="305"/>
      <c r="JH34" s="305"/>
      <c r="JI34" s="305"/>
      <c r="JJ34" s="305"/>
      <c r="JK34" s="305"/>
      <c r="JL34" s="305"/>
      <c r="JM34" s="305"/>
      <c r="JN34" s="305"/>
      <c r="JO34" s="305"/>
      <c r="JP34" s="305"/>
      <c r="JQ34" s="305"/>
      <c r="JR34" s="305"/>
      <c r="JS34" s="305"/>
      <c r="JT34" s="305"/>
      <c r="JU34" s="305"/>
      <c r="JV34" s="305"/>
      <c r="JW34" s="305"/>
      <c r="JX34" s="305"/>
      <c r="JY34" s="305"/>
      <c r="JZ34" s="305"/>
      <c r="KA34" s="305"/>
      <c r="KB34" s="305"/>
      <c r="KC34" s="305"/>
      <c r="KD34" s="305"/>
      <c r="KE34" s="305"/>
      <c r="KF34" s="305"/>
      <c r="KG34" s="305"/>
      <c r="KH34" s="305"/>
      <c r="KI34" s="305"/>
      <c r="KJ34" s="305"/>
      <c r="KK34" s="305"/>
      <c r="KL34" s="305"/>
      <c r="KM34" s="305"/>
      <c r="KN34" s="305"/>
      <c r="KO34" s="305"/>
      <c r="KP34" s="305"/>
      <c r="KQ34" s="305"/>
      <c r="KR34" s="305"/>
      <c r="KS34" s="305"/>
      <c r="KT34" s="305"/>
      <c r="KU34" s="305"/>
      <c r="KV34" s="305"/>
      <c r="KW34" s="305"/>
      <c r="KX34" s="305"/>
      <c r="KY34" s="305"/>
      <c r="KZ34" s="305"/>
      <c r="LA34" s="305"/>
      <c r="LB34" s="305"/>
      <c r="LC34" s="305"/>
      <c r="LD34" s="305"/>
      <c r="LE34" s="305"/>
      <c r="LF34" s="305"/>
      <c r="LG34" s="305"/>
      <c r="LH34" s="305"/>
      <c r="LI34" s="305"/>
      <c r="LJ34" s="305"/>
      <c r="LK34" s="305"/>
      <c r="LL34" s="305"/>
      <c r="LM34" s="305"/>
      <c r="LN34" s="305"/>
      <c r="LO34" s="305"/>
      <c r="LP34" s="305"/>
      <c r="LQ34" s="305"/>
      <c r="LR34" s="305"/>
      <c r="LS34" s="305"/>
      <c r="LT34" s="305"/>
      <c r="LU34" s="305"/>
      <c r="LV34" s="305"/>
      <c r="LW34" s="305"/>
      <c r="LX34" s="305"/>
      <c r="LY34" s="305"/>
      <c r="LZ34" s="305"/>
      <c r="MA34" s="305"/>
      <c r="MB34" s="305"/>
      <c r="MC34" s="305"/>
      <c r="MD34" s="305"/>
      <c r="ME34" s="305"/>
      <c r="MF34" s="305"/>
      <c r="MG34" s="305"/>
      <c r="MH34" s="305"/>
      <c r="MI34" s="305"/>
      <c r="MJ34" s="305"/>
      <c r="MK34" s="305"/>
      <c r="ML34" s="305"/>
      <c r="MM34" s="305"/>
      <c r="MN34" s="305"/>
      <c r="MO34" s="305"/>
      <c r="MP34" s="305"/>
      <c r="MQ34" s="305"/>
      <c r="MR34" s="305"/>
      <c r="MS34" s="305"/>
      <c r="MT34" s="305"/>
      <c r="MU34" s="305"/>
      <c r="MV34" s="305"/>
      <c r="MW34" s="305"/>
      <c r="MX34" s="305"/>
      <c r="MY34" s="305"/>
      <c r="MZ34" s="305"/>
      <c r="NA34" s="305"/>
      <c r="NB34" s="305"/>
      <c r="NC34" s="305"/>
      <c r="ND34" s="305"/>
      <c r="NE34" s="305"/>
      <c r="NF34" s="305"/>
      <c r="NG34" s="305"/>
      <c r="NH34" s="305"/>
      <c r="NI34" s="305"/>
      <c r="NJ34" s="305"/>
      <c r="NK34" s="305"/>
      <c r="NL34" s="305"/>
      <c r="NM34" s="305"/>
      <c r="NN34" s="305"/>
      <c r="NO34" s="305"/>
      <c r="NP34" s="305"/>
      <c r="NQ34" s="305"/>
      <c r="NR34" s="305"/>
      <c r="NS34" s="305"/>
      <c r="NT34" s="305"/>
      <c r="NU34" s="305"/>
      <c r="NV34" s="305"/>
      <c r="NW34" s="305"/>
      <c r="NX34" s="305"/>
      <c r="NY34" s="305"/>
      <c r="NZ34" s="305"/>
      <c r="OA34" s="305"/>
      <c r="OB34" s="305"/>
      <c r="OC34" s="305"/>
      <c r="OD34" s="305"/>
      <c r="OE34" s="305"/>
      <c r="OF34" s="305"/>
      <c r="OG34" s="305"/>
      <c r="OH34" s="305"/>
      <c r="OI34" s="305"/>
      <c r="OJ34" s="305"/>
      <c r="OK34" s="305"/>
      <c r="OL34" s="305"/>
      <c r="OM34" s="305"/>
      <c r="ON34" s="305"/>
      <c r="OO34" s="305"/>
      <c r="OP34" s="305"/>
      <c r="OQ34" s="305"/>
      <c r="OR34" s="305"/>
      <c r="OS34" s="305"/>
      <c r="OT34" s="305"/>
      <c r="OU34" s="305"/>
      <c r="OV34" s="305"/>
      <c r="OW34" s="305"/>
      <c r="OX34" s="305"/>
      <c r="OY34" s="305"/>
      <c r="OZ34" s="305"/>
      <c r="PA34" s="305"/>
      <c r="PB34" s="305"/>
      <c r="PC34" s="305"/>
      <c r="PD34" s="305"/>
      <c r="PE34" s="305"/>
      <c r="PF34" s="305"/>
      <c r="PG34" s="305"/>
      <c r="PH34" s="305"/>
      <c r="PI34" s="305"/>
      <c r="PJ34" s="305"/>
      <c r="PK34" s="305"/>
      <c r="PL34" s="305"/>
      <c r="PM34" s="305"/>
      <c r="PN34" s="305"/>
      <c r="PO34" s="305"/>
      <c r="PP34" s="305"/>
      <c r="PQ34" s="305"/>
      <c r="PR34" s="305"/>
      <c r="PS34" s="305"/>
      <c r="PT34" s="305"/>
      <c r="PU34" s="305"/>
      <c r="PV34" s="305"/>
      <c r="PW34" s="305"/>
      <c r="PX34" s="305"/>
      <c r="PY34" s="305"/>
      <c r="PZ34" s="305"/>
      <c r="QA34" s="305"/>
      <c r="QB34" s="305"/>
      <c r="QC34" s="305"/>
      <c r="QD34" s="305"/>
      <c r="QE34" s="305"/>
      <c r="QF34" s="305"/>
      <c r="QG34" s="305"/>
      <c r="QH34" s="305"/>
      <c r="QI34" s="305"/>
      <c r="QJ34" s="305"/>
      <c r="QK34" s="305"/>
      <c r="QL34" s="305"/>
      <c r="QM34" s="305"/>
      <c r="QN34" s="305"/>
      <c r="QO34" s="305"/>
      <c r="QP34" s="305"/>
      <c r="QQ34" s="305"/>
      <c r="QR34" s="305"/>
      <c r="QS34" s="305"/>
      <c r="QT34" s="305"/>
      <c r="QU34" s="305"/>
      <c r="QV34" s="305"/>
      <c r="QW34" s="305"/>
      <c r="QX34" s="305"/>
      <c r="QY34" s="305"/>
      <c r="QZ34" s="305"/>
      <c r="RA34" s="305"/>
      <c r="RB34" s="305"/>
      <c r="RC34" s="305"/>
      <c r="RD34" s="305"/>
      <c r="RE34" s="305"/>
      <c r="RF34" s="305"/>
      <c r="RG34" s="305"/>
      <c r="RH34" s="305"/>
      <c r="RI34" s="305"/>
      <c r="RJ34" s="305"/>
      <c r="RK34" s="305"/>
      <c r="RL34" s="305"/>
      <c r="RM34" s="305"/>
      <c r="RN34" s="305"/>
      <c r="RO34" s="305"/>
      <c r="RP34" s="305"/>
      <c r="RQ34" s="305"/>
      <c r="RR34" s="305"/>
      <c r="RS34" s="305"/>
      <c r="RT34" s="305"/>
      <c r="RU34" s="305"/>
      <c r="RV34" s="305"/>
      <c r="RW34" s="305"/>
      <c r="RX34" s="305"/>
      <c r="RY34" s="305"/>
      <c r="RZ34" s="305"/>
      <c r="SA34" s="305"/>
      <c r="SB34" s="305"/>
      <c r="SC34" s="305"/>
      <c r="SD34" s="305"/>
      <c r="SE34" s="305"/>
      <c r="SF34" s="305"/>
      <c r="SG34" s="305"/>
      <c r="SH34" s="305"/>
      <c r="SI34" s="305"/>
      <c r="SJ34" s="305"/>
      <c r="SK34" s="305"/>
      <c r="SL34" s="305"/>
      <c r="SM34" s="305"/>
      <c r="SN34" s="305"/>
      <c r="SO34" s="305"/>
      <c r="SP34" s="305"/>
      <c r="SQ34" s="305"/>
      <c r="SR34" s="305"/>
      <c r="SS34" s="305"/>
      <c r="ST34" s="305"/>
      <c r="SU34" s="305"/>
      <c r="SV34" s="305"/>
      <c r="SW34" s="305"/>
      <c r="SX34" s="305"/>
      <c r="SY34" s="305"/>
      <c r="SZ34" s="305"/>
      <c r="TA34" s="305"/>
      <c r="TB34" s="305"/>
      <c r="TC34" s="305"/>
      <c r="TD34" s="305"/>
      <c r="TE34" s="305"/>
      <c r="TF34" s="305"/>
      <c r="TG34" s="305"/>
      <c r="TH34" s="305"/>
      <c r="TI34" s="305"/>
      <c r="TJ34" s="305"/>
      <c r="TK34" s="305"/>
      <c r="TL34" s="305"/>
      <c r="TM34" s="305"/>
      <c r="TN34" s="305"/>
      <c r="TO34" s="305"/>
      <c r="TP34" s="305"/>
      <c r="TQ34" s="305"/>
      <c r="TR34" s="305"/>
      <c r="TS34" s="305"/>
      <c r="TT34" s="305"/>
      <c r="TU34" s="305"/>
      <c r="TV34" s="305"/>
      <c r="TW34" s="305"/>
      <c r="TX34" s="305"/>
      <c r="TY34" s="305"/>
      <c r="TZ34" s="305"/>
      <c r="UA34" s="305"/>
      <c r="UB34" s="305"/>
      <c r="UC34" s="305"/>
      <c r="UD34" s="305"/>
      <c r="UE34" s="305"/>
      <c r="UF34" s="305"/>
      <c r="UG34" s="305"/>
      <c r="UH34" s="305"/>
      <c r="UI34" s="305"/>
      <c r="UJ34" s="305"/>
      <c r="UK34" s="305"/>
      <c r="UL34" s="305"/>
      <c r="UM34" s="305"/>
      <c r="UN34" s="305"/>
      <c r="UO34" s="305"/>
      <c r="UP34" s="305"/>
      <c r="UQ34" s="305"/>
      <c r="UR34" s="305"/>
      <c r="US34" s="305"/>
      <c r="UT34" s="305"/>
      <c r="UU34" s="305"/>
      <c r="UV34" s="305"/>
      <c r="UW34" s="305"/>
      <c r="UX34" s="305"/>
      <c r="UY34" s="305"/>
      <c r="UZ34" s="305"/>
      <c r="VA34" s="305"/>
      <c r="VB34" s="305"/>
      <c r="VC34" s="305"/>
      <c r="VD34" s="305"/>
      <c r="VE34" s="305"/>
      <c r="VF34" s="305"/>
      <c r="VG34" s="305"/>
      <c r="VH34" s="305"/>
      <c r="VI34" s="305"/>
      <c r="VJ34" s="305"/>
      <c r="VK34" s="305"/>
      <c r="VL34" s="305"/>
      <c r="VM34" s="305"/>
      <c r="VN34" s="305"/>
      <c r="VO34" s="305"/>
      <c r="VP34" s="305"/>
      <c r="VQ34" s="305"/>
      <c r="VR34" s="305"/>
      <c r="VS34" s="305"/>
      <c r="VT34" s="305"/>
      <c r="VU34" s="305"/>
      <c r="VV34" s="305"/>
      <c r="VW34" s="305"/>
      <c r="VX34" s="305"/>
      <c r="VY34" s="305"/>
      <c r="VZ34" s="305"/>
      <c r="WA34" s="305"/>
      <c r="WB34" s="305"/>
      <c r="WC34" s="305"/>
      <c r="WD34" s="305"/>
      <c r="WE34" s="305"/>
      <c r="WF34" s="305"/>
      <c r="WG34" s="305"/>
      <c r="WH34" s="305"/>
      <c r="WI34" s="305"/>
      <c r="WJ34" s="305"/>
      <c r="WK34" s="305"/>
      <c r="WL34" s="305"/>
      <c r="WM34" s="305"/>
      <c r="WN34" s="305"/>
      <c r="WO34" s="305"/>
      <c r="WP34" s="305"/>
      <c r="WQ34" s="305"/>
      <c r="WR34" s="305"/>
      <c r="WS34" s="305"/>
      <c r="WT34" s="305"/>
      <c r="WU34" s="305"/>
      <c r="WV34" s="305"/>
      <c r="WW34" s="305"/>
      <c r="WX34" s="305"/>
      <c r="WY34" s="305"/>
      <c r="WZ34" s="305"/>
      <c r="XA34" s="305"/>
      <c r="XB34" s="305"/>
      <c r="XC34" s="305"/>
      <c r="XD34" s="305"/>
      <c r="XE34" s="305"/>
      <c r="XF34" s="305"/>
      <c r="XG34" s="305"/>
      <c r="XH34" s="305"/>
      <c r="XI34" s="305"/>
      <c r="XJ34" s="305"/>
      <c r="XK34" s="305"/>
      <c r="XL34" s="305"/>
      <c r="XM34" s="305"/>
      <c r="XN34" s="305"/>
      <c r="XO34" s="305"/>
      <c r="XP34" s="305"/>
      <c r="XQ34" s="305"/>
      <c r="XR34" s="305"/>
      <c r="XS34" s="305"/>
      <c r="XT34" s="305"/>
      <c r="XU34" s="305"/>
      <c r="XV34" s="305"/>
      <c r="XW34" s="305"/>
      <c r="XX34" s="305"/>
      <c r="XY34" s="305"/>
      <c r="XZ34" s="305"/>
      <c r="YA34" s="305"/>
      <c r="YB34" s="305"/>
      <c r="YC34" s="305"/>
      <c r="YD34" s="305"/>
      <c r="YE34" s="305"/>
      <c r="YF34" s="305"/>
      <c r="YG34" s="305"/>
      <c r="YH34" s="305"/>
      <c r="YI34" s="305"/>
      <c r="YJ34" s="305"/>
      <c r="YK34" s="305"/>
      <c r="YL34" s="305"/>
      <c r="YM34" s="305"/>
      <c r="YN34" s="305"/>
      <c r="YO34" s="305"/>
      <c r="YP34" s="305"/>
      <c r="YQ34" s="305"/>
      <c r="YR34" s="305"/>
      <c r="YS34" s="305"/>
      <c r="YT34" s="305"/>
      <c r="YU34" s="305"/>
      <c r="YV34" s="305"/>
      <c r="YW34" s="305"/>
      <c r="YX34" s="305"/>
      <c r="YY34" s="305"/>
      <c r="YZ34" s="305"/>
      <c r="ZA34" s="305"/>
      <c r="ZB34" s="305"/>
      <c r="ZC34" s="305"/>
      <c r="ZD34" s="305"/>
      <c r="ZE34" s="305"/>
      <c r="ZF34" s="305"/>
      <c r="ZG34" s="305"/>
      <c r="ZH34" s="305"/>
      <c r="ZI34" s="305"/>
      <c r="ZJ34" s="305"/>
      <c r="ZK34" s="305"/>
      <c r="ZL34" s="305"/>
      <c r="ZM34" s="305"/>
      <c r="ZN34" s="305"/>
      <c r="ZO34" s="305"/>
      <c r="ZP34" s="305"/>
      <c r="ZQ34" s="305"/>
      <c r="ZR34" s="305"/>
      <c r="ZS34" s="305"/>
      <c r="ZT34" s="305"/>
      <c r="ZU34" s="305"/>
      <c r="ZV34" s="305"/>
      <c r="ZW34" s="305"/>
      <c r="ZX34" s="305"/>
      <c r="ZY34" s="305"/>
      <c r="ZZ34" s="305"/>
      <c r="AAA34" s="305"/>
      <c r="AAB34" s="305"/>
      <c r="AAC34" s="305"/>
      <c r="AAD34" s="305"/>
      <c r="AAE34" s="305"/>
      <c r="AAF34" s="305"/>
      <c r="AAG34" s="305"/>
      <c r="AAH34" s="305"/>
      <c r="AAI34" s="305"/>
      <c r="AAJ34" s="305"/>
      <c r="AAK34" s="305"/>
      <c r="AAL34" s="305"/>
      <c r="AAM34" s="305"/>
      <c r="AAN34" s="305"/>
      <c r="AAO34" s="305"/>
      <c r="AAP34" s="305"/>
      <c r="AAQ34" s="305"/>
      <c r="AAR34" s="305"/>
      <c r="AAS34" s="305"/>
      <c r="AAT34" s="305"/>
      <c r="AAU34" s="305"/>
      <c r="AAV34" s="305"/>
      <c r="AAW34" s="305"/>
      <c r="AAX34" s="305"/>
      <c r="AAY34" s="305"/>
      <c r="AAZ34" s="305"/>
      <c r="ABA34" s="305"/>
      <c r="ABB34" s="305"/>
      <c r="ABC34" s="305"/>
      <c r="ABD34" s="305"/>
      <c r="ABE34" s="305"/>
      <c r="ABF34" s="305"/>
      <c r="ABG34" s="305"/>
      <c r="ABH34" s="305"/>
      <c r="ABI34" s="305"/>
      <c r="ABJ34" s="305"/>
      <c r="ABK34" s="305"/>
      <c r="ABL34" s="305"/>
      <c r="ABM34" s="305"/>
      <c r="ABN34" s="305"/>
      <c r="ABO34" s="305"/>
      <c r="ABP34" s="305"/>
      <c r="ABQ34" s="305"/>
      <c r="ABR34" s="305"/>
      <c r="ABS34" s="305"/>
      <c r="ABT34" s="305"/>
      <c r="ABU34" s="305"/>
      <c r="ABV34" s="305"/>
      <c r="ABW34" s="305"/>
      <c r="ABX34" s="305"/>
      <c r="ABY34" s="305"/>
      <c r="ABZ34" s="305"/>
      <c r="ACA34" s="305"/>
      <c r="ACB34" s="305"/>
      <c r="ACC34" s="305"/>
      <c r="ACD34" s="305"/>
      <c r="ACE34" s="305"/>
      <c r="ACF34" s="305"/>
      <c r="ACG34" s="305"/>
      <c r="ACH34" s="305"/>
      <c r="ACI34" s="305"/>
      <c r="ACJ34" s="305"/>
      <c r="ACK34" s="305"/>
      <c r="ACL34" s="305"/>
      <c r="ACM34" s="305"/>
      <c r="ACN34" s="305"/>
      <c r="ACO34" s="305"/>
      <c r="ACP34" s="305"/>
      <c r="ACQ34" s="305"/>
      <c r="ACR34" s="305"/>
      <c r="ACS34" s="305"/>
      <c r="ACT34" s="305"/>
      <c r="ACU34" s="305"/>
      <c r="ACV34" s="305"/>
      <c r="ACW34" s="305"/>
      <c r="ACX34" s="305"/>
      <c r="ACY34" s="305"/>
      <c r="ACZ34" s="305"/>
      <c r="ADA34" s="305"/>
      <c r="ADB34" s="305"/>
      <c r="ADC34" s="305"/>
      <c r="ADD34" s="305"/>
      <c r="ADE34" s="305"/>
      <c r="ADF34" s="305"/>
      <c r="ADG34" s="305"/>
      <c r="ADH34" s="305"/>
      <c r="ADI34" s="305"/>
      <c r="ADJ34" s="305"/>
      <c r="ADK34" s="305"/>
      <c r="ADL34" s="305"/>
      <c r="ADM34" s="305"/>
      <c r="ADN34" s="305"/>
      <c r="ADO34" s="305"/>
      <c r="ADP34" s="305"/>
      <c r="ADQ34" s="305"/>
      <c r="ADR34" s="305"/>
      <c r="ADS34" s="305"/>
      <c r="ADT34" s="305"/>
      <c r="ADU34" s="305"/>
      <c r="ADV34" s="305"/>
      <c r="ADW34" s="305"/>
      <c r="ADX34" s="305"/>
      <c r="ADY34" s="305"/>
      <c r="ADZ34" s="305"/>
      <c r="AEA34" s="305"/>
      <c r="AEB34" s="305"/>
      <c r="AEC34" s="305"/>
      <c r="AED34" s="305"/>
      <c r="AEE34" s="305"/>
      <c r="AEF34" s="305"/>
      <c r="AEG34" s="305"/>
      <c r="AEH34" s="305"/>
      <c r="AEI34" s="305"/>
      <c r="AEJ34" s="305"/>
      <c r="AEK34" s="305"/>
      <c r="AEL34" s="305"/>
      <c r="AEM34" s="305"/>
      <c r="AEN34" s="305"/>
      <c r="AEO34" s="305"/>
      <c r="AEP34" s="305"/>
      <c r="AEQ34" s="305"/>
      <c r="AER34" s="305"/>
      <c r="AES34" s="305"/>
      <c r="AET34" s="305"/>
      <c r="AEU34" s="305"/>
      <c r="AEV34" s="305"/>
      <c r="AEW34" s="305"/>
      <c r="AEX34" s="305"/>
      <c r="AEY34" s="305"/>
      <c r="AEZ34" s="305"/>
      <c r="AFA34" s="305"/>
      <c r="AFB34" s="305"/>
      <c r="AFC34" s="305"/>
      <c r="AFD34" s="305"/>
      <c r="AFE34" s="305"/>
      <c r="AFF34" s="305"/>
      <c r="AFG34" s="305"/>
      <c r="AFH34" s="305"/>
      <c r="AFI34" s="305"/>
      <c r="AFJ34" s="305"/>
      <c r="AFK34" s="305"/>
      <c r="AFL34" s="305"/>
      <c r="AFM34" s="305"/>
      <c r="AFN34" s="305"/>
      <c r="AFO34" s="305"/>
      <c r="AFP34" s="305"/>
      <c r="AFQ34" s="305"/>
      <c r="AFR34" s="305"/>
      <c r="AFS34" s="305"/>
      <c r="AFT34" s="305"/>
      <c r="AFU34" s="305"/>
      <c r="AFV34" s="305"/>
      <c r="AFW34" s="305"/>
      <c r="AFX34" s="305"/>
      <c r="AFY34" s="305"/>
      <c r="AFZ34" s="305"/>
      <c r="AGA34" s="305"/>
      <c r="AGB34" s="305"/>
      <c r="AGC34" s="305"/>
      <c r="AGD34" s="305"/>
      <c r="AGE34" s="305"/>
      <c r="AGF34" s="305"/>
      <c r="AGG34" s="305"/>
      <c r="AGH34" s="305"/>
      <c r="AGI34" s="305"/>
      <c r="AGJ34" s="305"/>
      <c r="AGK34" s="305"/>
      <c r="AGL34" s="305"/>
      <c r="AGM34" s="305"/>
      <c r="AGN34" s="305"/>
      <c r="AGO34" s="305"/>
      <c r="AGP34" s="305"/>
      <c r="AGQ34" s="305"/>
      <c r="AGR34" s="305"/>
      <c r="AGS34" s="305"/>
      <c r="AGT34" s="305"/>
      <c r="AGU34" s="305"/>
      <c r="AGV34" s="305"/>
      <c r="AGW34" s="305"/>
      <c r="AGX34" s="305"/>
      <c r="AGY34" s="305"/>
      <c r="AGZ34" s="305"/>
      <c r="AHA34" s="305"/>
      <c r="AHB34" s="305"/>
      <c r="AHC34" s="305"/>
      <c r="AHD34" s="305"/>
      <c r="AHE34" s="305"/>
      <c r="AHF34" s="305"/>
      <c r="AHG34" s="305"/>
      <c r="AHH34" s="305"/>
      <c r="AHI34" s="305"/>
      <c r="AHJ34" s="305"/>
      <c r="AHK34" s="305"/>
      <c r="AHL34" s="305"/>
      <c r="AHM34" s="305"/>
      <c r="AHN34" s="305"/>
      <c r="AHO34" s="305"/>
      <c r="AHP34" s="305"/>
      <c r="AHQ34" s="305"/>
      <c r="AHR34" s="305"/>
      <c r="AHS34" s="305"/>
      <c r="AHT34" s="305"/>
      <c r="AHU34" s="305"/>
      <c r="AHV34" s="305"/>
      <c r="AHW34" s="305"/>
      <c r="AHX34" s="305"/>
      <c r="AHY34" s="305"/>
      <c r="AHZ34" s="305"/>
      <c r="AIA34" s="305"/>
      <c r="AIB34" s="305"/>
      <c r="AIC34" s="305"/>
      <c r="AID34" s="305"/>
      <c r="AIE34" s="305"/>
      <c r="AIF34" s="305"/>
      <c r="AIG34" s="305"/>
      <c r="AIH34" s="305"/>
      <c r="AII34" s="305"/>
      <c r="AIJ34" s="305"/>
      <c r="AIK34" s="305"/>
      <c r="AIL34" s="305"/>
      <c r="AIM34" s="305"/>
      <c r="AIN34" s="305"/>
      <c r="AIO34" s="305"/>
      <c r="AIP34" s="305"/>
      <c r="AIQ34" s="305"/>
      <c r="AIR34" s="305"/>
      <c r="AIS34" s="305"/>
      <c r="AIT34" s="305"/>
      <c r="AIU34" s="305"/>
      <c r="AIV34" s="305"/>
      <c r="AIW34" s="305"/>
      <c r="AIX34" s="305"/>
      <c r="AIY34" s="305"/>
      <c r="AIZ34" s="305"/>
      <c r="AJA34" s="305"/>
      <c r="AJB34" s="305"/>
      <c r="AJC34" s="305"/>
      <c r="AJD34" s="305"/>
      <c r="AJE34" s="305"/>
      <c r="AJF34" s="305"/>
      <c r="AJG34" s="305"/>
      <c r="AJH34" s="305"/>
      <c r="AJI34" s="305"/>
      <c r="AJJ34" s="305"/>
      <c r="AJK34" s="305"/>
      <c r="AJL34" s="305"/>
      <c r="AJM34" s="305"/>
      <c r="AJN34" s="305"/>
      <c r="AJO34" s="305"/>
      <c r="AJP34" s="305"/>
      <c r="AJQ34" s="305"/>
      <c r="AJR34" s="305"/>
      <c r="AJS34" s="305"/>
      <c r="AJT34" s="305"/>
      <c r="AJU34" s="305"/>
      <c r="AJV34" s="305"/>
      <c r="AJW34" s="305"/>
      <c r="AJX34" s="305"/>
      <c r="AJY34" s="305"/>
      <c r="AJZ34" s="305"/>
      <c r="AKA34" s="305"/>
      <c r="AKB34" s="305"/>
      <c r="AKC34" s="305"/>
      <c r="AKD34" s="305"/>
      <c r="AKE34" s="305"/>
      <c r="AKF34" s="305"/>
      <c r="AKG34" s="305"/>
      <c r="AKH34" s="305"/>
      <c r="AKI34" s="305"/>
      <c r="AKJ34" s="305"/>
      <c r="AKK34" s="305"/>
      <c r="AKL34" s="305"/>
      <c r="AKM34" s="305"/>
      <c r="AKN34" s="305"/>
      <c r="AKO34" s="305"/>
      <c r="AKP34" s="305"/>
      <c r="AKQ34" s="305"/>
      <c r="AKR34" s="305"/>
      <c r="AKS34" s="305"/>
      <c r="AKT34" s="305"/>
      <c r="AKU34" s="305"/>
      <c r="AKV34" s="305"/>
      <c r="AKW34" s="305"/>
      <c r="AKX34" s="305"/>
      <c r="AKY34" s="305"/>
      <c r="AKZ34" s="305"/>
      <c r="ALA34" s="305"/>
      <c r="ALB34" s="305"/>
      <c r="ALC34" s="305"/>
      <c r="ALD34" s="305"/>
      <c r="ALE34" s="305"/>
      <c r="ALF34" s="305"/>
      <c r="ALG34" s="305"/>
      <c r="ALH34" s="305"/>
      <c r="ALI34" s="305"/>
      <c r="ALJ34" s="305"/>
      <c r="ALK34" s="305"/>
      <c r="ALL34" s="305"/>
      <c r="ALM34" s="305"/>
      <c r="ALN34" s="305"/>
      <c r="ALO34" s="305"/>
      <c r="ALP34" s="305"/>
      <c r="ALQ34" s="305"/>
      <c r="ALR34" s="305"/>
      <c r="ALS34" s="305"/>
      <c r="ALT34" s="305"/>
      <c r="ALU34" s="305"/>
      <c r="ALV34" s="305"/>
      <c r="ALW34" s="305"/>
      <c r="ALX34" s="305"/>
      <c r="ALY34" s="305"/>
      <c r="ALZ34" s="305"/>
      <c r="AMA34" s="305"/>
      <c r="AMB34" s="305"/>
      <c r="AMC34" s="305"/>
      <c r="AMD34" s="305"/>
      <c r="AME34" s="305"/>
      <c r="AMF34" s="305"/>
      <c r="AMG34" s="305"/>
      <c r="AMH34" s="305"/>
      <c r="AMI34" s="305"/>
      <c r="AMJ34" s="305"/>
      <c r="AMK34" s="305"/>
      <c r="AML34" s="305"/>
      <c r="AMM34" s="305"/>
      <c r="AMN34" s="305"/>
      <c r="AMO34" s="305"/>
      <c r="AMP34" s="305"/>
      <c r="AMQ34" s="305"/>
      <c r="AMR34" s="305"/>
      <c r="AMS34" s="305"/>
      <c r="AMT34" s="305"/>
      <c r="AMU34" s="305"/>
      <c r="AMV34" s="305"/>
      <c r="AMW34" s="305"/>
      <c r="AMX34" s="305"/>
      <c r="AMY34" s="305"/>
      <c r="AMZ34" s="305"/>
      <c r="ANA34" s="305"/>
      <c r="ANB34" s="305"/>
      <c r="ANC34" s="305"/>
      <c r="AND34" s="305"/>
      <c r="ANE34" s="305"/>
      <c r="ANF34" s="305"/>
      <c r="ANG34" s="305"/>
      <c r="ANH34" s="305"/>
      <c r="ANI34" s="305"/>
      <c r="ANJ34" s="305"/>
      <c r="ANK34" s="305"/>
      <c r="ANL34" s="305"/>
      <c r="ANM34" s="305"/>
      <c r="ANN34" s="305"/>
      <c r="ANO34" s="305"/>
      <c r="ANP34" s="305"/>
      <c r="ANQ34" s="305"/>
      <c r="ANR34" s="305"/>
      <c r="ANS34" s="305"/>
      <c r="ANT34" s="305"/>
      <c r="ANU34" s="305"/>
      <c r="ANV34" s="305"/>
      <c r="ANW34" s="305"/>
      <c r="ANX34" s="305"/>
      <c r="ANY34" s="305"/>
      <c r="ANZ34" s="305"/>
      <c r="AOA34" s="305"/>
      <c r="AOB34" s="305"/>
      <c r="AOC34" s="305"/>
      <c r="AOD34" s="305"/>
      <c r="AOE34" s="305"/>
      <c r="AOF34" s="305"/>
      <c r="AOG34" s="305"/>
      <c r="AOH34" s="305"/>
      <c r="AOI34" s="305"/>
      <c r="AOJ34" s="305"/>
      <c r="AOK34" s="305"/>
      <c r="AOL34" s="305"/>
      <c r="AOM34" s="305"/>
      <c r="AON34" s="305"/>
      <c r="AOO34" s="305"/>
      <c r="AOP34" s="305"/>
      <c r="AOQ34" s="305"/>
      <c r="AOR34" s="305"/>
      <c r="AOS34" s="305"/>
      <c r="AOT34" s="305"/>
      <c r="AOU34" s="305"/>
      <c r="AOV34" s="305"/>
      <c r="AOW34" s="305"/>
      <c r="AOX34" s="305"/>
      <c r="AOY34" s="305"/>
      <c r="AOZ34" s="305"/>
      <c r="APA34" s="305"/>
      <c r="APB34" s="305"/>
      <c r="APC34" s="305"/>
      <c r="APD34" s="305"/>
      <c r="APE34" s="305"/>
      <c r="APF34" s="305"/>
      <c r="APG34" s="305"/>
      <c r="APH34" s="305"/>
      <c r="API34" s="305"/>
      <c r="APJ34" s="305"/>
      <c r="APK34" s="305"/>
      <c r="APL34" s="305"/>
      <c r="APM34" s="305"/>
      <c r="APN34" s="305"/>
      <c r="APO34" s="305"/>
      <c r="APP34" s="305"/>
      <c r="APQ34" s="305"/>
      <c r="APR34" s="305"/>
      <c r="APS34" s="305"/>
      <c r="APT34" s="305"/>
      <c r="APU34" s="305"/>
      <c r="APV34" s="305"/>
      <c r="APW34" s="305"/>
      <c r="APX34" s="305"/>
      <c r="APY34" s="305"/>
      <c r="APZ34" s="305"/>
      <c r="AQA34" s="305"/>
      <c r="AQB34" s="305"/>
      <c r="AQC34" s="305"/>
      <c r="AQD34" s="305"/>
      <c r="AQE34" s="305"/>
      <c r="AQF34" s="305"/>
      <c r="AQG34" s="305"/>
      <c r="AQH34" s="305"/>
      <c r="AQI34" s="305"/>
      <c r="AQJ34" s="305"/>
      <c r="AQK34" s="305"/>
      <c r="AQL34" s="305"/>
      <c r="AQM34" s="305"/>
      <c r="AQN34" s="305"/>
      <c r="AQO34" s="305"/>
      <c r="AQP34" s="305"/>
      <c r="AQQ34" s="305"/>
      <c r="AQR34" s="305"/>
      <c r="AQS34" s="305"/>
      <c r="AQT34" s="305"/>
      <c r="AQU34" s="305"/>
      <c r="AQV34" s="305"/>
      <c r="AQW34" s="305"/>
      <c r="AQX34" s="305"/>
      <c r="AQY34" s="305"/>
      <c r="AQZ34" s="305"/>
      <c r="ARA34" s="305"/>
      <c r="ARB34" s="305"/>
      <c r="ARC34" s="305"/>
      <c r="ARD34" s="305"/>
      <c r="ARE34" s="305"/>
      <c r="ARF34" s="305"/>
      <c r="ARG34" s="305"/>
      <c r="ARH34" s="305"/>
      <c r="ARI34" s="305"/>
      <c r="ARJ34" s="305"/>
      <c r="ARK34" s="305"/>
      <c r="ARL34" s="305"/>
      <c r="ARM34" s="305"/>
      <c r="ARN34" s="305"/>
      <c r="ARO34" s="305"/>
      <c r="ARP34" s="305"/>
      <c r="ARQ34" s="305"/>
      <c r="ARR34" s="305"/>
      <c r="ARS34" s="305"/>
      <c r="ART34" s="305"/>
      <c r="ARU34" s="305"/>
      <c r="ARV34" s="305"/>
      <c r="ARW34" s="305"/>
      <c r="ARX34" s="305"/>
      <c r="ARY34" s="305"/>
      <c r="ARZ34" s="305"/>
      <c r="ASA34" s="305"/>
      <c r="ASB34" s="305"/>
      <c r="ASC34" s="305"/>
      <c r="ASD34" s="305"/>
      <c r="ASE34" s="305"/>
      <c r="ASF34" s="305"/>
      <c r="ASG34" s="305"/>
      <c r="ASH34" s="305"/>
      <c r="ASI34" s="305"/>
      <c r="ASJ34" s="305"/>
      <c r="ASK34" s="305"/>
      <c r="ASL34" s="305"/>
      <c r="ASM34" s="305"/>
      <c r="ASN34" s="305"/>
      <c r="ASO34" s="305"/>
      <c r="ASP34" s="305"/>
      <c r="ASQ34" s="305"/>
      <c r="ASR34" s="305"/>
      <c r="ASS34" s="305"/>
      <c r="AST34" s="305"/>
      <c r="ASU34" s="305"/>
      <c r="ASV34" s="305"/>
      <c r="ASW34" s="305"/>
      <c r="ASX34" s="305"/>
      <c r="ASY34" s="305"/>
      <c r="ASZ34" s="305"/>
      <c r="ATA34" s="305"/>
      <c r="ATB34" s="305"/>
      <c r="ATC34" s="305"/>
      <c r="ATD34" s="305"/>
      <c r="ATE34" s="305"/>
      <c r="ATF34" s="305"/>
      <c r="ATG34" s="305"/>
      <c r="ATH34" s="305"/>
      <c r="ATI34" s="305"/>
      <c r="ATJ34" s="305"/>
      <c r="ATK34" s="305"/>
      <c r="ATL34" s="305"/>
      <c r="ATM34" s="305"/>
      <c r="ATN34" s="305"/>
      <c r="ATO34" s="305"/>
      <c r="ATP34" s="305"/>
      <c r="ATQ34" s="305"/>
      <c r="ATR34" s="305"/>
      <c r="ATS34" s="305"/>
      <c r="ATT34" s="305"/>
      <c r="ATU34" s="305"/>
      <c r="ATV34" s="305"/>
      <c r="ATW34" s="305"/>
      <c r="ATX34" s="305"/>
      <c r="ATY34" s="305"/>
      <c r="ATZ34" s="305"/>
      <c r="AUA34" s="305"/>
      <c r="AUB34" s="305"/>
      <c r="AUC34" s="305"/>
      <c r="AUD34" s="305"/>
      <c r="AUE34" s="305"/>
      <c r="AUF34" s="305"/>
      <c r="AUG34" s="305"/>
      <c r="AUH34" s="305"/>
      <c r="AUI34" s="305"/>
      <c r="AUJ34" s="305"/>
      <c r="AUK34" s="305"/>
      <c r="AUL34" s="305"/>
      <c r="AUM34" s="305"/>
      <c r="AUN34" s="305"/>
      <c r="AUO34" s="305"/>
      <c r="AUP34" s="305"/>
      <c r="AUQ34" s="305"/>
      <c r="AUR34" s="305"/>
      <c r="AUS34" s="305"/>
      <c r="AUT34" s="305"/>
      <c r="AUU34" s="305"/>
      <c r="AUV34" s="305"/>
      <c r="AUW34" s="305"/>
      <c r="AUX34" s="305"/>
      <c r="AUY34" s="305"/>
      <c r="AUZ34" s="305"/>
      <c r="AVA34" s="305"/>
      <c r="AVB34" s="305"/>
      <c r="AVC34" s="305"/>
      <c r="AVD34" s="305"/>
      <c r="AVE34" s="305"/>
      <c r="AVF34" s="305"/>
      <c r="AVG34" s="305"/>
      <c r="AVH34" s="305"/>
      <c r="AVI34" s="305"/>
      <c r="AVJ34" s="305"/>
      <c r="AVK34" s="305"/>
      <c r="AVL34" s="305"/>
      <c r="AVM34" s="305"/>
      <c r="AVN34" s="305"/>
      <c r="AVO34" s="305"/>
      <c r="AVP34" s="305"/>
      <c r="AVQ34" s="305"/>
      <c r="AVR34" s="305"/>
      <c r="AVS34" s="305"/>
      <c r="AVT34" s="305"/>
      <c r="AVU34" s="305"/>
      <c r="AVV34" s="305"/>
      <c r="AVW34" s="305"/>
      <c r="AVX34" s="305"/>
      <c r="AVY34" s="305"/>
      <c r="AVZ34" s="305"/>
      <c r="AWA34" s="305"/>
      <c r="AWB34" s="305"/>
      <c r="AWC34" s="305"/>
      <c r="AWD34" s="305"/>
      <c r="AWE34" s="305"/>
      <c r="AWF34" s="305"/>
      <c r="AWG34" s="305"/>
      <c r="AWH34" s="305"/>
      <c r="AWI34" s="305"/>
      <c r="AWJ34" s="305"/>
      <c r="AWK34" s="305"/>
      <c r="AWL34" s="305"/>
      <c r="AWM34" s="305"/>
      <c r="AWN34" s="305"/>
      <c r="AWO34" s="305"/>
      <c r="AWP34" s="305"/>
      <c r="AWQ34" s="305"/>
      <c r="AWR34" s="305"/>
      <c r="AWS34" s="305"/>
      <c r="AWT34" s="305"/>
      <c r="AWU34" s="305"/>
      <c r="AWV34" s="305"/>
      <c r="AWW34" s="305"/>
      <c r="AWX34" s="305"/>
      <c r="AWY34" s="305"/>
      <c r="AWZ34" s="305"/>
      <c r="AXA34" s="305"/>
      <c r="AXB34" s="305"/>
      <c r="AXC34" s="305"/>
      <c r="AXD34" s="305"/>
      <c r="AXE34" s="305"/>
      <c r="AXF34" s="305"/>
      <c r="AXG34" s="305"/>
      <c r="AXH34" s="305"/>
      <c r="AXI34" s="305"/>
      <c r="AXJ34" s="305"/>
      <c r="AXK34" s="305"/>
      <c r="AXL34" s="305"/>
      <c r="AXM34" s="305"/>
      <c r="AXN34" s="305"/>
      <c r="AXO34" s="305"/>
      <c r="AXP34" s="305"/>
      <c r="AXQ34" s="305"/>
      <c r="AXR34" s="305"/>
      <c r="AXS34" s="305"/>
      <c r="AXT34" s="305"/>
      <c r="AXU34" s="305"/>
      <c r="AXV34" s="305"/>
      <c r="AXW34" s="305"/>
      <c r="AXX34" s="305"/>
      <c r="AXY34" s="305"/>
      <c r="AXZ34" s="305"/>
      <c r="AYA34" s="305"/>
      <c r="AYB34" s="305"/>
      <c r="AYC34" s="305"/>
      <c r="AYD34" s="305"/>
      <c r="AYE34" s="305"/>
      <c r="AYF34" s="305"/>
      <c r="AYG34" s="305"/>
      <c r="AYH34" s="305"/>
      <c r="AYI34" s="305"/>
      <c r="AYJ34" s="305"/>
      <c r="AYK34" s="305"/>
      <c r="AYL34" s="305"/>
      <c r="AYM34" s="305"/>
      <c r="AYN34" s="305"/>
      <c r="AYO34" s="305"/>
      <c r="AYP34" s="305"/>
      <c r="AYQ34" s="305"/>
      <c r="AYR34" s="305"/>
      <c r="AYS34" s="305"/>
      <c r="AYT34" s="305"/>
      <c r="AYU34" s="305"/>
      <c r="AYV34" s="305"/>
      <c r="AYW34" s="305"/>
      <c r="AYX34" s="305"/>
      <c r="AYY34" s="305"/>
      <c r="AYZ34" s="305"/>
      <c r="AZA34" s="305"/>
      <c r="AZB34" s="305"/>
      <c r="AZC34" s="305"/>
      <c r="AZD34" s="305"/>
      <c r="AZE34" s="305"/>
      <c r="AZF34" s="305"/>
      <c r="AZG34" s="305"/>
      <c r="AZH34" s="305"/>
      <c r="AZI34" s="305"/>
      <c r="AZJ34" s="305"/>
      <c r="AZK34" s="305"/>
      <c r="AZL34" s="305"/>
      <c r="AZM34" s="305"/>
      <c r="AZN34" s="305"/>
      <c r="AZO34" s="305"/>
      <c r="AZP34" s="305"/>
      <c r="AZQ34" s="305"/>
      <c r="AZR34" s="305"/>
      <c r="AZS34" s="305"/>
      <c r="AZT34" s="305"/>
      <c r="AZU34" s="305"/>
      <c r="AZV34" s="305"/>
      <c r="AZW34" s="305"/>
      <c r="AZX34" s="305"/>
      <c r="AZY34" s="305"/>
      <c r="AZZ34" s="305"/>
      <c r="BAA34" s="305"/>
      <c r="BAB34" s="305"/>
      <c r="BAC34" s="305"/>
      <c r="BAD34" s="305"/>
      <c r="BAE34" s="305"/>
      <c r="BAF34" s="305"/>
      <c r="BAG34" s="305"/>
      <c r="BAH34" s="305"/>
      <c r="BAI34" s="305"/>
      <c r="BAJ34" s="305"/>
      <c r="BAK34" s="305"/>
      <c r="BAL34" s="305"/>
      <c r="BAM34" s="305"/>
      <c r="BAN34" s="305"/>
      <c r="BAO34" s="305"/>
      <c r="BAP34" s="305"/>
      <c r="BAQ34" s="305"/>
      <c r="BAR34" s="305"/>
      <c r="BAS34" s="305"/>
      <c r="BAT34" s="305"/>
      <c r="BAU34" s="305"/>
      <c r="BAV34" s="305"/>
      <c r="BAW34" s="305"/>
      <c r="BAX34" s="305"/>
      <c r="BAY34" s="305"/>
      <c r="BAZ34" s="305"/>
      <c r="BBA34" s="305"/>
      <c r="BBB34" s="305"/>
      <c r="BBC34" s="305"/>
      <c r="BBD34" s="305"/>
      <c r="BBE34" s="305"/>
      <c r="BBF34" s="305"/>
      <c r="BBG34" s="305"/>
      <c r="BBH34" s="305"/>
      <c r="BBI34" s="305"/>
      <c r="BBJ34" s="305"/>
      <c r="BBK34" s="305"/>
      <c r="BBL34" s="305"/>
      <c r="BBM34" s="305"/>
      <c r="BBN34" s="305"/>
      <c r="BBO34" s="305"/>
      <c r="BBP34" s="305"/>
      <c r="BBQ34" s="305"/>
      <c r="BBR34" s="305"/>
      <c r="BBS34" s="305"/>
      <c r="BBT34" s="305"/>
      <c r="BBU34" s="305"/>
      <c r="BBV34" s="305"/>
      <c r="BBW34" s="305"/>
      <c r="BBX34" s="305"/>
      <c r="BBY34" s="305"/>
      <c r="BBZ34" s="305"/>
      <c r="BCA34" s="305"/>
      <c r="BCB34" s="305"/>
      <c r="BCC34" s="305"/>
      <c r="BCD34" s="305"/>
      <c r="BCE34" s="305"/>
      <c r="BCF34" s="305"/>
      <c r="BCG34" s="305"/>
      <c r="BCH34" s="305"/>
      <c r="BCI34" s="305"/>
      <c r="BCJ34" s="305"/>
      <c r="BCK34" s="305"/>
      <c r="BCL34" s="305"/>
      <c r="BCM34" s="305"/>
      <c r="BCN34" s="305"/>
      <c r="BCO34" s="305"/>
      <c r="BCP34" s="305"/>
      <c r="BCQ34" s="305"/>
      <c r="BCR34" s="305"/>
      <c r="BCS34" s="305"/>
      <c r="BCT34" s="305"/>
      <c r="BCU34" s="305"/>
      <c r="BCV34" s="305"/>
      <c r="BCW34" s="305"/>
      <c r="BCX34" s="305"/>
      <c r="BCY34" s="305"/>
      <c r="BCZ34" s="305"/>
      <c r="BDA34" s="305"/>
      <c r="BDB34" s="305"/>
      <c r="BDC34" s="305"/>
      <c r="BDD34" s="305"/>
      <c r="BDE34" s="305"/>
      <c r="BDF34" s="305"/>
      <c r="BDG34" s="305"/>
      <c r="BDH34" s="305"/>
      <c r="BDI34" s="305"/>
      <c r="BDJ34" s="305"/>
      <c r="BDK34" s="305"/>
      <c r="BDL34" s="305"/>
      <c r="BDM34" s="305"/>
      <c r="BDN34" s="305"/>
      <c r="BDO34" s="305"/>
      <c r="BDP34" s="305"/>
      <c r="BDQ34" s="305"/>
      <c r="BDR34" s="305"/>
      <c r="BDS34" s="305"/>
      <c r="BDT34" s="305"/>
      <c r="BDU34" s="305"/>
      <c r="BDV34" s="305"/>
      <c r="BDW34" s="305"/>
      <c r="BDX34" s="305"/>
      <c r="BDY34" s="305"/>
      <c r="BDZ34" s="305"/>
      <c r="BEA34" s="305"/>
      <c r="BEB34" s="305"/>
      <c r="BEC34" s="305"/>
      <c r="BED34" s="305"/>
      <c r="BEE34" s="305"/>
      <c r="BEF34" s="305"/>
      <c r="BEG34" s="305"/>
      <c r="BEH34" s="305"/>
      <c r="BEI34" s="305"/>
      <c r="BEJ34" s="305"/>
      <c r="BEK34" s="305"/>
      <c r="BEL34" s="305"/>
      <c r="BEM34" s="305"/>
      <c r="BEN34" s="305"/>
      <c r="BEO34" s="305"/>
      <c r="BEP34" s="305"/>
      <c r="BEQ34" s="305"/>
      <c r="BER34" s="305"/>
      <c r="BES34" s="305"/>
      <c r="BET34" s="305"/>
      <c r="BEU34" s="305"/>
      <c r="BEV34" s="305"/>
      <c r="BEW34" s="305"/>
      <c r="BEX34" s="305"/>
      <c r="BEY34" s="305"/>
      <c r="BEZ34" s="305"/>
      <c r="BFA34" s="305"/>
      <c r="BFB34" s="305"/>
      <c r="BFC34" s="305"/>
      <c r="BFD34" s="305"/>
      <c r="BFE34" s="305"/>
      <c r="BFF34" s="305"/>
      <c r="BFG34" s="305"/>
      <c r="BFH34" s="305"/>
      <c r="BFI34" s="305"/>
      <c r="BFJ34" s="305"/>
      <c r="BFK34" s="305"/>
      <c r="BFL34" s="305"/>
      <c r="BFM34" s="305"/>
      <c r="BFN34" s="305"/>
      <c r="BFO34" s="305"/>
      <c r="BFP34" s="305"/>
      <c r="BFQ34" s="305"/>
      <c r="BFR34" s="305"/>
      <c r="BFS34" s="305"/>
      <c r="BFT34" s="305"/>
      <c r="BFU34" s="305"/>
      <c r="BFV34" s="305"/>
      <c r="BFW34" s="305"/>
      <c r="BFX34" s="305"/>
      <c r="BFY34" s="305"/>
      <c r="BFZ34" s="305"/>
      <c r="BGA34" s="305"/>
      <c r="BGB34" s="305"/>
      <c r="BGC34" s="305"/>
      <c r="BGD34" s="305"/>
      <c r="BGE34" s="305"/>
      <c r="BGF34" s="305"/>
      <c r="BGG34" s="305"/>
      <c r="BGH34" s="305"/>
      <c r="BGI34" s="305"/>
      <c r="BGJ34" s="305"/>
      <c r="BGK34" s="305"/>
      <c r="BGL34" s="305"/>
      <c r="BGM34" s="305"/>
      <c r="BGN34" s="305"/>
      <c r="BGO34" s="305"/>
      <c r="BGP34" s="305"/>
      <c r="BGQ34" s="305"/>
      <c r="BGR34" s="305"/>
      <c r="BGS34" s="305"/>
      <c r="BGT34" s="305"/>
      <c r="BGU34" s="305"/>
      <c r="BGV34" s="305"/>
      <c r="BGW34" s="305"/>
      <c r="BGX34" s="305"/>
      <c r="BGY34" s="305"/>
      <c r="BGZ34" s="305"/>
      <c r="BHA34" s="305"/>
      <c r="BHB34" s="305"/>
      <c r="BHC34" s="305"/>
      <c r="BHD34" s="305"/>
      <c r="BHE34" s="305"/>
      <c r="BHF34" s="305"/>
      <c r="BHG34" s="305"/>
      <c r="BHH34" s="305"/>
      <c r="BHI34" s="305"/>
      <c r="BHJ34" s="305"/>
      <c r="BHK34" s="305"/>
      <c r="BHL34" s="305"/>
      <c r="BHM34" s="305"/>
      <c r="BHN34" s="305"/>
      <c r="BHO34" s="305"/>
      <c r="BHP34" s="305"/>
      <c r="BHQ34" s="305"/>
      <c r="BHR34" s="305"/>
      <c r="BHS34" s="305"/>
      <c r="BHT34" s="305"/>
      <c r="BHU34" s="305"/>
      <c r="BHV34" s="305"/>
      <c r="BHW34" s="305"/>
      <c r="BHX34" s="305"/>
      <c r="BHY34" s="305"/>
      <c r="BHZ34" s="305"/>
      <c r="BIA34" s="305"/>
      <c r="BIB34" s="305"/>
      <c r="BIC34" s="305"/>
      <c r="BID34" s="305"/>
      <c r="BIE34" s="305"/>
      <c r="BIF34" s="305"/>
      <c r="BIG34" s="305"/>
      <c r="BIH34" s="305"/>
      <c r="BII34" s="305"/>
      <c r="BIJ34" s="305"/>
      <c r="BIK34" s="305"/>
      <c r="BIL34" s="305"/>
      <c r="BIM34" s="305"/>
      <c r="BIN34" s="305"/>
      <c r="BIO34" s="305"/>
      <c r="BIP34" s="305"/>
      <c r="BIQ34" s="305"/>
      <c r="BIR34" s="305"/>
      <c r="BIS34" s="305"/>
      <c r="BIT34" s="305"/>
      <c r="BIU34" s="305"/>
      <c r="BIV34" s="305"/>
      <c r="BIW34" s="305"/>
      <c r="BIX34" s="305"/>
      <c r="BIY34" s="305"/>
      <c r="BIZ34" s="305"/>
      <c r="BJA34" s="305"/>
      <c r="BJB34" s="305"/>
      <c r="BJC34" s="305"/>
      <c r="BJD34" s="305"/>
      <c r="BJE34" s="305"/>
      <c r="BJF34" s="305"/>
      <c r="BJG34" s="305"/>
      <c r="BJH34" s="305"/>
      <c r="BJI34" s="305"/>
      <c r="BJJ34" s="305"/>
      <c r="BJK34" s="305"/>
      <c r="BJL34" s="305"/>
      <c r="BJM34" s="305"/>
      <c r="BJN34" s="305"/>
      <c r="BJO34" s="305"/>
      <c r="BJP34" s="305"/>
      <c r="BJQ34" s="305"/>
      <c r="BJR34" s="305"/>
      <c r="BJS34" s="305"/>
      <c r="BJT34" s="305"/>
      <c r="BJU34" s="305"/>
      <c r="BJV34" s="305"/>
      <c r="BJW34" s="305"/>
      <c r="BJX34" s="305"/>
      <c r="BJY34" s="305"/>
      <c r="BJZ34" s="305"/>
      <c r="BKA34" s="305"/>
      <c r="BKB34" s="305"/>
      <c r="BKC34" s="305"/>
      <c r="BKD34" s="305"/>
      <c r="BKE34" s="305"/>
      <c r="BKF34" s="305"/>
      <c r="BKG34" s="305"/>
      <c r="BKH34" s="305"/>
      <c r="BKI34" s="305"/>
      <c r="BKJ34" s="305"/>
      <c r="BKK34" s="305"/>
      <c r="BKL34" s="305"/>
      <c r="BKM34" s="305"/>
      <c r="BKN34" s="305"/>
      <c r="BKO34" s="305"/>
      <c r="BKP34" s="305"/>
      <c r="BKQ34" s="305"/>
      <c r="BKR34" s="305"/>
      <c r="BKS34" s="305"/>
      <c r="BKT34" s="305"/>
      <c r="BKU34" s="305"/>
      <c r="BKV34" s="305"/>
      <c r="BKW34" s="305"/>
      <c r="BKX34" s="305"/>
      <c r="BKY34" s="305"/>
      <c r="BKZ34" s="305"/>
      <c r="BLA34" s="305"/>
      <c r="BLB34" s="305"/>
      <c r="BLC34" s="305"/>
      <c r="BLD34" s="305"/>
      <c r="BLE34" s="305"/>
      <c r="BLF34" s="305"/>
      <c r="BLG34" s="305"/>
      <c r="BLH34" s="305"/>
      <c r="BLI34" s="305"/>
      <c r="BLJ34" s="305"/>
      <c r="BLK34" s="305"/>
      <c r="BLL34" s="305"/>
      <c r="BLM34" s="305"/>
      <c r="BLN34" s="305"/>
      <c r="BLO34" s="305"/>
      <c r="BLP34" s="305"/>
      <c r="BLQ34" s="305"/>
      <c r="BLR34" s="305"/>
      <c r="BLS34" s="305"/>
      <c r="BLT34" s="305"/>
      <c r="BLU34" s="305"/>
      <c r="BLV34" s="305"/>
      <c r="BLW34" s="305"/>
      <c r="BLX34" s="305"/>
      <c r="BLY34" s="305"/>
      <c r="BLZ34" s="305"/>
      <c r="BMA34" s="305"/>
      <c r="BMB34" s="305"/>
      <c r="BMC34" s="305"/>
      <c r="BMD34" s="305"/>
      <c r="BME34" s="305"/>
      <c r="BMF34" s="305"/>
      <c r="BMG34" s="305"/>
      <c r="BMH34" s="305"/>
      <c r="BMI34" s="305"/>
      <c r="BMJ34" s="305"/>
      <c r="BMK34" s="305"/>
      <c r="BML34" s="305"/>
      <c r="BMM34" s="305"/>
      <c r="BMN34" s="305"/>
      <c r="BMO34" s="305"/>
      <c r="BMP34" s="305"/>
      <c r="BMQ34" s="305"/>
      <c r="BMR34" s="305"/>
      <c r="BMS34" s="305"/>
      <c r="BMT34" s="305"/>
      <c r="BMU34" s="305"/>
      <c r="BMV34" s="305"/>
      <c r="BMW34" s="305"/>
      <c r="BMX34" s="305"/>
      <c r="BMY34" s="305"/>
      <c r="BMZ34" s="305"/>
      <c r="BNA34" s="305"/>
      <c r="BNB34" s="305"/>
      <c r="BNC34" s="305"/>
      <c r="BND34" s="305"/>
      <c r="BNE34" s="305"/>
      <c r="BNF34" s="305"/>
      <c r="BNG34" s="305"/>
      <c r="BNH34" s="305"/>
      <c r="BNI34" s="305"/>
      <c r="BNJ34" s="305"/>
      <c r="BNK34" s="305"/>
      <c r="BNL34" s="305"/>
      <c r="BNM34" s="305"/>
      <c r="BNN34" s="305"/>
      <c r="BNO34" s="305"/>
      <c r="BNP34" s="305"/>
      <c r="BNQ34" s="305"/>
      <c r="BNR34" s="305"/>
      <c r="BNS34" s="305"/>
      <c r="BNT34" s="305"/>
      <c r="BNU34" s="305"/>
      <c r="BNV34" s="305"/>
      <c r="BNW34" s="305"/>
      <c r="BNX34" s="305"/>
      <c r="BNY34" s="305"/>
      <c r="BNZ34" s="305"/>
      <c r="BOA34" s="305"/>
      <c r="BOB34" s="305"/>
      <c r="BOC34" s="305"/>
      <c r="BOD34" s="305"/>
      <c r="BOE34" s="305"/>
      <c r="BOF34" s="305"/>
      <c r="BOG34" s="305"/>
      <c r="BOH34" s="305"/>
      <c r="BOI34" s="305"/>
      <c r="BOJ34" s="305"/>
      <c r="BOK34" s="305"/>
      <c r="BOL34" s="305"/>
      <c r="BOM34" s="305"/>
      <c r="BON34" s="305"/>
      <c r="BOO34" s="305"/>
      <c r="BOP34" s="305"/>
      <c r="BOQ34" s="305"/>
      <c r="BOR34" s="305"/>
      <c r="BOS34" s="305"/>
      <c r="BOT34" s="305"/>
      <c r="BOU34" s="305"/>
      <c r="BOV34" s="305"/>
      <c r="BOW34" s="305"/>
      <c r="BOX34" s="305"/>
      <c r="BOY34" s="305"/>
      <c r="BOZ34" s="305"/>
      <c r="BPA34" s="305"/>
      <c r="BPB34" s="305"/>
      <c r="BPC34" s="305"/>
      <c r="BPD34" s="305"/>
      <c r="BPE34" s="305"/>
      <c r="BPF34" s="305"/>
      <c r="BPG34" s="305"/>
      <c r="BPH34" s="305"/>
      <c r="BPI34" s="305"/>
      <c r="BPJ34" s="305"/>
      <c r="BPK34" s="305"/>
      <c r="BPL34" s="305"/>
      <c r="BPM34" s="305"/>
      <c r="BPN34" s="305"/>
      <c r="BPO34" s="305"/>
      <c r="BPP34" s="305"/>
      <c r="BPQ34" s="305"/>
      <c r="BPR34" s="305"/>
      <c r="BPS34" s="305"/>
      <c r="BPT34" s="305"/>
      <c r="BPU34" s="305"/>
      <c r="BPV34" s="305"/>
      <c r="BPW34" s="305"/>
      <c r="BPX34" s="305"/>
      <c r="BPY34" s="305"/>
      <c r="BPZ34" s="305"/>
      <c r="BQA34" s="305"/>
      <c r="BQB34" s="305"/>
      <c r="BQC34" s="305"/>
      <c r="BQD34" s="305"/>
      <c r="BQE34" s="305"/>
      <c r="BQF34" s="305"/>
      <c r="BQG34" s="305"/>
      <c r="BQH34" s="305"/>
      <c r="BQI34" s="305"/>
      <c r="BQJ34" s="305"/>
      <c r="BQK34" s="305"/>
      <c r="BQL34" s="305"/>
      <c r="BQM34" s="305"/>
      <c r="BQN34" s="305"/>
      <c r="BQO34" s="305"/>
      <c r="BQP34" s="305"/>
      <c r="BQQ34" s="305"/>
      <c r="BQR34" s="305"/>
      <c r="BQS34" s="305"/>
      <c r="BQT34" s="305"/>
      <c r="BQU34" s="305"/>
      <c r="BQV34" s="305"/>
      <c r="BQW34" s="305"/>
      <c r="BQX34" s="305"/>
      <c r="BQY34" s="305"/>
      <c r="BQZ34" s="305"/>
      <c r="BRA34" s="305"/>
      <c r="BRB34" s="305"/>
      <c r="BRC34" s="305"/>
      <c r="BRD34" s="305"/>
      <c r="BRE34" s="305"/>
      <c r="BRF34" s="305"/>
      <c r="BRG34" s="305"/>
      <c r="BRH34" s="305"/>
      <c r="BRI34" s="305"/>
      <c r="BRJ34" s="305"/>
      <c r="BRK34" s="305"/>
      <c r="BRL34" s="305"/>
      <c r="BRM34" s="305"/>
      <c r="BRN34" s="305"/>
      <c r="BRO34" s="305"/>
      <c r="BRP34" s="305"/>
      <c r="BRQ34" s="305"/>
      <c r="BRR34" s="305"/>
      <c r="BRS34" s="305"/>
      <c r="BRT34" s="305"/>
      <c r="BRU34" s="305"/>
      <c r="BRV34" s="305"/>
      <c r="BRW34" s="305"/>
      <c r="BRX34" s="305"/>
      <c r="BRY34" s="305"/>
      <c r="BRZ34" s="305"/>
      <c r="BSA34" s="305"/>
      <c r="BSB34" s="305"/>
      <c r="BSC34" s="305"/>
      <c r="BSD34" s="305"/>
      <c r="BSE34" s="305"/>
      <c r="BSF34" s="305"/>
      <c r="BSG34" s="305"/>
      <c r="BSH34" s="305"/>
      <c r="BSI34" s="305"/>
      <c r="BSJ34" s="305"/>
      <c r="BSK34" s="305"/>
      <c r="BSL34" s="305"/>
      <c r="BSM34" s="305"/>
      <c r="BSN34" s="305"/>
      <c r="BSO34" s="305"/>
      <c r="BSP34" s="305"/>
      <c r="BSQ34" s="305"/>
      <c r="BSR34" s="305"/>
      <c r="BSS34" s="305"/>
      <c r="BST34" s="305"/>
      <c r="BSU34" s="305"/>
      <c r="BSV34" s="305"/>
      <c r="BSW34" s="305"/>
      <c r="BSX34" s="305"/>
      <c r="BSY34" s="305"/>
      <c r="BSZ34" s="305"/>
      <c r="BTA34" s="305"/>
      <c r="BTB34" s="305"/>
      <c r="BTC34" s="305"/>
      <c r="BTD34" s="305"/>
      <c r="BTE34" s="305"/>
      <c r="BTF34" s="305"/>
      <c r="BTG34" s="305"/>
      <c r="BTH34" s="305"/>
      <c r="BTI34" s="305"/>
      <c r="BTJ34" s="305"/>
      <c r="BTK34" s="305"/>
      <c r="BTL34" s="305"/>
      <c r="BTM34" s="305"/>
      <c r="BTN34" s="305"/>
      <c r="BTO34" s="305"/>
      <c r="BTP34" s="305"/>
      <c r="BTQ34" s="305"/>
      <c r="BTR34" s="305"/>
      <c r="BTS34" s="305"/>
      <c r="BTT34" s="305"/>
      <c r="BTU34" s="305"/>
      <c r="BTV34" s="305"/>
      <c r="BTW34" s="305"/>
      <c r="BTX34" s="305"/>
      <c r="BTY34" s="305"/>
      <c r="BTZ34" s="305"/>
      <c r="BUA34" s="305"/>
      <c r="BUB34" s="305"/>
      <c r="BUC34" s="305"/>
      <c r="BUD34" s="305"/>
      <c r="BUE34" s="305"/>
      <c r="BUF34" s="305"/>
      <c r="BUG34" s="305"/>
      <c r="BUH34" s="305"/>
      <c r="BUI34" s="305"/>
      <c r="BUJ34" s="305"/>
      <c r="BUK34" s="305"/>
      <c r="BUL34" s="305"/>
      <c r="BUM34" s="305"/>
      <c r="BUN34" s="305"/>
      <c r="BUO34" s="305"/>
      <c r="BUP34" s="305"/>
      <c r="BUQ34" s="305"/>
      <c r="BUR34" s="305"/>
      <c r="BUS34" s="305"/>
      <c r="BUT34" s="305"/>
      <c r="BUU34" s="305"/>
      <c r="BUV34" s="305"/>
      <c r="BUW34" s="305"/>
      <c r="BUX34" s="305"/>
      <c r="BUY34" s="305"/>
      <c r="BUZ34" s="305"/>
      <c r="BVA34" s="305"/>
      <c r="BVB34" s="305"/>
      <c r="BVC34" s="305"/>
      <c r="BVD34" s="305"/>
      <c r="BVE34" s="305"/>
      <c r="BVF34" s="305"/>
      <c r="BVG34" s="305"/>
      <c r="BVH34" s="305"/>
      <c r="BVI34" s="305"/>
      <c r="BVJ34" s="305"/>
      <c r="BVK34" s="305"/>
      <c r="BVL34" s="305"/>
      <c r="BVM34" s="305"/>
      <c r="BVN34" s="305"/>
      <c r="BVO34" s="305"/>
      <c r="BVP34" s="305"/>
      <c r="BVQ34" s="305"/>
      <c r="BVR34" s="305"/>
      <c r="BVS34" s="305"/>
      <c r="BVT34" s="305"/>
      <c r="BVU34" s="305"/>
      <c r="BVV34" s="305"/>
      <c r="BVW34" s="305"/>
      <c r="BVX34" s="305"/>
      <c r="BVY34" s="305"/>
      <c r="BVZ34" s="305"/>
      <c r="BWA34" s="305"/>
      <c r="BWB34" s="305"/>
      <c r="BWC34" s="305"/>
      <c r="BWD34" s="305"/>
      <c r="BWE34" s="305"/>
      <c r="BWF34" s="305"/>
      <c r="BWG34" s="305"/>
      <c r="BWH34" s="305"/>
      <c r="BWI34" s="305"/>
      <c r="BWJ34" s="305"/>
      <c r="BWK34" s="305"/>
      <c r="BWL34" s="305"/>
      <c r="BWM34" s="305"/>
      <c r="BWN34" s="305"/>
      <c r="BWO34" s="305"/>
      <c r="BWP34" s="305"/>
      <c r="BWQ34" s="305"/>
      <c r="BWR34" s="305"/>
      <c r="BWS34" s="305"/>
      <c r="BWT34" s="305"/>
      <c r="BWU34" s="305"/>
      <c r="BWV34" s="305"/>
      <c r="BWW34" s="305"/>
      <c r="BWX34" s="305"/>
      <c r="BWY34" s="305"/>
      <c r="BWZ34" s="305"/>
      <c r="BXA34" s="305"/>
      <c r="BXB34" s="305"/>
      <c r="BXC34" s="305"/>
      <c r="BXD34" s="305"/>
      <c r="BXE34" s="305"/>
      <c r="BXF34" s="305"/>
      <c r="BXG34" s="305"/>
      <c r="BXH34" s="305"/>
      <c r="BXI34" s="305"/>
      <c r="BXJ34" s="305"/>
      <c r="BXK34" s="305"/>
      <c r="BXL34" s="305"/>
      <c r="BXM34" s="305"/>
      <c r="BXN34" s="305"/>
      <c r="BXO34" s="305"/>
      <c r="BXP34" s="305"/>
      <c r="BXQ34" s="305"/>
      <c r="BXR34" s="305"/>
      <c r="BXS34" s="305"/>
      <c r="BXT34" s="305"/>
      <c r="BXU34" s="305"/>
      <c r="BXV34" s="305"/>
      <c r="BXW34" s="305"/>
      <c r="BXX34" s="305"/>
      <c r="BXY34" s="305"/>
      <c r="BXZ34" s="305"/>
      <c r="BYA34" s="305"/>
      <c r="BYB34" s="305"/>
      <c r="BYC34" s="305"/>
      <c r="BYD34" s="305"/>
      <c r="BYE34" s="305"/>
      <c r="BYF34" s="305"/>
      <c r="BYG34" s="305"/>
      <c r="BYH34" s="305"/>
      <c r="BYI34" s="305"/>
      <c r="BYJ34" s="305"/>
      <c r="BYK34" s="305"/>
      <c r="BYL34" s="305"/>
      <c r="BYM34" s="305"/>
      <c r="BYN34" s="305"/>
      <c r="BYO34" s="305"/>
      <c r="BYP34" s="305"/>
      <c r="BYQ34" s="305"/>
      <c r="BYR34" s="305"/>
      <c r="BYS34" s="305"/>
      <c r="BYT34" s="305"/>
      <c r="BYU34" s="305"/>
      <c r="BYV34" s="305"/>
      <c r="BYW34" s="305"/>
      <c r="BYX34" s="305"/>
      <c r="BYY34" s="305"/>
      <c r="BYZ34" s="305"/>
      <c r="BZA34" s="305"/>
      <c r="BZB34" s="305"/>
      <c r="BZC34" s="305"/>
      <c r="BZD34" s="305"/>
      <c r="BZE34" s="305"/>
      <c r="BZF34" s="305"/>
      <c r="BZG34" s="305"/>
      <c r="BZH34" s="305"/>
      <c r="BZI34" s="305"/>
      <c r="BZJ34" s="305"/>
      <c r="BZK34" s="305"/>
      <c r="BZL34" s="305"/>
      <c r="BZM34" s="305"/>
      <c r="BZN34" s="305"/>
      <c r="BZO34" s="305"/>
      <c r="BZP34" s="305"/>
      <c r="BZQ34" s="305"/>
      <c r="BZR34" s="305"/>
      <c r="BZS34" s="305"/>
      <c r="BZT34" s="305"/>
      <c r="BZU34" s="305"/>
      <c r="BZV34" s="305"/>
      <c r="BZW34" s="305"/>
      <c r="BZX34" s="305"/>
      <c r="BZY34" s="305"/>
      <c r="BZZ34" s="305"/>
      <c r="CAA34" s="305"/>
      <c r="CAB34" s="305"/>
      <c r="CAC34" s="305"/>
      <c r="CAD34" s="305"/>
      <c r="CAE34" s="305"/>
      <c r="CAF34" s="305"/>
      <c r="CAG34" s="305"/>
      <c r="CAH34" s="305"/>
      <c r="CAI34" s="305"/>
      <c r="CAJ34" s="305"/>
      <c r="CAK34" s="305"/>
      <c r="CAL34" s="305"/>
      <c r="CAM34" s="305"/>
      <c r="CAN34" s="305"/>
      <c r="CAO34" s="305"/>
      <c r="CAP34" s="305"/>
      <c r="CAQ34" s="305"/>
      <c r="CAR34" s="305"/>
      <c r="CAS34" s="305"/>
      <c r="CAT34" s="305"/>
      <c r="CAU34" s="305"/>
      <c r="CAV34" s="305"/>
      <c r="CAW34" s="305"/>
      <c r="CAX34" s="305"/>
      <c r="CAY34" s="305"/>
      <c r="CAZ34" s="305"/>
      <c r="CBA34" s="305"/>
      <c r="CBB34" s="305"/>
      <c r="CBC34" s="305"/>
      <c r="CBD34" s="305"/>
      <c r="CBE34" s="305"/>
      <c r="CBF34" s="305"/>
      <c r="CBG34" s="305"/>
      <c r="CBH34" s="305"/>
      <c r="CBI34" s="305"/>
      <c r="CBJ34" s="305"/>
      <c r="CBK34" s="305"/>
      <c r="CBL34" s="305"/>
      <c r="CBM34" s="305"/>
      <c r="CBN34" s="305"/>
      <c r="CBO34" s="305"/>
      <c r="CBP34" s="305"/>
      <c r="CBQ34" s="305"/>
      <c r="CBR34" s="305"/>
      <c r="CBS34" s="305"/>
      <c r="CBT34" s="305"/>
      <c r="CBU34" s="305"/>
      <c r="CBV34" s="305"/>
      <c r="CBW34" s="305"/>
      <c r="CBX34" s="305"/>
      <c r="CBY34" s="305"/>
      <c r="CBZ34" s="305"/>
      <c r="CCA34" s="305"/>
      <c r="CCB34" s="305"/>
      <c r="CCC34" s="305"/>
      <c r="CCD34" s="305"/>
      <c r="CCE34" s="305"/>
      <c r="CCF34" s="305"/>
      <c r="CCG34" s="305"/>
      <c r="CCH34" s="305"/>
      <c r="CCI34" s="305"/>
      <c r="CCJ34" s="305"/>
      <c r="CCK34" s="305"/>
      <c r="CCL34" s="305"/>
      <c r="CCM34" s="305"/>
      <c r="CCN34" s="305"/>
      <c r="CCO34" s="305"/>
      <c r="CCP34" s="305"/>
      <c r="CCQ34" s="305"/>
      <c r="CCR34" s="305"/>
      <c r="CCS34" s="305"/>
      <c r="CCT34" s="305"/>
      <c r="CCU34" s="305"/>
      <c r="CCV34" s="305"/>
      <c r="CCW34" s="305"/>
      <c r="CCX34" s="305"/>
      <c r="CCY34" s="305"/>
      <c r="CCZ34" s="305"/>
      <c r="CDA34" s="305"/>
      <c r="CDB34" s="305"/>
      <c r="CDC34" s="305"/>
      <c r="CDD34" s="305"/>
      <c r="CDE34" s="305"/>
      <c r="CDF34" s="305"/>
      <c r="CDG34" s="305"/>
      <c r="CDH34" s="305"/>
      <c r="CDI34" s="305"/>
      <c r="CDJ34" s="305"/>
      <c r="CDK34" s="305"/>
      <c r="CDL34" s="305"/>
      <c r="CDM34" s="305"/>
      <c r="CDN34" s="305"/>
      <c r="CDO34" s="305"/>
      <c r="CDP34" s="305"/>
      <c r="CDQ34" s="305"/>
      <c r="CDR34" s="305"/>
      <c r="CDS34" s="305"/>
      <c r="CDT34" s="305"/>
      <c r="CDU34" s="305"/>
      <c r="CDV34" s="305"/>
      <c r="CDW34" s="305"/>
      <c r="CDX34" s="305"/>
      <c r="CDY34" s="305"/>
      <c r="CDZ34" s="305"/>
      <c r="CEA34" s="305"/>
      <c r="CEB34" s="305"/>
      <c r="CEC34" s="305"/>
      <c r="CED34" s="305"/>
      <c r="CEE34" s="305"/>
      <c r="CEF34" s="305"/>
      <c r="CEG34" s="305"/>
      <c r="CEH34" s="305"/>
      <c r="CEI34" s="305"/>
      <c r="CEJ34" s="305"/>
      <c r="CEK34" s="305"/>
      <c r="CEL34" s="305"/>
      <c r="CEM34" s="305"/>
      <c r="CEN34" s="305"/>
      <c r="CEO34" s="305"/>
      <c r="CEP34" s="305"/>
      <c r="CEQ34" s="305"/>
      <c r="CER34" s="305"/>
      <c r="CES34" s="305"/>
      <c r="CET34" s="305"/>
      <c r="CEU34" s="305"/>
      <c r="CEV34" s="305"/>
      <c r="CEW34" s="305"/>
      <c r="CEX34" s="305"/>
      <c r="CEY34" s="305"/>
      <c r="CEZ34" s="305"/>
      <c r="CFA34" s="305"/>
      <c r="CFB34" s="305"/>
      <c r="CFC34" s="305"/>
      <c r="CFD34" s="305"/>
      <c r="CFE34" s="305"/>
      <c r="CFF34" s="305"/>
      <c r="CFG34" s="305"/>
      <c r="CFH34" s="305"/>
      <c r="CFI34" s="305"/>
      <c r="CFJ34" s="305"/>
      <c r="CFK34" s="305"/>
      <c r="CFL34" s="305"/>
      <c r="CFM34" s="305"/>
      <c r="CFN34" s="305"/>
      <c r="CFO34" s="305"/>
      <c r="CFP34" s="305"/>
      <c r="CFQ34" s="305"/>
      <c r="CFR34" s="305"/>
      <c r="CFS34" s="305"/>
      <c r="CFT34" s="305"/>
      <c r="CFU34" s="305"/>
      <c r="CFV34" s="305"/>
      <c r="CFW34" s="305"/>
      <c r="CFX34" s="305"/>
      <c r="CFY34" s="305"/>
      <c r="CFZ34" s="305"/>
      <c r="CGA34" s="305"/>
      <c r="CGB34" s="305"/>
      <c r="CGC34" s="305"/>
      <c r="CGD34" s="305"/>
      <c r="CGE34" s="305"/>
      <c r="CGF34" s="305"/>
      <c r="CGG34" s="305"/>
      <c r="CGH34" s="305"/>
      <c r="CGI34" s="305"/>
      <c r="CGJ34" s="305"/>
      <c r="CGK34" s="305"/>
      <c r="CGL34" s="305"/>
      <c r="CGM34" s="305"/>
      <c r="CGN34" s="305"/>
      <c r="CGO34" s="305"/>
      <c r="CGP34" s="305"/>
      <c r="CGQ34" s="305"/>
      <c r="CGR34" s="305"/>
      <c r="CGS34" s="305"/>
      <c r="CGT34" s="305"/>
      <c r="CGU34" s="305"/>
      <c r="CGV34" s="305"/>
      <c r="CGW34" s="305"/>
      <c r="CGX34" s="305"/>
      <c r="CGY34" s="305"/>
      <c r="CGZ34" s="305"/>
      <c r="CHA34" s="305"/>
      <c r="CHB34" s="305"/>
      <c r="CHC34" s="305"/>
      <c r="CHD34" s="305"/>
      <c r="CHE34" s="305"/>
      <c r="CHF34" s="305"/>
      <c r="CHG34" s="305"/>
      <c r="CHH34" s="305"/>
      <c r="CHI34" s="305"/>
      <c r="CHJ34" s="305"/>
      <c r="CHK34" s="305"/>
      <c r="CHL34" s="305"/>
      <c r="CHM34" s="305"/>
      <c r="CHN34" s="305"/>
      <c r="CHO34" s="305"/>
      <c r="CHP34" s="305"/>
      <c r="CHQ34" s="305"/>
      <c r="CHR34" s="305"/>
      <c r="CHS34" s="305"/>
      <c r="CHT34" s="305"/>
      <c r="CHU34" s="305"/>
      <c r="CHV34" s="305"/>
      <c r="CHW34" s="305"/>
      <c r="CHX34" s="305"/>
      <c r="CHY34" s="305"/>
      <c r="CHZ34" s="305"/>
      <c r="CIA34" s="305"/>
      <c r="CIB34" s="305"/>
      <c r="CIC34" s="305"/>
      <c r="CID34" s="305"/>
      <c r="CIE34" s="305"/>
      <c r="CIF34" s="305"/>
      <c r="CIG34" s="305"/>
      <c r="CIH34" s="305"/>
      <c r="CII34" s="305"/>
      <c r="CIJ34" s="305"/>
      <c r="CIK34" s="305"/>
      <c r="CIL34" s="305"/>
      <c r="CIM34" s="305"/>
      <c r="CIN34" s="305"/>
      <c r="CIO34" s="305"/>
      <c r="CIP34" s="305"/>
      <c r="CIQ34" s="305"/>
      <c r="CIR34" s="305"/>
      <c r="CIS34" s="305"/>
      <c r="CIT34" s="305"/>
      <c r="CIU34" s="305"/>
      <c r="CIV34" s="305"/>
      <c r="CIW34" s="305"/>
      <c r="CIX34" s="305"/>
      <c r="CIY34" s="305"/>
      <c r="CIZ34" s="305"/>
      <c r="CJA34" s="305"/>
      <c r="CJB34" s="305"/>
      <c r="CJC34" s="305"/>
      <c r="CJD34" s="305"/>
      <c r="CJE34" s="305"/>
      <c r="CJF34" s="305"/>
      <c r="CJG34" s="305"/>
      <c r="CJH34" s="305"/>
      <c r="CJI34" s="305"/>
      <c r="CJJ34" s="305"/>
      <c r="CJK34" s="305"/>
      <c r="CJL34" s="305"/>
      <c r="CJM34" s="305"/>
      <c r="CJN34" s="305"/>
      <c r="CJO34" s="305"/>
      <c r="CJP34" s="305"/>
      <c r="CJQ34" s="305"/>
      <c r="CJR34" s="305"/>
      <c r="CJS34" s="305"/>
      <c r="CJT34" s="305"/>
      <c r="CJU34" s="305"/>
      <c r="CJV34" s="305"/>
      <c r="CJW34" s="305"/>
      <c r="CJX34" s="305"/>
      <c r="CJY34" s="305"/>
      <c r="CJZ34" s="305"/>
      <c r="CKA34" s="305"/>
      <c r="CKB34" s="305"/>
      <c r="CKC34" s="305"/>
      <c r="CKD34" s="305"/>
      <c r="CKE34" s="305"/>
      <c r="CKF34" s="305"/>
      <c r="CKG34" s="305"/>
      <c r="CKH34" s="305"/>
      <c r="CKI34" s="305"/>
      <c r="CKJ34" s="305"/>
      <c r="CKK34" s="305"/>
      <c r="CKL34" s="305"/>
      <c r="CKM34" s="305"/>
      <c r="CKN34" s="305"/>
      <c r="CKO34" s="305"/>
      <c r="CKP34" s="305"/>
      <c r="CKQ34" s="305"/>
      <c r="CKR34" s="305"/>
      <c r="CKS34" s="305"/>
      <c r="CKT34" s="305"/>
      <c r="CKU34" s="305"/>
      <c r="CKV34" s="305"/>
      <c r="CKW34" s="305"/>
      <c r="CKX34" s="305"/>
      <c r="CKY34" s="305"/>
      <c r="CKZ34" s="305"/>
      <c r="CLA34" s="305"/>
      <c r="CLB34" s="305"/>
      <c r="CLC34" s="305"/>
      <c r="CLD34" s="305"/>
      <c r="CLE34" s="305"/>
      <c r="CLF34" s="305"/>
      <c r="CLG34" s="305"/>
      <c r="CLH34" s="305"/>
      <c r="CLI34" s="305"/>
      <c r="CLJ34" s="305"/>
      <c r="CLK34" s="305"/>
      <c r="CLL34" s="305"/>
      <c r="CLM34" s="305"/>
      <c r="CLN34" s="305"/>
      <c r="CLO34" s="305"/>
      <c r="CLP34" s="305"/>
      <c r="CLQ34" s="305"/>
      <c r="CLR34" s="305"/>
      <c r="CLS34" s="305"/>
      <c r="CLT34" s="305"/>
      <c r="CLU34" s="305"/>
      <c r="CLV34" s="305"/>
      <c r="CLW34" s="305"/>
      <c r="CLX34" s="305"/>
      <c r="CLY34" s="305"/>
      <c r="CLZ34" s="305"/>
      <c r="CMA34" s="305"/>
      <c r="CMB34" s="305"/>
      <c r="CMC34" s="305"/>
      <c r="CMD34" s="305"/>
      <c r="CME34" s="305"/>
      <c r="CMF34" s="305"/>
      <c r="CMG34" s="305"/>
      <c r="CMH34" s="305"/>
      <c r="CMI34" s="305"/>
      <c r="CMJ34" s="305"/>
      <c r="CMK34" s="305"/>
      <c r="CML34" s="305"/>
      <c r="CMM34" s="305"/>
      <c r="CMN34" s="305"/>
      <c r="CMO34" s="305"/>
      <c r="CMP34" s="305"/>
      <c r="CMQ34" s="305"/>
      <c r="CMR34" s="305"/>
      <c r="CMS34" s="305"/>
      <c r="CMT34" s="305"/>
      <c r="CMU34" s="305"/>
      <c r="CMV34" s="305"/>
      <c r="CMW34" s="305"/>
      <c r="CMX34" s="305"/>
      <c r="CMY34" s="305"/>
      <c r="CMZ34" s="305"/>
      <c r="CNA34" s="305"/>
      <c r="CNB34" s="305"/>
      <c r="CNC34" s="305"/>
      <c r="CND34" s="305"/>
      <c r="CNE34" s="305"/>
      <c r="CNF34" s="305"/>
      <c r="CNG34" s="305"/>
      <c r="CNH34" s="305"/>
      <c r="CNI34" s="305"/>
      <c r="CNJ34" s="305"/>
      <c r="CNK34" s="305"/>
      <c r="CNL34" s="305"/>
      <c r="CNM34" s="305"/>
      <c r="CNN34" s="305"/>
      <c r="CNO34" s="305"/>
      <c r="CNP34" s="305"/>
      <c r="CNQ34" s="305"/>
      <c r="CNR34" s="305"/>
      <c r="CNS34" s="305"/>
      <c r="CNT34" s="305"/>
      <c r="CNU34" s="305"/>
      <c r="CNV34" s="305"/>
      <c r="CNW34" s="305"/>
      <c r="CNX34" s="305"/>
      <c r="CNY34" s="305"/>
      <c r="CNZ34" s="305"/>
      <c r="COA34" s="305"/>
      <c r="COB34" s="305"/>
      <c r="COC34" s="305"/>
      <c r="COD34" s="305"/>
      <c r="COE34" s="305"/>
      <c r="COF34" s="305"/>
      <c r="COG34" s="305"/>
      <c r="COH34" s="305"/>
      <c r="COI34" s="305"/>
      <c r="COJ34" s="305"/>
      <c r="COK34" s="305"/>
      <c r="COL34" s="305"/>
      <c r="COM34" s="305"/>
      <c r="CON34" s="305"/>
      <c r="COO34" s="305"/>
      <c r="COP34" s="305"/>
      <c r="COQ34" s="305"/>
      <c r="COR34" s="305"/>
      <c r="COS34" s="305"/>
      <c r="COT34" s="305"/>
      <c r="COU34" s="305"/>
      <c r="COV34" s="305"/>
      <c r="COW34" s="305"/>
      <c r="COX34" s="305"/>
      <c r="COY34" s="305"/>
      <c r="COZ34" s="305"/>
      <c r="CPA34" s="305"/>
      <c r="CPB34" s="305"/>
      <c r="CPC34" s="305"/>
      <c r="CPD34" s="305"/>
      <c r="CPE34" s="305"/>
      <c r="CPF34" s="305"/>
      <c r="CPG34" s="305"/>
      <c r="CPH34" s="305"/>
      <c r="CPI34" s="305"/>
      <c r="CPJ34" s="305"/>
      <c r="CPK34" s="305"/>
      <c r="CPL34" s="305"/>
      <c r="CPM34" s="305"/>
      <c r="CPN34" s="305"/>
      <c r="CPO34" s="305"/>
      <c r="CPP34" s="305"/>
      <c r="CPQ34" s="305"/>
      <c r="CPR34" s="305"/>
      <c r="CPS34" s="305"/>
      <c r="CPT34" s="305"/>
      <c r="CPU34" s="305"/>
      <c r="CPV34" s="305"/>
      <c r="CPW34" s="305"/>
      <c r="CPX34" s="305"/>
      <c r="CPY34" s="305"/>
      <c r="CPZ34" s="305"/>
      <c r="CQA34" s="305"/>
      <c r="CQB34" s="305"/>
      <c r="CQC34" s="305"/>
      <c r="CQD34" s="305"/>
      <c r="CQE34" s="305"/>
      <c r="CQF34" s="305"/>
      <c r="CQG34" s="305"/>
      <c r="CQH34" s="305"/>
      <c r="CQI34" s="305"/>
      <c r="CQJ34" s="305"/>
      <c r="CQK34" s="305"/>
      <c r="CQL34" s="305"/>
      <c r="CQM34" s="305"/>
      <c r="CQN34" s="305"/>
      <c r="CQO34" s="305"/>
      <c r="CQP34" s="305"/>
      <c r="CQQ34" s="305"/>
      <c r="CQR34" s="305"/>
      <c r="CQS34" s="305"/>
      <c r="CQT34" s="305"/>
      <c r="CQU34" s="305"/>
      <c r="CQV34" s="305"/>
      <c r="CQW34" s="305"/>
      <c r="CQX34" s="305"/>
      <c r="CQY34" s="305"/>
      <c r="CQZ34" s="305"/>
      <c r="CRA34" s="305"/>
      <c r="CRB34" s="305"/>
      <c r="CRC34" s="305"/>
      <c r="CRD34" s="305"/>
      <c r="CRE34" s="305"/>
      <c r="CRF34" s="305"/>
      <c r="CRG34" s="305"/>
      <c r="CRH34" s="305"/>
      <c r="CRI34" s="305"/>
      <c r="CRJ34" s="305"/>
      <c r="CRK34" s="305"/>
      <c r="CRL34" s="305"/>
      <c r="CRM34" s="305"/>
      <c r="CRN34" s="305"/>
      <c r="CRO34" s="305"/>
      <c r="CRP34" s="305"/>
      <c r="CRQ34" s="305"/>
      <c r="CRR34" s="305"/>
      <c r="CRS34" s="305"/>
      <c r="CRT34" s="305"/>
      <c r="CRU34" s="305"/>
      <c r="CRV34" s="305"/>
      <c r="CRW34" s="305"/>
      <c r="CRX34" s="305"/>
      <c r="CRY34" s="305"/>
      <c r="CRZ34" s="305"/>
      <c r="CSA34" s="305"/>
      <c r="CSB34" s="305"/>
      <c r="CSC34" s="305"/>
      <c r="CSD34" s="305"/>
      <c r="CSE34" s="305"/>
      <c r="CSF34" s="305"/>
      <c r="CSG34" s="305"/>
      <c r="CSH34" s="305"/>
      <c r="CSI34" s="305"/>
      <c r="CSJ34" s="305"/>
      <c r="CSK34" s="305"/>
      <c r="CSL34" s="305"/>
      <c r="CSM34" s="305"/>
      <c r="CSN34" s="305"/>
      <c r="CSO34" s="305"/>
      <c r="CSP34" s="305"/>
      <c r="CSQ34" s="305"/>
      <c r="CSR34" s="305"/>
      <c r="CSS34" s="305"/>
      <c r="CST34" s="305"/>
      <c r="CSU34" s="305"/>
      <c r="CSV34" s="305"/>
      <c r="CSW34" s="305"/>
      <c r="CSX34" s="305"/>
      <c r="CSY34" s="305"/>
      <c r="CSZ34" s="305"/>
      <c r="CTA34" s="305"/>
      <c r="CTB34" s="305"/>
      <c r="CTC34" s="305"/>
      <c r="CTD34" s="305"/>
      <c r="CTE34" s="305"/>
      <c r="CTF34" s="305"/>
      <c r="CTG34" s="305"/>
      <c r="CTH34" s="305"/>
      <c r="CTI34" s="305"/>
      <c r="CTJ34" s="305"/>
      <c r="CTK34" s="305"/>
      <c r="CTL34" s="305"/>
      <c r="CTM34" s="305"/>
      <c r="CTN34" s="305"/>
      <c r="CTO34" s="305"/>
      <c r="CTP34" s="305"/>
      <c r="CTQ34" s="305"/>
      <c r="CTR34" s="305"/>
      <c r="CTS34" s="305"/>
      <c r="CTT34" s="305"/>
      <c r="CTU34" s="305"/>
      <c r="CTV34" s="305"/>
      <c r="CTW34" s="305"/>
      <c r="CTX34" s="305"/>
      <c r="CTY34" s="305"/>
      <c r="CTZ34" s="305"/>
      <c r="CUA34" s="305"/>
      <c r="CUB34" s="305"/>
      <c r="CUC34" s="305"/>
      <c r="CUD34" s="305"/>
      <c r="CUE34" s="305"/>
      <c r="CUF34" s="305"/>
      <c r="CUG34" s="305"/>
      <c r="CUH34" s="305"/>
      <c r="CUI34" s="305"/>
      <c r="CUJ34" s="305"/>
      <c r="CUK34" s="305"/>
      <c r="CUL34" s="305"/>
      <c r="CUM34" s="305"/>
      <c r="CUN34" s="305"/>
      <c r="CUO34" s="305"/>
      <c r="CUP34" s="305"/>
      <c r="CUQ34" s="305"/>
      <c r="CUR34" s="305"/>
      <c r="CUS34" s="305"/>
      <c r="CUT34" s="305"/>
      <c r="CUU34" s="305"/>
      <c r="CUV34" s="305"/>
      <c r="CUW34" s="305"/>
      <c r="CUX34" s="305"/>
      <c r="CUY34" s="305"/>
      <c r="CUZ34" s="305"/>
      <c r="CVA34" s="305"/>
      <c r="CVB34" s="305"/>
      <c r="CVC34" s="305"/>
      <c r="CVD34" s="305"/>
      <c r="CVE34" s="305"/>
      <c r="CVF34" s="305"/>
      <c r="CVG34" s="305"/>
      <c r="CVH34" s="305"/>
      <c r="CVI34" s="305"/>
      <c r="CVJ34" s="305"/>
      <c r="CVK34" s="305"/>
      <c r="CVL34" s="305"/>
      <c r="CVM34" s="305"/>
      <c r="CVN34" s="305"/>
      <c r="CVO34" s="305"/>
      <c r="CVP34" s="305"/>
      <c r="CVQ34" s="305"/>
      <c r="CVR34" s="305"/>
      <c r="CVS34" s="305"/>
      <c r="CVT34" s="305"/>
      <c r="CVU34" s="305"/>
      <c r="CVV34" s="305"/>
      <c r="CVW34" s="305"/>
      <c r="CVX34" s="305"/>
      <c r="CVY34" s="305"/>
      <c r="CVZ34" s="305"/>
      <c r="CWA34" s="305"/>
      <c r="CWB34" s="305"/>
      <c r="CWC34" s="305"/>
      <c r="CWD34" s="305"/>
      <c r="CWE34" s="305"/>
      <c r="CWF34" s="305"/>
      <c r="CWG34" s="305"/>
      <c r="CWH34" s="305"/>
      <c r="CWI34" s="305"/>
      <c r="CWJ34" s="305"/>
      <c r="CWK34" s="305"/>
      <c r="CWL34" s="305"/>
      <c r="CWM34" s="305"/>
      <c r="CWN34" s="305"/>
      <c r="CWO34" s="305"/>
      <c r="CWP34" s="305"/>
      <c r="CWQ34" s="305"/>
      <c r="CWR34" s="305"/>
      <c r="CWS34" s="305"/>
      <c r="CWT34" s="305"/>
      <c r="CWU34" s="305"/>
      <c r="CWV34" s="305"/>
      <c r="CWW34" s="305"/>
      <c r="CWX34" s="305"/>
      <c r="CWY34" s="305"/>
      <c r="CWZ34" s="305"/>
      <c r="CXA34" s="305"/>
      <c r="CXB34" s="305"/>
      <c r="CXC34" s="305"/>
      <c r="CXD34" s="305"/>
      <c r="CXE34" s="305"/>
      <c r="CXF34" s="305"/>
      <c r="CXG34" s="305"/>
      <c r="CXH34" s="305"/>
      <c r="CXI34" s="305"/>
      <c r="CXJ34" s="305"/>
      <c r="CXK34" s="305"/>
      <c r="CXL34" s="305"/>
      <c r="CXM34" s="305"/>
      <c r="CXN34" s="305"/>
      <c r="CXO34" s="305"/>
      <c r="CXP34" s="305"/>
      <c r="CXQ34" s="305"/>
      <c r="CXR34" s="305"/>
      <c r="CXS34" s="305"/>
      <c r="CXT34" s="305"/>
      <c r="CXU34" s="305"/>
      <c r="CXV34" s="305"/>
      <c r="CXW34" s="305"/>
      <c r="CXX34" s="305"/>
      <c r="CXY34" s="305"/>
      <c r="CXZ34" s="305"/>
      <c r="CYA34" s="305"/>
      <c r="CYB34" s="305"/>
      <c r="CYC34" s="305"/>
      <c r="CYD34" s="305"/>
      <c r="CYE34" s="305"/>
      <c r="CYF34" s="305"/>
      <c r="CYG34" s="305"/>
      <c r="CYH34" s="305"/>
      <c r="CYI34" s="305"/>
      <c r="CYJ34" s="305"/>
      <c r="CYK34" s="305"/>
      <c r="CYL34" s="305"/>
      <c r="CYM34" s="305"/>
      <c r="CYN34" s="305"/>
      <c r="CYO34" s="305"/>
      <c r="CYP34" s="305"/>
      <c r="CYQ34" s="305"/>
      <c r="CYR34" s="305"/>
      <c r="CYS34" s="305"/>
      <c r="CYT34" s="305"/>
      <c r="CYU34" s="305"/>
      <c r="CYV34" s="305"/>
      <c r="CYW34" s="305"/>
      <c r="CYX34" s="305"/>
      <c r="CYY34" s="305"/>
      <c r="CYZ34" s="305"/>
      <c r="CZA34" s="305"/>
      <c r="CZB34" s="305"/>
      <c r="CZC34" s="305"/>
      <c r="CZD34" s="305"/>
      <c r="CZE34" s="305"/>
      <c r="CZF34" s="305"/>
      <c r="CZG34" s="305"/>
      <c r="CZH34" s="305"/>
      <c r="CZI34" s="305"/>
      <c r="CZJ34" s="305"/>
      <c r="CZK34" s="305"/>
      <c r="CZL34" s="305"/>
      <c r="CZM34" s="305"/>
      <c r="CZN34" s="305"/>
      <c r="CZO34" s="305"/>
      <c r="CZP34" s="305"/>
      <c r="CZQ34" s="305"/>
      <c r="CZR34" s="305"/>
      <c r="CZS34" s="305"/>
      <c r="CZT34" s="305"/>
      <c r="CZU34" s="305"/>
      <c r="CZV34" s="305"/>
      <c r="CZW34" s="305"/>
      <c r="CZX34" s="305"/>
      <c r="CZY34" s="305"/>
      <c r="CZZ34" s="305"/>
      <c r="DAA34" s="305"/>
      <c r="DAB34" s="305"/>
      <c r="DAC34" s="305"/>
      <c r="DAD34" s="305"/>
      <c r="DAE34" s="305"/>
      <c r="DAF34" s="305"/>
      <c r="DAG34" s="305"/>
      <c r="DAH34" s="305"/>
      <c r="DAI34" s="305"/>
      <c r="DAJ34" s="305"/>
      <c r="DAK34" s="305"/>
      <c r="DAL34" s="305"/>
      <c r="DAM34" s="305"/>
      <c r="DAN34" s="305"/>
      <c r="DAO34" s="305"/>
      <c r="DAP34" s="305"/>
      <c r="DAQ34" s="305"/>
      <c r="DAR34" s="305"/>
      <c r="DAS34" s="305"/>
      <c r="DAT34" s="305"/>
      <c r="DAU34" s="305"/>
      <c r="DAV34" s="305"/>
      <c r="DAW34" s="305"/>
      <c r="DAX34" s="305"/>
      <c r="DAY34" s="305"/>
      <c r="DAZ34" s="305"/>
      <c r="DBA34" s="305"/>
      <c r="DBB34" s="305"/>
      <c r="DBC34" s="305"/>
      <c r="DBD34" s="305"/>
      <c r="DBE34" s="305"/>
      <c r="DBF34" s="305"/>
      <c r="DBG34" s="305"/>
      <c r="DBH34" s="305"/>
      <c r="DBI34" s="305"/>
      <c r="DBJ34" s="305"/>
      <c r="DBK34" s="305"/>
      <c r="DBL34" s="305"/>
      <c r="DBM34" s="305"/>
      <c r="DBN34" s="305"/>
      <c r="DBO34" s="305"/>
      <c r="DBP34" s="305"/>
      <c r="DBQ34" s="305"/>
      <c r="DBR34" s="305"/>
      <c r="DBS34" s="305"/>
      <c r="DBT34" s="305"/>
      <c r="DBU34" s="305"/>
      <c r="DBV34" s="305"/>
      <c r="DBW34" s="305"/>
      <c r="DBX34" s="305"/>
      <c r="DBY34" s="305"/>
      <c r="DBZ34" s="305"/>
      <c r="DCA34" s="305"/>
      <c r="DCB34" s="305"/>
      <c r="DCC34" s="305"/>
      <c r="DCD34" s="305"/>
      <c r="DCE34" s="305"/>
      <c r="DCF34" s="305"/>
      <c r="DCG34" s="305"/>
      <c r="DCH34" s="305"/>
      <c r="DCI34" s="305"/>
      <c r="DCJ34" s="305"/>
      <c r="DCK34" s="305"/>
      <c r="DCL34" s="305"/>
      <c r="DCM34" s="305"/>
      <c r="DCN34" s="305"/>
      <c r="DCO34" s="305"/>
      <c r="DCP34" s="305"/>
      <c r="DCQ34" s="305"/>
      <c r="DCR34" s="305"/>
      <c r="DCS34" s="305"/>
      <c r="DCT34" s="305"/>
      <c r="DCU34" s="305"/>
      <c r="DCV34" s="305"/>
      <c r="DCW34" s="305"/>
      <c r="DCX34" s="305"/>
      <c r="DCY34" s="305"/>
      <c r="DCZ34" s="305"/>
      <c r="DDA34" s="305"/>
      <c r="DDB34" s="305"/>
      <c r="DDC34" s="305"/>
      <c r="DDD34" s="305"/>
      <c r="DDE34" s="305"/>
      <c r="DDF34" s="305"/>
      <c r="DDG34" s="305"/>
      <c r="DDH34" s="305"/>
      <c r="DDI34" s="305"/>
      <c r="DDJ34" s="305"/>
      <c r="DDK34" s="305"/>
      <c r="DDL34" s="305"/>
      <c r="DDM34" s="305"/>
      <c r="DDN34" s="305"/>
      <c r="DDO34" s="305"/>
      <c r="DDP34" s="305"/>
      <c r="DDQ34" s="305"/>
      <c r="DDR34" s="305"/>
      <c r="DDS34" s="305"/>
      <c r="DDT34" s="305"/>
      <c r="DDU34" s="305"/>
      <c r="DDV34" s="305"/>
      <c r="DDW34" s="305"/>
      <c r="DDX34" s="305"/>
      <c r="DDY34" s="305"/>
      <c r="DDZ34" s="305"/>
      <c r="DEA34" s="305"/>
      <c r="DEB34" s="305"/>
      <c r="DEC34" s="305"/>
      <c r="DED34" s="305"/>
      <c r="DEE34" s="305"/>
      <c r="DEF34" s="305"/>
      <c r="DEG34" s="305"/>
      <c r="DEH34" s="305"/>
      <c r="DEI34" s="305"/>
      <c r="DEJ34" s="305"/>
      <c r="DEK34" s="305"/>
      <c r="DEL34" s="305"/>
      <c r="DEM34" s="305"/>
      <c r="DEN34" s="305"/>
      <c r="DEO34" s="305"/>
      <c r="DEP34" s="305"/>
      <c r="DEQ34" s="305"/>
      <c r="DER34" s="305"/>
      <c r="DES34" s="305"/>
      <c r="DET34" s="305"/>
      <c r="DEU34" s="305"/>
      <c r="DEV34" s="305"/>
      <c r="DEW34" s="305"/>
      <c r="DEX34" s="305"/>
      <c r="DEY34" s="305"/>
      <c r="DEZ34" s="305"/>
      <c r="DFA34" s="305"/>
      <c r="DFB34" s="305"/>
      <c r="DFC34" s="305"/>
      <c r="DFD34" s="305"/>
      <c r="DFE34" s="305"/>
      <c r="DFF34" s="305"/>
      <c r="DFG34" s="305"/>
      <c r="DFH34" s="305"/>
      <c r="DFI34" s="305"/>
      <c r="DFJ34" s="305"/>
      <c r="DFK34" s="305"/>
      <c r="DFL34" s="305"/>
      <c r="DFM34" s="305"/>
      <c r="DFN34" s="305"/>
      <c r="DFO34" s="305"/>
      <c r="DFP34" s="305"/>
      <c r="DFQ34" s="305"/>
      <c r="DFR34" s="305"/>
      <c r="DFS34" s="305"/>
      <c r="DFT34" s="305"/>
      <c r="DFU34" s="305"/>
      <c r="DFV34" s="305"/>
      <c r="DFW34" s="305"/>
      <c r="DFX34" s="305"/>
      <c r="DFY34" s="305"/>
      <c r="DFZ34" s="305"/>
      <c r="DGA34" s="305"/>
      <c r="DGB34" s="305"/>
      <c r="DGC34" s="305"/>
      <c r="DGD34" s="305"/>
      <c r="DGE34" s="305"/>
      <c r="DGF34" s="305"/>
      <c r="DGG34" s="305"/>
      <c r="DGH34" s="305"/>
      <c r="DGI34" s="305"/>
      <c r="DGJ34" s="305"/>
      <c r="DGK34" s="305"/>
      <c r="DGL34" s="305"/>
      <c r="DGM34" s="305"/>
      <c r="DGN34" s="305"/>
      <c r="DGO34" s="305"/>
      <c r="DGP34" s="305"/>
      <c r="DGQ34" s="305"/>
      <c r="DGR34" s="305"/>
      <c r="DGS34" s="305"/>
      <c r="DGT34" s="305"/>
      <c r="DGU34" s="305"/>
      <c r="DGV34" s="305"/>
      <c r="DGW34" s="305"/>
      <c r="DGX34" s="305"/>
      <c r="DGY34" s="305"/>
      <c r="DGZ34" s="305"/>
      <c r="DHA34" s="305"/>
      <c r="DHB34" s="305"/>
      <c r="DHC34" s="305"/>
      <c r="DHD34" s="305"/>
      <c r="DHE34" s="305"/>
      <c r="DHF34" s="305"/>
      <c r="DHG34" s="305"/>
      <c r="DHH34" s="305"/>
      <c r="DHI34" s="305"/>
      <c r="DHJ34" s="305"/>
      <c r="DHK34" s="305"/>
      <c r="DHL34" s="305"/>
      <c r="DHM34" s="305"/>
      <c r="DHN34" s="305"/>
      <c r="DHO34" s="305"/>
      <c r="DHP34" s="305"/>
      <c r="DHQ34" s="305"/>
      <c r="DHR34" s="305"/>
      <c r="DHS34" s="305"/>
      <c r="DHT34" s="305"/>
      <c r="DHU34" s="305"/>
      <c r="DHV34" s="305"/>
      <c r="DHW34" s="305"/>
      <c r="DHX34" s="305"/>
      <c r="DHY34" s="305"/>
      <c r="DHZ34" s="305"/>
      <c r="DIA34" s="305"/>
      <c r="DIB34" s="305"/>
      <c r="DIC34" s="305"/>
      <c r="DID34" s="305"/>
      <c r="DIE34" s="305"/>
      <c r="DIF34" s="305"/>
      <c r="DIG34" s="305"/>
      <c r="DIH34" s="305"/>
      <c r="DII34" s="305"/>
      <c r="DIJ34" s="305"/>
      <c r="DIK34" s="305"/>
      <c r="DIL34" s="305"/>
      <c r="DIM34" s="305"/>
      <c r="DIN34" s="305"/>
      <c r="DIO34" s="305"/>
      <c r="DIP34" s="305"/>
      <c r="DIQ34" s="305"/>
      <c r="DIR34" s="305"/>
      <c r="DIS34" s="305"/>
      <c r="DIT34" s="305"/>
      <c r="DIU34" s="305"/>
      <c r="DIV34" s="305"/>
      <c r="DIW34" s="305"/>
      <c r="DIX34" s="305"/>
      <c r="DIY34" s="305"/>
      <c r="DIZ34" s="305"/>
      <c r="DJA34" s="305"/>
      <c r="DJB34" s="305"/>
      <c r="DJC34" s="305"/>
      <c r="DJD34" s="305"/>
      <c r="DJE34" s="305"/>
      <c r="DJF34" s="305"/>
      <c r="DJG34" s="305"/>
      <c r="DJH34" s="305"/>
      <c r="DJI34" s="305"/>
      <c r="DJJ34" s="305"/>
      <c r="DJK34" s="305"/>
      <c r="DJL34" s="305"/>
      <c r="DJM34" s="305"/>
      <c r="DJN34" s="305"/>
      <c r="DJO34" s="305"/>
      <c r="DJP34" s="305"/>
      <c r="DJQ34" s="305"/>
      <c r="DJR34" s="305"/>
      <c r="DJS34" s="305"/>
      <c r="DJT34" s="305"/>
      <c r="DJU34" s="305"/>
      <c r="DJV34" s="305"/>
      <c r="DJW34" s="305"/>
      <c r="DJX34" s="305"/>
      <c r="DJY34" s="305"/>
      <c r="DJZ34" s="305"/>
      <c r="DKA34" s="305"/>
      <c r="DKB34" s="305"/>
      <c r="DKC34" s="305"/>
      <c r="DKD34" s="305"/>
      <c r="DKE34" s="305"/>
      <c r="DKF34" s="305"/>
      <c r="DKG34" s="305"/>
      <c r="DKH34" s="305"/>
      <c r="DKI34" s="305"/>
      <c r="DKJ34" s="305"/>
      <c r="DKK34" s="305"/>
      <c r="DKL34" s="305"/>
      <c r="DKM34" s="305"/>
      <c r="DKN34" s="305"/>
      <c r="DKO34" s="305"/>
      <c r="DKP34" s="305"/>
      <c r="DKQ34" s="305"/>
      <c r="DKR34" s="305"/>
      <c r="DKS34" s="305"/>
      <c r="DKT34" s="305"/>
      <c r="DKU34" s="305"/>
      <c r="DKV34" s="305"/>
      <c r="DKW34" s="305"/>
      <c r="DKX34" s="305"/>
      <c r="DKY34" s="305"/>
      <c r="DKZ34" s="305"/>
      <c r="DLA34" s="305"/>
      <c r="DLB34" s="305"/>
      <c r="DLC34" s="305"/>
      <c r="DLD34" s="305"/>
      <c r="DLE34" s="305"/>
      <c r="DLF34" s="305"/>
      <c r="DLG34" s="305"/>
      <c r="DLH34" s="305"/>
      <c r="DLI34" s="305"/>
      <c r="DLJ34" s="305"/>
      <c r="DLK34" s="305"/>
      <c r="DLL34" s="305"/>
      <c r="DLM34" s="305"/>
      <c r="DLN34" s="305"/>
      <c r="DLO34" s="305"/>
      <c r="DLP34" s="305"/>
      <c r="DLQ34" s="305"/>
      <c r="DLR34" s="305"/>
      <c r="DLS34" s="305"/>
      <c r="DLT34" s="305"/>
      <c r="DLU34" s="305"/>
      <c r="DLV34" s="305"/>
      <c r="DLW34" s="305"/>
      <c r="DLX34" s="305"/>
      <c r="DLY34" s="305"/>
      <c r="DLZ34" s="305"/>
      <c r="DMA34" s="305"/>
      <c r="DMB34" s="305"/>
      <c r="DMC34" s="305"/>
      <c r="DMD34" s="305"/>
      <c r="DME34" s="305"/>
      <c r="DMF34" s="305"/>
      <c r="DMG34" s="305"/>
      <c r="DMH34" s="305"/>
      <c r="DMI34" s="305"/>
      <c r="DMJ34" s="305"/>
      <c r="DMK34" s="305"/>
      <c r="DML34" s="305"/>
      <c r="DMM34" s="305"/>
      <c r="DMN34" s="305"/>
      <c r="DMO34" s="305"/>
      <c r="DMP34" s="305"/>
      <c r="DMQ34" s="305"/>
      <c r="DMR34" s="305"/>
      <c r="DMS34" s="305"/>
      <c r="DMT34" s="305"/>
      <c r="DMU34" s="305"/>
      <c r="DMV34" s="305"/>
      <c r="DMW34" s="305"/>
      <c r="DMX34" s="305"/>
      <c r="DMY34" s="305"/>
      <c r="DMZ34" s="305"/>
      <c r="DNA34" s="305"/>
      <c r="DNB34" s="305"/>
      <c r="DNC34" s="305"/>
      <c r="DND34" s="305"/>
      <c r="DNE34" s="305"/>
      <c r="DNF34" s="305"/>
      <c r="DNG34" s="305"/>
      <c r="DNH34" s="305"/>
      <c r="DNI34" s="305"/>
      <c r="DNJ34" s="305"/>
      <c r="DNK34" s="305"/>
      <c r="DNL34" s="305"/>
      <c r="DNM34" s="305"/>
      <c r="DNN34" s="305"/>
      <c r="DNO34" s="305"/>
      <c r="DNP34" s="305"/>
      <c r="DNQ34" s="305"/>
      <c r="DNR34" s="305"/>
      <c r="DNS34" s="305"/>
      <c r="DNT34" s="305"/>
      <c r="DNU34" s="305"/>
      <c r="DNV34" s="305"/>
      <c r="DNW34" s="305"/>
      <c r="DNX34" s="305"/>
      <c r="DNY34" s="305"/>
      <c r="DNZ34" s="305"/>
      <c r="DOA34" s="305"/>
      <c r="DOB34" s="305"/>
      <c r="DOC34" s="305"/>
      <c r="DOD34" s="305"/>
      <c r="DOE34" s="305"/>
      <c r="DOF34" s="305"/>
      <c r="DOG34" s="305"/>
      <c r="DOH34" s="305"/>
      <c r="DOI34" s="305"/>
      <c r="DOJ34" s="305"/>
      <c r="DOK34" s="305"/>
      <c r="DOL34" s="305"/>
      <c r="DOM34" s="305"/>
      <c r="DON34" s="305"/>
      <c r="DOO34" s="305"/>
      <c r="DOP34" s="305"/>
      <c r="DOQ34" s="305"/>
      <c r="DOR34" s="305"/>
      <c r="DOS34" s="305"/>
      <c r="DOT34" s="305"/>
      <c r="DOU34" s="305"/>
      <c r="DOV34" s="305"/>
      <c r="DOW34" s="305"/>
      <c r="DOX34" s="305"/>
      <c r="DOY34" s="305"/>
      <c r="DOZ34" s="305"/>
      <c r="DPA34" s="305"/>
      <c r="DPB34" s="305"/>
      <c r="DPC34" s="305"/>
      <c r="DPD34" s="305"/>
      <c r="DPE34" s="305"/>
      <c r="DPF34" s="305"/>
      <c r="DPG34" s="305"/>
      <c r="DPH34" s="305"/>
      <c r="DPI34" s="305"/>
      <c r="DPJ34" s="305"/>
      <c r="DPK34" s="305"/>
      <c r="DPL34" s="305"/>
      <c r="DPM34" s="305"/>
      <c r="DPN34" s="305"/>
      <c r="DPO34" s="305"/>
      <c r="DPP34" s="305"/>
      <c r="DPQ34" s="305"/>
      <c r="DPR34" s="305"/>
      <c r="DPS34" s="305"/>
      <c r="DPT34" s="305"/>
      <c r="DPU34" s="305"/>
      <c r="DPV34" s="305"/>
      <c r="DPW34" s="305"/>
      <c r="DPX34" s="305"/>
      <c r="DPY34" s="305"/>
      <c r="DPZ34" s="305"/>
      <c r="DQA34" s="305"/>
      <c r="DQB34" s="305"/>
      <c r="DQC34" s="305"/>
      <c r="DQD34" s="305"/>
      <c r="DQE34" s="305"/>
      <c r="DQF34" s="305"/>
      <c r="DQG34" s="305"/>
      <c r="DQH34" s="305"/>
      <c r="DQI34" s="305"/>
      <c r="DQJ34" s="305"/>
      <c r="DQK34" s="305"/>
      <c r="DQL34" s="305"/>
      <c r="DQM34" s="305"/>
      <c r="DQN34" s="305"/>
      <c r="DQO34" s="305"/>
      <c r="DQP34" s="305"/>
      <c r="DQQ34" s="305"/>
      <c r="DQR34" s="305"/>
      <c r="DQS34" s="305"/>
      <c r="DQT34" s="305"/>
      <c r="DQU34" s="305"/>
      <c r="DQV34" s="305"/>
      <c r="DQW34" s="305"/>
      <c r="DQX34" s="305"/>
      <c r="DQY34" s="305"/>
      <c r="DQZ34" s="305"/>
      <c r="DRA34" s="305"/>
      <c r="DRB34" s="305"/>
      <c r="DRC34" s="305"/>
      <c r="DRD34" s="305"/>
      <c r="DRE34" s="305"/>
      <c r="DRF34" s="305"/>
      <c r="DRG34" s="305"/>
      <c r="DRH34" s="305"/>
      <c r="DRI34" s="305"/>
      <c r="DRJ34" s="305"/>
      <c r="DRK34" s="305"/>
      <c r="DRL34" s="305"/>
      <c r="DRM34" s="305"/>
      <c r="DRN34" s="305"/>
      <c r="DRO34" s="305"/>
      <c r="DRP34" s="305"/>
      <c r="DRQ34" s="305"/>
      <c r="DRR34" s="305"/>
      <c r="DRS34" s="305"/>
      <c r="DRT34" s="305"/>
      <c r="DRU34" s="305"/>
      <c r="DRV34" s="305"/>
      <c r="DRW34" s="305"/>
      <c r="DRX34" s="305"/>
      <c r="DRY34" s="305"/>
      <c r="DRZ34" s="305"/>
      <c r="DSA34" s="305"/>
      <c r="DSB34" s="305"/>
      <c r="DSC34" s="305"/>
      <c r="DSD34" s="305"/>
      <c r="DSE34" s="305"/>
      <c r="DSF34" s="305"/>
      <c r="DSG34" s="305"/>
      <c r="DSH34" s="305"/>
      <c r="DSI34" s="305"/>
      <c r="DSJ34" s="305"/>
      <c r="DSK34" s="305"/>
      <c r="DSL34" s="305"/>
      <c r="DSM34" s="305"/>
      <c r="DSN34" s="305"/>
      <c r="DSO34" s="305"/>
      <c r="DSP34" s="305"/>
      <c r="DSQ34" s="305"/>
      <c r="DSR34" s="305"/>
      <c r="DSS34" s="305"/>
      <c r="DST34" s="305"/>
      <c r="DSU34" s="305"/>
      <c r="DSV34" s="305"/>
      <c r="DSW34" s="305"/>
      <c r="DSX34" s="305"/>
      <c r="DSY34" s="305"/>
      <c r="DSZ34" s="305"/>
      <c r="DTA34" s="305"/>
      <c r="DTB34" s="305"/>
      <c r="DTC34" s="305"/>
      <c r="DTD34" s="305"/>
      <c r="DTE34" s="305"/>
      <c r="DTF34" s="305"/>
      <c r="DTG34" s="305"/>
      <c r="DTH34" s="305"/>
      <c r="DTI34" s="305"/>
      <c r="DTJ34" s="305"/>
      <c r="DTK34" s="305"/>
      <c r="DTL34" s="305"/>
      <c r="DTM34" s="305"/>
      <c r="DTN34" s="305"/>
      <c r="DTO34" s="305"/>
      <c r="DTP34" s="305"/>
      <c r="DTQ34" s="305"/>
      <c r="DTR34" s="305"/>
      <c r="DTS34" s="305"/>
      <c r="DTT34" s="305"/>
      <c r="DTU34" s="305"/>
      <c r="DTV34" s="305"/>
      <c r="DTW34" s="305"/>
      <c r="DTX34" s="305"/>
      <c r="DTY34" s="305"/>
      <c r="DTZ34" s="305"/>
      <c r="DUA34" s="305"/>
      <c r="DUB34" s="305"/>
      <c r="DUC34" s="305"/>
      <c r="DUD34" s="305"/>
      <c r="DUE34" s="305"/>
      <c r="DUF34" s="305"/>
      <c r="DUG34" s="305"/>
      <c r="DUH34" s="305"/>
      <c r="DUI34" s="305"/>
      <c r="DUJ34" s="305"/>
      <c r="DUK34" s="305"/>
      <c r="DUL34" s="305"/>
      <c r="DUM34" s="305"/>
      <c r="DUN34" s="305"/>
      <c r="DUO34" s="305"/>
      <c r="DUP34" s="305"/>
      <c r="DUQ34" s="305"/>
      <c r="DUR34" s="305"/>
      <c r="DUS34" s="305"/>
      <c r="DUT34" s="305"/>
      <c r="DUU34" s="305"/>
      <c r="DUV34" s="305"/>
      <c r="DUW34" s="305"/>
      <c r="DUX34" s="305"/>
      <c r="DUY34" s="305"/>
      <c r="DUZ34" s="305"/>
      <c r="DVA34" s="305"/>
      <c r="DVB34" s="305"/>
      <c r="DVC34" s="305"/>
      <c r="DVD34" s="305"/>
      <c r="DVE34" s="305"/>
      <c r="DVF34" s="305"/>
      <c r="DVG34" s="305"/>
      <c r="DVH34" s="305"/>
      <c r="DVI34" s="305"/>
      <c r="DVJ34" s="305"/>
      <c r="DVK34" s="305"/>
      <c r="DVL34" s="305"/>
      <c r="DVM34" s="305"/>
      <c r="DVN34" s="305"/>
      <c r="DVO34" s="305"/>
      <c r="DVP34" s="305"/>
      <c r="DVQ34" s="305"/>
      <c r="DVR34" s="305"/>
      <c r="DVS34" s="305"/>
      <c r="DVT34" s="305"/>
      <c r="DVU34" s="305"/>
      <c r="DVV34" s="305"/>
      <c r="DVW34" s="305"/>
      <c r="DVX34" s="305"/>
      <c r="DVY34" s="305"/>
      <c r="DVZ34" s="305"/>
      <c r="DWA34" s="305"/>
      <c r="DWB34" s="305"/>
      <c r="DWC34" s="305"/>
      <c r="DWD34" s="305"/>
      <c r="DWE34" s="305"/>
      <c r="DWF34" s="305"/>
      <c r="DWG34" s="305"/>
      <c r="DWH34" s="305"/>
      <c r="DWI34" s="305"/>
      <c r="DWJ34" s="305"/>
      <c r="DWK34" s="305"/>
      <c r="DWL34" s="305"/>
      <c r="DWM34" s="305"/>
      <c r="DWN34" s="305"/>
      <c r="DWO34" s="305"/>
      <c r="DWP34" s="305"/>
      <c r="DWQ34" s="305"/>
      <c r="DWR34" s="305"/>
      <c r="DWS34" s="305"/>
      <c r="DWT34" s="305"/>
      <c r="DWU34" s="305"/>
      <c r="DWV34" s="305"/>
      <c r="DWW34" s="305"/>
      <c r="DWX34" s="305"/>
      <c r="DWY34" s="305"/>
      <c r="DWZ34" s="305"/>
      <c r="DXA34" s="305"/>
      <c r="DXB34" s="305"/>
      <c r="DXC34" s="305"/>
      <c r="DXD34" s="305"/>
      <c r="DXE34" s="305"/>
      <c r="DXF34" s="305"/>
      <c r="DXG34" s="305"/>
      <c r="DXH34" s="305"/>
      <c r="DXI34" s="305"/>
      <c r="DXJ34" s="305"/>
      <c r="DXK34" s="305"/>
      <c r="DXL34" s="305"/>
      <c r="DXM34" s="305"/>
      <c r="DXN34" s="305"/>
      <c r="DXO34" s="305"/>
      <c r="DXP34" s="305"/>
      <c r="DXQ34" s="305"/>
      <c r="DXR34" s="305"/>
      <c r="DXS34" s="305"/>
      <c r="DXT34" s="305"/>
      <c r="DXU34" s="305"/>
      <c r="DXV34" s="305"/>
      <c r="DXW34" s="305"/>
      <c r="DXX34" s="305"/>
      <c r="DXY34" s="305"/>
      <c r="DXZ34" s="305"/>
      <c r="DYA34" s="305"/>
      <c r="DYB34" s="305"/>
      <c r="DYC34" s="305"/>
      <c r="DYD34" s="305"/>
      <c r="DYE34" s="305"/>
      <c r="DYF34" s="305"/>
      <c r="DYG34" s="305"/>
      <c r="DYH34" s="305"/>
      <c r="DYI34" s="305"/>
      <c r="DYJ34" s="305"/>
      <c r="DYK34" s="305"/>
      <c r="DYL34" s="305"/>
      <c r="DYM34" s="305"/>
      <c r="DYN34" s="305"/>
      <c r="DYO34" s="305"/>
      <c r="DYP34" s="305"/>
      <c r="DYQ34" s="305"/>
      <c r="DYR34" s="305"/>
      <c r="DYS34" s="305"/>
      <c r="DYT34" s="305"/>
      <c r="DYU34" s="305"/>
      <c r="DYV34" s="305"/>
      <c r="DYW34" s="305"/>
      <c r="DYX34" s="305"/>
      <c r="DYY34" s="305"/>
      <c r="DYZ34" s="305"/>
      <c r="DZA34" s="305"/>
      <c r="DZB34" s="305"/>
      <c r="DZC34" s="305"/>
      <c r="DZD34" s="305"/>
      <c r="DZE34" s="305"/>
      <c r="DZF34" s="305"/>
      <c r="DZG34" s="305"/>
      <c r="DZH34" s="305"/>
      <c r="DZI34" s="305"/>
      <c r="DZJ34" s="305"/>
      <c r="DZK34" s="305"/>
      <c r="DZL34" s="305"/>
      <c r="DZM34" s="305"/>
      <c r="DZN34" s="305"/>
      <c r="DZO34" s="305"/>
      <c r="DZP34" s="305"/>
      <c r="DZQ34" s="305"/>
      <c r="DZR34" s="305"/>
      <c r="DZS34" s="305"/>
      <c r="DZT34" s="305"/>
      <c r="DZU34" s="305"/>
      <c r="DZV34" s="305"/>
      <c r="DZW34" s="305"/>
      <c r="DZX34" s="305"/>
      <c r="DZY34" s="305"/>
      <c r="DZZ34" s="305"/>
      <c r="EAA34" s="305"/>
      <c r="EAB34" s="305"/>
      <c r="EAC34" s="305"/>
      <c r="EAD34" s="305"/>
      <c r="EAE34" s="305"/>
      <c r="EAF34" s="305"/>
      <c r="EAG34" s="305"/>
      <c r="EAH34" s="305"/>
      <c r="EAI34" s="305"/>
      <c r="EAJ34" s="305"/>
      <c r="EAK34" s="305"/>
      <c r="EAL34" s="305"/>
      <c r="EAM34" s="305"/>
      <c r="EAN34" s="305"/>
      <c r="EAO34" s="305"/>
      <c r="EAP34" s="305"/>
      <c r="EAQ34" s="305"/>
      <c r="EAR34" s="305"/>
      <c r="EAS34" s="305"/>
      <c r="EAT34" s="305"/>
      <c r="EAU34" s="305"/>
      <c r="EAV34" s="305"/>
      <c r="EAW34" s="305"/>
      <c r="EAX34" s="305"/>
      <c r="EAY34" s="305"/>
      <c r="EAZ34" s="305"/>
      <c r="EBA34" s="305"/>
      <c r="EBB34" s="305"/>
      <c r="EBC34" s="305"/>
      <c r="EBD34" s="305"/>
      <c r="EBE34" s="305"/>
      <c r="EBF34" s="305"/>
      <c r="EBG34" s="305"/>
      <c r="EBH34" s="305"/>
      <c r="EBI34" s="305"/>
      <c r="EBJ34" s="305"/>
      <c r="EBK34" s="305"/>
      <c r="EBL34" s="305"/>
      <c r="EBM34" s="305"/>
      <c r="EBN34" s="305"/>
      <c r="EBO34" s="305"/>
      <c r="EBP34" s="305"/>
      <c r="EBQ34" s="305"/>
      <c r="EBR34" s="305"/>
      <c r="EBS34" s="305"/>
      <c r="EBT34" s="305"/>
      <c r="EBU34" s="305"/>
      <c r="EBV34" s="305"/>
      <c r="EBW34" s="305"/>
      <c r="EBX34" s="305"/>
      <c r="EBY34" s="305"/>
      <c r="EBZ34" s="305"/>
      <c r="ECA34" s="305"/>
      <c r="ECB34" s="305"/>
      <c r="ECC34" s="305"/>
      <c r="ECD34" s="305"/>
      <c r="ECE34" s="305"/>
      <c r="ECF34" s="305"/>
      <c r="ECG34" s="305"/>
      <c r="ECH34" s="305"/>
      <c r="ECI34" s="305"/>
      <c r="ECJ34" s="305"/>
      <c r="ECK34" s="305"/>
      <c r="ECL34" s="305"/>
      <c r="ECM34" s="305"/>
      <c r="ECN34" s="305"/>
      <c r="ECO34" s="305"/>
      <c r="ECP34" s="305"/>
      <c r="ECQ34" s="305"/>
      <c r="ECR34" s="305"/>
      <c r="ECS34" s="305"/>
      <c r="ECT34" s="305"/>
      <c r="ECU34" s="305"/>
      <c r="ECV34" s="305"/>
      <c r="ECW34" s="305"/>
      <c r="ECX34" s="305"/>
      <c r="ECY34" s="305"/>
      <c r="ECZ34" s="305"/>
      <c r="EDA34" s="305"/>
      <c r="EDB34" s="305"/>
      <c r="EDC34" s="305"/>
      <c r="EDD34" s="305"/>
      <c r="EDE34" s="305"/>
      <c r="EDF34" s="305"/>
      <c r="EDG34" s="305"/>
      <c r="EDH34" s="305"/>
      <c r="EDI34" s="305"/>
      <c r="EDJ34" s="305"/>
      <c r="EDK34" s="305"/>
      <c r="EDL34" s="305"/>
      <c r="EDM34" s="305"/>
      <c r="EDN34" s="305"/>
      <c r="EDO34" s="305"/>
      <c r="EDP34" s="305"/>
      <c r="EDQ34" s="305"/>
      <c r="EDR34" s="305"/>
      <c r="EDS34" s="305"/>
      <c r="EDT34" s="305"/>
      <c r="EDU34" s="305"/>
      <c r="EDV34" s="305"/>
      <c r="EDW34" s="305"/>
      <c r="EDX34" s="305"/>
      <c r="EDY34" s="305"/>
      <c r="EDZ34" s="305"/>
      <c r="EEA34" s="305"/>
      <c r="EEB34" s="305"/>
      <c r="EEC34" s="305"/>
      <c r="EED34" s="305"/>
      <c r="EEE34" s="305"/>
      <c r="EEF34" s="305"/>
      <c r="EEG34" s="305"/>
      <c r="EEH34" s="305"/>
      <c r="EEI34" s="305"/>
      <c r="EEJ34" s="305"/>
      <c r="EEK34" s="305"/>
      <c r="EEL34" s="305"/>
      <c r="EEM34" s="305"/>
      <c r="EEN34" s="305"/>
      <c r="EEO34" s="305"/>
      <c r="EEP34" s="305"/>
      <c r="EEQ34" s="305"/>
      <c r="EER34" s="305"/>
      <c r="EES34" s="305"/>
      <c r="EET34" s="305"/>
      <c r="EEU34" s="305"/>
      <c r="EEV34" s="305"/>
      <c r="EEW34" s="305"/>
      <c r="EEX34" s="305"/>
      <c r="EEY34" s="305"/>
      <c r="EEZ34" s="305"/>
      <c r="EFA34" s="305"/>
      <c r="EFB34" s="305"/>
      <c r="EFC34" s="305"/>
      <c r="EFD34" s="305"/>
      <c r="EFE34" s="305"/>
      <c r="EFF34" s="305"/>
      <c r="EFG34" s="305"/>
      <c r="EFH34" s="305"/>
      <c r="EFI34" s="305"/>
      <c r="EFJ34" s="305"/>
      <c r="EFK34" s="305"/>
      <c r="EFL34" s="305"/>
      <c r="EFM34" s="305"/>
      <c r="EFN34" s="305"/>
      <c r="EFO34" s="305"/>
      <c r="EFP34" s="305"/>
      <c r="EFQ34" s="305"/>
      <c r="EFR34" s="305"/>
      <c r="EFS34" s="305"/>
      <c r="EFT34" s="305"/>
      <c r="EFU34" s="305"/>
      <c r="EFV34" s="305"/>
      <c r="EFW34" s="305"/>
      <c r="EFX34" s="305"/>
      <c r="EFY34" s="305"/>
      <c r="EFZ34" s="305"/>
      <c r="EGA34" s="305"/>
      <c r="EGB34" s="305"/>
      <c r="EGC34" s="305"/>
      <c r="EGD34" s="305"/>
      <c r="EGE34" s="305"/>
      <c r="EGF34" s="305"/>
      <c r="EGG34" s="305"/>
      <c r="EGH34" s="305"/>
      <c r="EGI34" s="305"/>
      <c r="EGJ34" s="305"/>
      <c r="EGK34" s="305"/>
      <c r="EGL34" s="305"/>
      <c r="EGM34" s="305"/>
      <c r="EGN34" s="305"/>
      <c r="EGO34" s="305"/>
      <c r="EGP34" s="305"/>
      <c r="EGQ34" s="305"/>
      <c r="EGR34" s="305"/>
      <c r="EGS34" s="305"/>
      <c r="EGT34" s="305"/>
      <c r="EGU34" s="305"/>
      <c r="EGV34" s="305"/>
      <c r="EGW34" s="305"/>
      <c r="EGX34" s="305"/>
      <c r="EGY34" s="305"/>
      <c r="EGZ34" s="305"/>
      <c r="EHA34" s="305"/>
      <c r="EHB34" s="305"/>
      <c r="EHC34" s="305"/>
      <c r="EHD34" s="305"/>
      <c r="EHE34" s="305"/>
      <c r="EHF34" s="305"/>
      <c r="EHG34" s="305"/>
      <c r="EHH34" s="305"/>
      <c r="EHI34" s="305"/>
      <c r="EHJ34" s="305"/>
      <c r="EHK34" s="305"/>
      <c r="EHL34" s="305"/>
      <c r="EHM34" s="305"/>
      <c r="EHN34" s="305"/>
      <c r="EHO34" s="305"/>
      <c r="EHP34" s="305"/>
      <c r="EHQ34" s="305"/>
      <c r="EHR34" s="305"/>
      <c r="EHS34" s="305"/>
      <c r="EHT34" s="305"/>
      <c r="EHU34" s="305"/>
      <c r="EHV34" s="305"/>
      <c r="EHW34" s="305"/>
      <c r="EHX34" s="305"/>
      <c r="EHY34" s="305"/>
      <c r="EHZ34" s="305"/>
      <c r="EIA34" s="305"/>
      <c r="EIB34" s="305"/>
      <c r="EIC34" s="305"/>
      <c r="EID34" s="305"/>
      <c r="EIE34" s="305"/>
      <c r="EIF34" s="305"/>
      <c r="EIG34" s="305"/>
      <c r="EIH34" s="305"/>
      <c r="EII34" s="305"/>
      <c r="EIJ34" s="305"/>
      <c r="EIK34" s="305"/>
      <c r="EIL34" s="305"/>
      <c r="EIM34" s="305"/>
      <c r="EIN34" s="305"/>
      <c r="EIO34" s="305"/>
      <c r="EIP34" s="305"/>
      <c r="EIQ34" s="305"/>
      <c r="EIR34" s="305"/>
      <c r="EIS34" s="305"/>
      <c r="EIT34" s="305"/>
      <c r="EIU34" s="305"/>
      <c r="EIV34" s="305"/>
      <c r="EIW34" s="305"/>
      <c r="EIX34" s="305"/>
      <c r="EIY34" s="305"/>
      <c r="EIZ34" s="305"/>
      <c r="EJA34" s="305"/>
      <c r="EJB34" s="305"/>
      <c r="EJC34" s="305"/>
      <c r="EJD34" s="305"/>
      <c r="EJE34" s="305"/>
      <c r="EJF34" s="305"/>
      <c r="EJG34" s="305"/>
      <c r="EJH34" s="305"/>
      <c r="EJI34" s="305"/>
      <c r="EJJ34" s="305"/>
      <c r="EJK34" s="305"/>
      <c r="EJL34" s="305"/>
      <c r="EJM34" s="305"/>
      <c r="EJN34" s="305"/>
      <c r="EJO34" s="305"/>
      <c r="EJP34" s="305"/>
      <c r="EJQ34" s="305"/>
      <c r="EJR34" s="305"/>
      <c r="EJS34" s="305"/>
      <c r="EJT34" s="305"/>
      <c r="EJU34" s="305"/>
      <c r="EJV34" s="305"/>
      <c r="EJW34" s="305"/>
      <c r="EJX34" s="305"/>
      <c r="EJY34" s="305"/>
      <c r="EJZ34" s="305"/>
      <c r="EKA34" s="305"/>
      <c r="EKB34" s="305"/>
      <c r="EKC34" s="305"/>
      <c r="EKD34" s="305"/>
      <c r="EKE34" s="305"/>
      <c r="EKF34" s="305"/>
      <c r="EKG34" s="305"/>
      <c r="EKH34" s="305"/>
      <c r="EKI34" s="305"/>
      <c r="EKJ34" s="305"/>
      <c r="EKK34" s="305"/>
      <c r="EKL34" s="305"/>
      <c r="EKM34" s="305"/>
      <c r="EKN34" s="305"/>
      <c r="EKO34" s="305"/>
      <c r="EKP34" s="305"/>
      <c r="EKQ34" s="305"/>
      <c r="EKR34" s="305"/>
      <c r="EKS34" s="305"/>
      <c r="EKT34" s="305"/>
      <c r="EKU34" s="305"/>
      <c r="EKV34" s="305"/>
      <c r="EKW34" s="305"/>
      <c r="EKX34" s="305"/>
      <c r="EKY34" s="305"/>
      <c r="EKZ34" s="305"/>
      <c r="ELA34" s="305"/>
      <c r="ELB34" s="305"/>
      <c r="ELC34" s="305"/>
      <c r="ELD34" s="305"/>
      <c r="ELE34" s="305"/>
      <c r="ELF34" s="305"/>
      <c r="ELG34" s="305"/>
      <c r="ELH34" s="305"/>
      <c r="ELI34" s="305"/>
      <c r="ELJ34" s="305"/>
      <c r="ELK34" s="305"/>
      <c r="ELL34" s="305"/>
      <c r="ELM34" s="305"/>
      <c r="ELN34" s="305"/>
      <c r="ELO34" s="305"/>
      <c r="ELP34" s="305"/>
      <c r="ELQ34" s="305"/>
      <c r="ELR34" s="305"/>
      <c r="ELS34" s="305"/>
      <c r="ELT34" s="305"/>
      <c r="ELU34" s="305"/>
      <c r="ELV34" s="305"/>
      <c r="ELW34" s="305"/>
      <c r="ELX34" s="305"/>
      <c r="ELY34" s="305"/>
      <c r="ELZ34" s="305"/>
      <c r="EMA34" s="305"/>
      <c r="EMB34" s="305"/>
      <c r="EMC34" s="305"/>
      <c r="EMD34" s="305"/>
      <c r="EME34" s="305"/>
      <c r="EMF34" s="305"/>
      <c r="EMG34" s="305"/>
      <c r="EMH34" s="305"/>
      <c r="EMI34" s="305"/>
      <c r="EMJ34" s="305"/>
      <c r="EMK34" s="305"/>
      <c r="EML34" s="305"/>
      <c r="EMM34" s="305"/>
      <c r="EMN34" s="305"/>
      <c r="EMO34" s="305"/>
      <c r="EMP34" s="305"/>
      <c r="EMQ34" s="305"/>
      <c r="EMR34" s="305"/>
      <c r="EMS34" s="305"/>
      <c r="EMT34" s="305"/>
      <c r="EMU34" s="305"/>
      <c r="EMV34" s="305"/>
      <c r="EMW34" s="305"/>
      <c r="EMX34" s="305"/>
      <c r="EMY34" s="305"/>
      <c r="EMZ34" s="305"/>
      <c r="ENA34" s="305"/>
      <c r="ENB34" s="305"/>
      <c r="ENC34" s="305"/>
      <c r="END34" s="305"/>
      <c r="ENE34" s="305"/>
      <c r="ENF34" s="305"/>
      <c r="ENG34" s="305"/>
      <c r="ENH34" s="305"/>
      <c r="ENI34" s="305"/>
      <c r="ENJ34" s="305"/>
      <c r="ENK34" s="305"/>
      <c r="ENL34" s="305"/>
      <c r="ENM34" s="305"/>
      <c r="ENN34" s="305"/>
      <c r="ENO34" s="305"/>
      <c r="ENP34" s="305"/>
      <c r="ENQ34" s="305"/>
      <c r="ENR34" s="305"/>
      <c r="ENS34" s="305"/>
      <c r="ENT34" s="305"/>
      <c r="ENU34" s="305"/>
      <c r="ENV34" s="305"/>
      <c r="ENW34" s="305"/>
      <c r="ENX34" s="305"/>
      <c r="ENY34" s="305"/>
      <c r="ENZ34" s="305"/>
      <c r="EOA34" s="305"/>
      <c r="EOB34" s="305"/>
      <c r="EOC34" s="305"/>
      <c r="EOD34" s="305"/>
      <c r="EOE34" s="305"/>
      <c r="EOF34" s="305"/>
      <c r="EOG34" s="305"/>
      <c r="EOH34" s="305"/>
      <c r="EOI34" s="305"/>
      <c r="EOJ34" s="305"/>
      <c r="EOK34" s="305"/>
      <c r="EOL34" s="305"/>
      <c r="EOM34" s="305"/>
      <c r="EON34" s="305"/>
      <c r="EOO34" s="305"/>
      <c r="EOP34" s="305"/>
      <c r="EOQ34" s="305"/>
      <c r="EOR34" s="305"/>
      <c r="EOS34" s="305"/>
      <c r="EOT34" s="305"/>
      <c r="EOU34" s="305"/>
      <c r="EOV34" s="305"/>
      <c r="EOW34" s="305"/>
      <c r="EOX34" s="305"/>
      <c r="EOY34" s="305"/>
      <c r="EOZ34" s="305"/>
      <c r="EPA34" s="305"/>
      <c r="EPB34" s="305"/>
      <c r="EPC34" s="305"/>
      <c r="EPD34" s="305"/>
      <c r="EPE34" s="305"/>
      <c r="EPF34" s="305"/>
      <c r="EPG34" s="305"/>
      <c r="EPH34" s="305"/>
      <c r="EPI34" s="305"/>
      <c r="EPJ34" s="305"/>
      <c r="EPK34" s="305"/>
      <c r="EPL34" s="305"/>
      <c r="EPM34" s="305"/>
      <c r="EPN34" s="305"/>
      <c r="EPO34" s="305"/>
      <c r="EPP34" s="305"/>
      <c r="EPQ34" s="305"/>
      <c r="EPR34" s="305"/>
      <c r="EPS34" s="305"/>
      <c r="EPT34" s="305"/>
      <c r="EPU34" s="305"/>
      <c r="EPV34" s="305"/>
      <c r="EPW34" s="305"/>
      <c r="EPX34" s="305"/>
      <c r="EPY34" s="305"/>
      <c r="EPZ34" s="305"/>
      <c r="EQA34" s="305"/>
      <c r="EQB34" s="305"/>
      <c r="EQC34" s="305"/>
      <c r="EQD34" s="305"/>
      <c r="EQE34" s="305"/>
      <c r="EQF34" s="305"/>
      <c r="EQG34" s="305"/>
      <c r="EQH34" s="305"/>
      <c r="EQI34" s="305"/>
      <c r="EQJ34" s="305"/>
      <c r="EQK34" s="305"/>
      <c r="EQL34" s="305"/>
      <c r="EQM34" s="305"/>
      <c r="EQN34" s="305"/>
      <c r="EQO34" s="305"/>
      <c r="EQP34" s="305"/>
      <c r="EQQ34" s="305"/>
      <c r="EQR34" s="305"/>
      <c r="EQS34" s="305"/>
      <c r="EQT34" s="305"/>
      <c r="EQU34" s="305"/>
      <c r="EQV34" s="305"/>
      <c r="EQW34" s="305"/>
      <c r="EQX34" s="305"/>
      <c r="EQY34" s="305"/>
      <c r="EQZ34" s="305"/>
      <c r="ERA34" s="305"/>
      <c r="ERB34" s="305"/>
      <c r="ERC34" s="305"/>
      <c r="ERD34" s="305"/>
      <c r="ERE34" s="305"/>
      <c r="ERF34" s="305"/>
      <c r="ERG34" s="305"/>
      <c r="ERH34" s="305"/>
      <c r="ERI34" s="305"/>
      <c r="ERJ34" s="305"/>
      <c r="ERK34" s="305"/>
      <c r="ERL34" s="305"/>
      <c r="ERM34" s="305"/>
      <c r="ERN34" s="305"/>
      <c r="ERO34" s="305"/>
      <c r="ERP34" s="305"/>
      <c r="ERQ34" s="305"/>
      <c r="ERR34" s="305"/>
      <c r="ERS34" s="305"/>
      <c r="ERT34" s="305"/>
      <c r="ERU34" s="305"/>
      <c r="ERV34" s="305"/>
      <c r="ERW34" s="305"/>
      <c r="ERX34" s="305"/>
      <c r="ERY34" s="305"/>
      <c r="ERZ34" s="305"/>
      <c r="ESA34" s="305"/>
      <c r="ESB34" s="305"/>
      <c r="ESC34" s="305"/>
      <c r="ESD34" s="305"/>
      <c r="ESE34" s="305"/>
      <c r="ESF34" s="305"/>
      <c r="ESG34" s="305"/>
      <c r="ESH34" s="305"/>
      <c r="ESI34" s="305"/>
      <c r="ESJ34" s="305"/>
      <c r="ESK34" s="305"/>
      <c r="ESL34" s="305"/>
      <c r="ESM34" s="305"/>
      <c r="ESN34" s="305"/>
      <c r="ESO34" s="305"/>
      <c r="ESP34" s="305"/>
      <c r="ESQ34" s="305"/>
      <c r="ESR34" s="305"/>
      <c r="ESS34" s="305"/>
      <c r="EST34" s="305"/>
      <c r="ESU34" s="305"/>
      <c r="ESV34" s="305"/>
      <c r="ESW34" s="305"/>
      <c r="ESX34" s="305"/>
      <c r="ESY34" s="305"/>
      <c r="ESZ34" s="305"/>
      <c r="ETA34" s="305"/>
      <c r="ETB34" s="305"/>
      <c r="ETC34" s="305"/>
      <c r="ETD34" s="305"/>
      <c r="ETE34" s="305"/>
      <c r="ETF34" s="305"/>
      <c r="ETG34" s="305"/>
      <c r="ETH34" s="305"/>
      <c r="ETI34" s="305"/>
      <c r="ETJ34" s="305"/>
      <c r="ETK34" s="305"/>
      <c r="ETL34" s="305"/>
      <c r="ETM34" s="305"/>
      <c r="ETN34" s="305"/>
      <c r="ETO34" s="305"/>
      <c r="ETP34" s="305"/>
      <c r="ETQ34" s="305"/>
      <c r="ETR34" s="305"/>
      <c r="ETS34" s="305"/>
      <c r="ETT34" s="305"/>
      <c r="ETU34" s="305"/>
      <c r="ETV34" s="305"/>
      <c r="ETW34" s="305"/>
      <c r="ETX34" s="305"/>
      <c r="ETY34" s="305"/>
      <c r="ETZ34" s="305"/>
      <c r="EUA34" s="305"/>
      <c r="EUB34" s="305"/>
      <c r="EUC34" s="305"/>
      <c r="EUD34" s="305"/>
      <c r="EUE34" s="305"/>
      <c r="EUF34" s="305"/>
      <c r="EUG34" s="305"/>
      <c r="EUH34" s="305"/>
      <c r="EUI34" s="305"/>
      <c r="EUJ34" s="305"/>
      <c r="EUK34" s="305"/>
      <c r="EUL34" s="305"/>
      <c r="EUM34" s="305"/>
      <c r="EUN34" s="305"/>
      <c r="EUO34" s="305"/>
      <c r="EUP34" s="305"/>
      <c r="EUQ34" s="305"/>
      <c r="EUR34" s="305"/>
      <c r="EUS34" s="305"/>
      <c r="EUT34" s="305"/>
      <c r="EUU34" s="305"/>
      <c r="EUV34" s="305"/>
      <c r="EUW34" s="305"/>
      <c r="EUX34" s="305"/>
      <c r="EUY34" s="305"/>
      <c r="EUZ34" s="305"/>
      <c r="EVA34" s="305"/>
      <c r="EVB34" s="305"/>
      <c r="EVC34" s="305"/>
      <c r="EVD34" s="305"/>
      <c r="EVE34" s="305"/>
      <c r="EVF34" s="305"/>
      <c r="EVG34" s="305"/>
      <c r="EVH34" s="305"/>
      <c r="EVI34" s="305"/>
      <c r="EVJ34" s="305"/>
      <c r="EVK34" s="305"/>
      <c r="EVL34" s="305"/>
      <c r="EVM34" s="305"/>
      <c r="EVN34" s="305"/>
      <c r="EVO34" s="305"/>
      <c r="EVP34" s="305"/>
      <c r="EVQ34" s="305"/>
      <c r="EVR34" s="305"/>
      <c r="EVS34" s="305"/>
      <c r="EVT34" s="305"/>
      <c r="EVU34" s="305"/>
      <c r="EVV34" s="305"/>
      <c r="EVW34" s="305"/>
      <c r="EVX34" s="305"/>
      <c r="EVY34" s="305"/>
      <c r="EVZ34" s="305"/>
      <c r="EWA34" s="305"/>
      <c r="EWB34" s="305"/>
      <c r="EWC34" s="305"/>
      <c r="EWD34" s="305"/>
      <c r="EWE34" s="305"/>
      <c r="EWF34" s="305"/>
      <c r="EWG34" s="305"/>
      <c r="EWH34" s="305"/>
      <c r="EWI34" s="305"/>
      <c r="EWJ34" s="305"/>
      <c r="EWK34" s="305"/>
      <c r="EWL34" s="305"/>
      <c r="EWM34" s="305"/>
      <c r="EWN34" s="305"/>
      <c r="EWO34" s="305"/>
      <c r="EWP34" s="305"/>
      <c r="EWQ34" s="305"/>
      <c r="EWR34" s="305"/>
      <c r="EWS34" s="305"/>
      <c r="EWT34" s="305"/>
      <c r="EWU34" s="305"/>
      <c r="EWV34" s="305"/>
      <c r="EWW34" s="305"/>
      <c r="EWX34" s="305"/>
      <c r="EWY34" s="305"/>
      <c r="EWZ34" s="305"/>
      <c r="EXA34" s="305"/>
      <c r="EXB34" s="305"/>
      <c r="EXC34" s="305"/>
      <c r="EXD34" s="305"/>
      <c r="EXE34" s="305"/>
      <c r="EXF34" s="305"/>
      <c r="EXG34" s="305"/>
      <c r="EXH34" s="305"/>
      <c r="EXI34" s="305"/>
      <c r="EXJ34" s="305"/>
      <c r="EXK34" s="305"/>
      <c r="EXL34" s="305"/>
      <c r="EXM34" s="305"/>
      <c r="EXN34" s="305"/>
      <c r="EXO34" s="305"/>
      <c r="EXP34" s="305"/>
      <c r="EXQ34" s="305"/>
      <c r="EXR34" s="305"/>
      <c r="EXS34" s="305"/>
      <c r="EXT34" s="305"/>
      <c r="EXU34" s="305"/>
      <c r="EXV34" s="305"/>
      <c r="EXW34" s="305"/>
      <c r="EXX34" s="305"/>
      <c r="EXY34" s="305"/>
      <c r="EXZ34" s="305"/>
      <c r="EYA34" s="305"/>
      <c r="EYB34" s="305"/>
      <c r="EYC34" s="305"/>
      <c r="EYD34" s="305"/>
      <c r="EYE34" s="305"/>
      <c r="EYF34" s="305"/>
      <c r="EYG34" s="305"/>
      <c r="EYH34" s="305"/>
      <c r="EYI34" s="305"/>
      <c r="EYJ34" s="305"/>
      <c r="EYK34" s="305"/>
      <c r="EYL34" s="305"/>
      <c r="EYM34" s="305"/>
      <c r="EYN34" s="305"/>
      <c r="EYO34" s="305"/>
      <c r="EYP34" s="305"/>
      <c r="EYQ34" s="305"/>
      <c r="EYR34" s="305"/>
      <c r="EYS34" s="305"/>
      <c r="EYT34" s="305"/>
      <c r="EYU34" s="305"/>
      <c r="EYV34" s="305"/>
      <c r="EYW34" s="305"/>
      <c r="EYX34" s="305"/>
      <c r="EYY34" s="305"/>
      <c r="EYZ34" s="305"/>
      <c r="EZA34" s="305"/>
      <c r="EZB34" s="305"/>
      <c r="EZC34" s="305"/>
      <c r="EZD34" s="305"/>
      <c r="EZE34" s="305"/>
      <c r="EZF34" s="305"/>
      <c r="EZG34" s="305"/>
      <c r="EZH34" s="305"/>
      <c r="EZI34" s="305"/>
      <c r="EZJ34" s="305"/>
      <c r="EZK34" s="305"/>
      <c r="EZL34" s="305"/>
      <c r="EZM34" s="305"/>
      <c r="EZN34" s="305"/>
      <c r="EZO34" s="305"/>
      <c r="EZP34" s="305"/>
      <c r="EZQ34" s="305"/>
      <c r="EZR34" s="305"/>
      <c r="EZS34" s="305"/>
      <c r="EZT34" s="305"/>
      <c r="EZU34" s="305"/>
      <c r="EZV34" s="305"/>
      <c r="EZW34" s="305"/>
      <c r="EZX34" s="305"/>
      <c r="EZY34" s="305"/>
      <c r="EZZ34" s="305"/>
      <c r="FAA34" s="305"/>
      <c r="FAB34" s="305"/>
      <c r="FAC34" s="305"/>
      <c r="FAD34" s="305"/>
      <c r="FAE34" s="305"/>
      <c r="FAF34" s="305"/>
      <c r="FAG34" s="305"/>
      <c r="FAH34" s="305"/>
      <c r="FAI34" s="305"/>
      <c r="FAJ34" s="305"/>
      <c r="FAK34" s="305"/>
      <c r="FAL34" s="305"/>
      <c r="FAM34" s="305"/>
      <c r="FAN34" s="305"/>
      <c r="FAO34" s="305"/>
      <c r="FAP34" s="305"/>
      <c r="FAQ34" s="305"/>
      <c r="FAR34" s="305"/>
      <c r="FAS34" s="305"/>
      <c r="FAT34" s="305"/>
      <c r="FAU34" s="305"/>
      <c r="FAV34" s="305"/>
      <c r="FAW34" s="305"/>
      <c r="FAX34" s="305"/>
      <c r="FAY34" s="305"/>
      <c r="FAZ34" s="305"/>
      <c r="FBA34" s="305"/>
      <c r="FBB34" s="305"/>
      <c r="FBC34" s="305"/>
      <c r="FBD34" s="305"/>
      <c r="FBE34" s="305"/>
      <c r="FBF34" s="305"/>
      <c r="FBG34" s="305"/>
      <c r="FBH34" s="305"/>
      <c r="FBI34" s="305"/>
      <c r="FBJ34" s="305"/>
      <c r="FBK34" s="305"/>
      <c r="FBL34" s="305"/>
      <c r="FBM34" s="305"/>
      <c r="FBN34" s="305"/>
      <c r="FBO34" s="305"/>
      <c r="FBP34" s="305"/>
      <c r="FBQ34" s="305"/>
      <c r="FBR34" s="305"/>
      <c r="FBS34" s="305"/>
      <c r="FBT34" s="305"/>
      <c r="FBU34" s="305"/>
      <c r="FBV34" s="305"/>
      <c r="FBW34" s="305"/>
      <c r="FBX34" s="305"/>
      <c r="FBY34" s="305"/>
      <c r="FBZ34" s="305"/>
      <c r="FCA34" s="305"/>
      <c r="FCB34" s="305"/>
      <c r="FCC34" s="305"/>
      <c r="FCD34" s="305"/>
      <c r="FCE34" s="305"/>
      <c r="FCF34" s="305"/>
      <c r="FCG34" s="305"/>
      <c r="FCH34" s="305"/>
      <c r="FCI34" s="305"/>
      <c r="FCJ34" s="305"/>
      <c r="FCK34" s="305"/>
      <c r="FCL34" s="305"/>
      <c r="FCM34" s="305"/>
      <c r="FCN34" s="305"/>
      <c r="FCO34" s="305"/>
      <c r="FCP34" s="305"/>
      <c r="FCQ34" s="305"/>
      <c r="FCR34" s="305"/>
      <c r="FCS34" s="305"/>
      <c r="FCT34" s="305"/>
      <c r="FCU34" s="305"/>
      <c r="FCV34" s="305"/>
      <c r="FCW34" s="305"/>
      <c r="FCX34" s="305"/>
      <c r="FCY34" s="305"/>
      <c r="FCZ34" s="305"/>
      <c r="FDA34" s="305"/>
      <c r="FDB34" s="305"/>
      <c r="FDC34" s="305"/>
      <c r="FDD34" s="305"/>
      <c r="FDE34" s="305"/>
      <c r="FDF34" s="305"/>
      <c r="FDG34" s="305"/>
      <c r="FDH34" s="305"/>
      <c r="FDI34" s="305"/>
      <c r="FDJ34" s="305"/>
      <c r="FDK34" s="305"/>
      <c r="FDL34" s="305"/>
      <c r="FDM34" s="305"/>
      <c r="FDN34" s="305"/>
      <c r="FDO34" s="305"/>
      <c r="FDP34" s="305"/>
      <c r="FDQ34" s="305"/>
      <c r="FDR34" s="305"/>
      <c r="FDS34" s="305"/>
      <c r="FDT34" s="305"/>
      <c r="FDU34" s="305"/>
      <c r="FDV34" s="305"/>
      <c r="FDW34" s="305"/>
      <c r="FDX34" s="305"/>
      <c r="FDY34" s="305"/>
      <c r="FDZ34" s="305"/>
      <c r="FEA34" s="305"/>
      <c r="FEB34" s="305"/>
      <c r="FEC34" s="305"/>
      <c r="FED34" s="305"/>
      <c r="FEE34" s="305"/>
      <c r="FEF34" s="305"/>
      <c r="FEG34" s="305"/>
      <c r="FEH34" s="305"/>
      <c r="FEI34" s="305"/>
      <c r="FEJ34" s="305"/>
      <c r="FEK34" s="305"/>
      <c r="FEL34" s="305"/>
      <c r="FEM34" s="305"/>
      <c r="FEN34" s="305"/>
      <c r="FEO34" s="305"/>
      <c r="FEP34" s="305"/>
      <c r="FEQ34" s="305"/>
      <c r="FER34" s="305"/>
      <c r="FES34" s="305"/>
      <c r="FET34" s="305"/>
      <c r="FEU34" s="305"/>
      <c r="FEV34" s="305"/>
      <c r="FEW34" s="305"/>
      <c r="FEX34" s="305"/>
      <c r="FEY34" s="305"/>
      <c r="FEZ34" s="305"/>
      <c r="FFA34" s="305"/>
      <c r="FFB34" s="305"/>
      <c r="FFC34" s="305"/>
      <c r="FFD34" s="305"/>
      <c r="FFE34" s="305"/>
      <c r="FFF34" s="305"/>
      <c r="FFG34" s="305"/>
      <c r="FFH34" s="305"/>
      <c r="FFI34" s="305"/>
      <c r="FFJ34" s="305"/>
      <c r="FFK34" s="305"/>
      <c r="FFL34" s="305"/>
      <c r="FFM34" s="305"/>
      <c r="FFN34" s="305"/>
      <c r="FFO34" s="305"/>
      <c r="FFP34" s="305"/>
      <c r="FFQ34" s="305"/>
      <c r="FFR34" s="305"/>
      <c r="FFS34" s="305"/>
      <c r="FFT34" s="305"/>
      <c r="FFU34" s="305"/>
      <c r="FFV34" s="305"/>
      <c r="FFW34" s="305"/>
      <c r="FFX34" s="305"/>
      <c r="FFY34" s="305"/>
      <c r="FFZ34" s="305"/>
      <c r="FGA34" s="305"/>
      <c r="FGB34" s="305"/>
      <c r="FGC34" s="305"/>
      <c r="FGD34" s="305"/>
      <c r="FGE34" s="305"/>
      <c r="FGF34" s="305"/>
      <c r="FGG34" s="305"/>
      <c r="FGH34" s="305"/>
      <c r="FGI34" s="305"/>
      <c r="FGJ34" s="305"/>
      <c r="FGK34" s="305"/>
      <c r="FGL34" s="305"/>
      <c r="FGM34" s="305"/>
      <c r="FGN34" s="305"/>
      <c r="FGO34" s="305"/>
      <c r="FGP34" s="305"/>
      <c r="FGQ34" s="305"/>
      <c r="FGR34" s="305"/>
      <c r="FGS34" s="305"/>
      <c r="FGT34" s="305"/>
      <c r="FGU34" s="305"/>
      <c r="FGV34" s="305"/>
      <c r="FGW34" s="305"/>
      <c r="FGX34" s="305"/>
      <c r="FGY34" s="305"/>
      <c r="FGZ34" s="305"/>
      <c r="FHA34" s="305"/>
      <c r="FHB34" s="305"/>
      <c r="FHC34" s="305"/>
      <c r="FHD34" s="305"/>
      <c r="FHE34" s="305"/>
      <c r="FHF34" s="305"/>
      <c r="FHG34" s="305"/>
      <c r="FHH34" s="305"/>
      <c r="FHI34" s="305"/>
      <c r="FHJ34" s="305"/>
      <c r="FHK34" s="305"/>
      <c r="FHL34" s="305"/>
      <c r="FHM34" s="305"/>
      <c r="FHN34" s="305"/>
      <c r="FHO34" s="305"/>
      <c r="FHP34" s="305"/>
      <c r="FHQ34" s="305"/>
      <c r="FHR34" s="305"/>
      <c r="FHS34" s="305"/>
      <c r="FHT34" s="305"/>
      <c r="FHU34" s="305"/>
      <c r="FHV34" s="305"/>
      <c r="FHW34" s="305"/>
      <c r="FHX34" s="305"/>
      <c r="FHY34" s="305"/>
      <c r="FHZ34" s="305"/>
      <c r="FIA34" s="305"/>
      <c r="FIB34" s="305"/>
      <c r="FIC34" s="305"/>
      <c r="FID34" s="305"/>
      <c r="FIE34" s="305"/>
      <c r="FIF34" s="305"/>
      <c r="FIG34" s="305"/>
      <c r="FIH34" s="305"/>
      <c r="FII34" s="305"/>
      <c r="FIJ34" s="305"/>
      <c r="FIK34" s="305"/>
      <c r="FIL34" s="305"/>
      <c r="FIM34" s="305"/>
      <c r="FIN34" s="305"/>
      <c r="FIO34" s="305"/>
      <c r="FIP34" s="305"/>
      <c r="FIQ34" s="305"/>
      <c r="FIR34" s="305"/>
      <c r="FIS34" s="305"/>
      <c r="FIT34" s="305"/>
      <c r="FIU34" s="305"/>
      <c r="FIV34" s="305"/>
      <c r="FIW34" s="305"/>
      <c r="FIX34" s="305"/>
      <c r="FIY34" s="305"/>
      <c r="FIZ34" s="305"/>
      <c r="FJA34" s="305"/>
      <c r="FJB34" s="305"/>
      <c r="FJC34" s="305"/>
      <c r="FJD34" s="305"/>
      <c r="FJE34" s="305"/>
      <c r="FJF34" s="305"/>
      <c r="FJG34" s="305"/>
      <c r="FJH34" s="305"/>
      <c r="FJI34" s="305"/>
      <c r="FJJ34" s="305"/>
      <c r="FJK34" s="305"/>
      <c r="FJL34" s="305"/>
      <c r="FJM34" s="305"/>
      <c r="FJN34" s="305"/>
      <c r="FJO34" s="305"/>
      <c r="FJP34" s="305"/>
      <c r="FJQ34" s="305"/>
      <c r="FJR34" s="305"/>
      <c r="FJS34" s="305"/>
      <c r="FJT34" s="305"/>
      <c r="FJU34" s="305"/>
      <c r="FJV34" s="305"/>
      <c r="FJW34" s="305"/>
      <c r="FJX34" s="305"/>
      <c r="FJY34" s="305"/>
      <c r="FJZ34" s="305"/>
      <c r="FKA34" s="305"/>
      <c r="FKB34" s="305"/>
      <c r="FKC34" s="305"/>
      <c r="FKD34" s="305"/>
      <c r="FKE34" s="305"/>
      <c r="FKF34" s="305"/>
      <c r="FKG34" s="305"/>
      <c r="FKH34" s="305"/>
      <c r="FKI34" s="305"/>
      <c r="FKJ34" s="305"/>
      <c r="FKK34" s="305"/>
      <c r="FKL34" s="305"/>
      <c r="FKM34" s="305"/>
      <c r="FKN34" s="305"/>
      <c r="FKO34" s="305"/>
      <c r="FKP34" s="305"/>
      <c r="FKQ34" s="305"/>
      <c r="FKR34" s="305"/>
      <c r="FKS34" s="305"/>
      <c r="FKT34" s="305"/>
      <c r="FKU34" s="305"/>
      <c r="FKV34" s="305"/>
      <c r="FKW34" s="305"/>
      <c r="FKX34" s="305"/>
      <c r="FKY34" s="305"/>
      <c r="FKZ34" s="305"/>
      <c r="FLA34" s="305"/>
      <c r="FLB34" s="305"/>
      <c r="FLC34" s="305"/>
      <c r="FLD34" s="305"/>
      <c r="FLE34" s="305"/>
      <c r="FLF34" s="305"/>
      <c r="FLG34" s="305"/>
      <c r="FLH34" s="305"/>
      <c r="FLI34" s="305"/>
      <c r="FLJ34" s="305"/>
      <c r="FLK34" s="305"/>
      <c r="FLL34" s="305"/>
      <c r="FLM34" s="305"/>
      <c r="FLN34" s="305"/>
      <c r="FLO34" s="305"/>
      <c r="FLP34" s="305"/>
      <c r="FLQ34" s="305"/>
      <c r="FLR34" s="305"/>
      <c r="FLS34" s="305"/>
      <c r="FLT34" s="305"/>
      <c r="FLU34" s="305"/>
      <c r="FLV34" s="305"/>
      <c r="FLW34" s="305"/>
      <c r="FLX34" s="305"/>
      <c r="FLY34" s="305"/>
      <c r="FLZ34" s="305"/>
      <c r="FMA34" s="305"/>
      <c r="FMB34" s="305"/>
      <c r="FMC34" s="305"/>
      <c r="FMD34" s="305"/>
      <c r="FME34" s="305"/>
      <c r="FMF34" s="305"/>
      <c r="FMG34" s="305"/>
      <c r="FMH34" s="305"/>
      <c r="FMI34" s="305"/>
      <c r="FMJ34" s="305"/>
      <c r="FMK34" s="305"/>
      <c r="FML34" s="305"/>
      <c r="FMM34" s="305"/>
      <c r="FMN34" s="305"/>
      <c r="FMO34" s="305"/>
      <c r="FMP34" s="305"/>
      <c r="FMQ34" s="305"/>
      <c r="FMR34" s="305"/>
      <c r="FMS34" s="305"/>
      <c r="FMT34" s="305"/>
      <c r="FMU34" s="305"/>
      <c r="FMV34" s="305"/>
      <c r="FMW34" s="305"/>
      <c r="FMX34" s="305"/>
      <c r="FMY34" s="305"/>
      <c r="FMZ34" s="305"/>
      <c r="FNA34" s="305"/>
      <c r="FNB34" s="305"/>
      <c r="FNC34" s="305"/>
      <c r="FND34" s="305"/>
      <c r="FNE34" s="305"/>
      <c r="FNF34" s="305"/>
      <c r="FNG34" s="305"/>
      <c r="FNH34" s="305"/>
      <c r="FNI34" s="305"/>
      <c r="FNJ34" s="305"/>
      <c r="FNK34" s="305"/>
      <c r="FNL34" s="305"/>
      <c r="FNM34" s="305"/>
      <c r="FNN34" s="305"/>
      <c r="FNO34" s="305"/>
      <c r="FNP34" s="305"/>
      <c r="FNQ34" s="305"/>
      <c r="FNR34" s="305"/>
      <c r="FNS34" s="305"/>
      <c r="FNT34" s="305"/>
      <c r="FNU34" s="305"/>
      <c r="FNV34" s="305"/>
      <c r="FNW34" s="305"/>
      <c r="FNX34" s="305"/>
      <c r="FNY34" s="305"/>
      <c r="FNZ34" s="305"/>
      <c r="FOA34" s="305"/>
      <c r="FOB34" s="305"/>
      <c r="FOC34" s="305"/>
      <c r="FOD34" s="305"/>
      <c r="FOE34" s="305"/>
      <c r="FOF34" s="305"/>
      <c r="FOG34" s="305"/>
      <c r="FOH34" s="305"/>
      <c r="FOI34" s="305"/>
      <c r="FOJ34" s="305"/>
      <c r="FOK34" s="305"/>
      <c r="FOL34" s="305"/>
      <c r="FOM34" s="305"/>
      <c r="FON34" s="305"/>
      <c r="FOO34" s="305"/>
      <c r="FOP34" s="305"/>
      <c r="FOQ34" s="305"/>
      <c r="FOR34" s="305"/>
      <c r="FOS34" s="305"/>
      <c r="FOT34" s="305"/>
      <c r="FOU34" s="305"/>
      <c r="FOV34" s="305"/>
      <c r="FOW34" s="305"/>
      <c r="FOX34" s="305"/>
      <c r="FOY34" s="305"/>
      <c r="FOZ34" s="305"/>
      <c r="FPA34" s="305"/>
      <c r="FPB34" s="305"/>
      <c r="FPC34" s="305"/>
      <c r="FPD34" s="305"/>
      <c r="FPE34" s="305"/>
      <c r="FPF34" s="305"/>
      <c r="FPG34" s="305"/>
      <c r="FPH34" s="305"/>
      <c r="FPI34" s="305"/>
      <c r="FPJ34" s="305"/>
      <c r="FPK34" s="305"/>
      <c r="FPL34" s="305"/>
      <c r="FPM34" s="305"/>
      <c r="FPN34" s="305"/>
      <c r="FPO34" s="305"/>
      <c r="FPP34" s="305"/>
      <c r="FPQ34" s="305"/>
      <c r="FPR34" s="305"/>
      <c r="FPS34" s="305"/>
      <c r="FPT34" s="305"/>
      <c r="FPU34" s="305"/>
      <c r="FPV34" s="305"/>
      <c r="FPW34" s="305"/>
      <c r="FPX34" s="305"/>
      <c r="FPY34" s="305"/>
      <c r="FPZ34" s="305"/>
      <c r="FQA34" s="305"/>
      <c r="FQB34" s="305"/>
      <c r="FQC34" s="305"/>
      <c r="FQD34" s="305"/>
      <c r="FQE34" s="305"/>
      <c r="FQF34" s="305"/>
      <c r="FQG34" s="305"/>
      <c r="FQH34" s="305"/>
      <c r="FQI34" s="305"/>
      <c r="FQJ34" s="305"/>
      <c r="FQK34" s="305"/>
      <c r="FQL34" s="305"/>
      <c r="FQM34" s="305"/>
      <c r="FQN34" s="305"/>
      <c r="FQO34" s="305"/>
      <c r="FQP34" s="305"/>
      <c r="FQQ34" s="305"/>
      <c r="FQR34" s="305"/>
      <c r="FQS34" s="305"/>
      <c r="FQT34" s="305"/>
      <c r="FQU34" s="305"/>
      <c r="FQV34" s="305"/>
      <c r="FQW34" s="305"/>
      <c r="FQX34" s="305"/>
      <c r="FQY34" s="305"/>
      <c r="FQZ34" s="305"/>
      <c r="FRA34" s="305"/>
      <c r="FRB34" s="305"/>
      <c r="FRC34" s="305"/>
      <c r="FRD34" s="305"/>
      <c r="FRE34" s="305"/>
      <c r="FRF34" s="305"/>
      <c r="FRG34" s="305"/>
      <c r="FRH34" s="305"/>
      <c r="FRI34" s="305"/>
      <c r="FRJ34" s="305"/>
      <c r="FRK34" s="305"/>
      <c r="FRL34" s="305"/>
      <c r="FRM34" s="305"/>
      <c r="FRN34" s="305"/>
      <c r="FRO34" s="305"/>
      <c r="FRP34" s="305"/>
      <c r="FRQ34" s="305"/>
      <c r="FRR34" s="305"/>
      <c r="FRS34" s="305"/>
      <c r="FRT34" s="305"/>
      <c r="FRU34" s="305"/>
      <c r="FRV34" s="305"/>
      <c r="FRW34" s="305"/>
      <c r="FRX34" s="305"/>
      <c r="FRY34" s="305"/>
      <c r="FRZ34" s="305"/>
      <c r="FSA34" s="305"/>
      <c r="FSB34" s="305"/>
      <c r="FSC34" s="305"/>
      <c r="FSD34" s="305"/>
      <c r="FSE34" s="305"/>
      <c r="FSF34" s="305"/>
      <c r="FSG34" s="305"/>
      <c r="FSH34" s="305"/>
      <c r="FSI34" s="305"/>
      <c r="FSJ34" s="305"/>
      <c r="FSK34" s="305"/>
      <c r="FSL34" s="305"/>
      <c r="FSM34" s="305"/>
      <c r="FSN34" s="305"/>
      <c r="FSO34" s="305"/>
      <c r="FSP34" s="305"/>
      <c r="FSQ34" s="305"/>
      <c r="FSR34" s="305"/>
      <c r="FSS34" s="305"/>
      <c r="FST34" s="305"/>
      <c r="FSU34" s="305"/>
      <c r="FSV34" s="305"/>
      <c r="FSW34" s="305"/>
      <c r="FSX34" s="305"/>
      <c r="FSY34" s="305"/>
      <c r="FSZ34" s="305"/>
      <c r="FTA34" s="305"/>
      <c r="FTB34" s="305"/>
      <c r="FTC34" s="305"/>
      <c r="FTD34" s="305"/>
      <c r="FTE34" s="305"/>
      <c r="FTF34" s="305"/>
      <c r="FTG34" s="305"/>
      <c r="FTH34" s="305"/>
      <c r="FTI34" s="305"/>
      <c r="FTJ34" s="305"/>
      <c r="FTK34" s="305"/>
      <c r="FTL34" s="305"/>
      <c r="FTM34" s="305"/>
      <c r="FTN34" s="305"/>
      <c r="FTO34" s="305"/>
      <c r="FTP34" s="305"/>
      <c r="FTQ34" s="305"/>
      <c r="FTR34" s="305"/>
      <c r="FTS34" s="305"/>
      <c r="FTT34" s="305"/>
      <c r="FTU34" s="305"/>
      <c r="FTV34" s="305"/>
      <c r="FTW34" s="305"/>
      <c r="FTX34" s="305"/>
      <c r="FTY34" s="305"/>
      <c r="FTZ34" s="305"/>
      <c r="FUA34" s="305"/>
      <c r="FUB34" s="305"/>
      <c r="FUC34" s="305"/>
      <c r="FUD34" s="305"/>
      <c r="FUE34" s="305"/>
      <c r="FUF34" s="305"/>
      <c r="FUG34" s="305"/>
      <c r="FUH34" s="305"/>
      <c r="FUI34" s="305"/>
      <c r="FUJ34" s="305"/>
      <c r="FUK34" s="305"/>
      <c r="FUL34" s="305"/>
      <c r="FUM34" s="305"/>
      <c r="FUN34" s="305"/>
      <c r="FUO34" s="305"/>
      <c r="FUP34" s="305"/>
      <c r="FUQ34" s="305"/>
      <c r="FUR34" s="305"/>
      <c r="FUS34" s="305"/>
      <c r="FUT34" s="305"/>
      <c r="FUU34" s="305"/>
      <c r="FUV34" s="305"/>
      <c r="FUW34" s="305"/>
      <c r="FUX34" s="305"/>
      <c r="FUY34" s="305"/>
      <c r="FUZ34" s="305"/>
      <c r="FVA34" s="305"/>
      <c r="FVB34" s="305"/>
      <c r="FVC34" s="305"/>
      <c r="FVD34" s="305"/>
      <c r="FVE34" s="305"/>
      <c r="FVF34" s="305"/>
      <c r="FVG34" s="305"/>
      <c r="FVH34" s="305"/>
      <c r="FVI34" s="305"/>
      <c r="FVJ34" s="305"/>
      <c r="FVK34" s="305"/>
      <c r="FVL34" s="305"/>
      <c r="FVM34" s="305"/>
      <c r="FVN34" s="305"/>
      <c r="FVO34" s="305"/>
      <c r="FVP34" s="305"/>
      <c r="FVQ34" s="305"/>
      <c r="FVR34" s="305"/>
      <c r="FVS34" s="305"/>
      <c r="FVT34" s="305"/>
      <c r="FVU34" s="305"/>
      <c r="FVV34" s="305"/>
      <c r="FVW34" s="305"/>
      <c r="FVX34" s="305"/>
      <c r="FVY34" s="305"/>
      <c r="FVZ34" s="305"/>
      <c r="FWA34" s="305"/>
      <c r="FWB34" s="305"/>
      <c r="FWC34" s="305"/>
      <c r="FWD34" s="305"/>
      <c r="FWE34" s="305"/>
      <c r="FWF34" s="305"/>
      <c r="FWG34" s="305"/>
      <c r="FWH34" s="305"/>
      <c r="FWI34" s="305"/>
      <c r="FWJ34" s="305"/>
      <c r="FWK34" s="305"/>
      <c r="FWL34" s="305"/>
      <c r="FWM34" s="305"/>
      <c r="FWN34" s="305"/>
      <c r="FWO34" s="305"/>
      <c r="FWP34" s="305"/>
      <c r="FWQ34" s="305"/>
      <c r="FWR34" s="305"/>
      <c r="FWS34" s="305"/>
      <c r="FWT34" s="305"/>
      <c r="FWU34" s="305"/>
      <c r="FWV34" s="305"/>
      <c r="FWW34" s="305"/>
      <c r="FWX34" s="305"/>
      <c r="FWY34" s="305"/>
      <c r="FWZ34" s="305"/>
      <c r="FXA34" s="305"/>
      <c r="FXB34" s="305"/>
      <c r="FXC34" s="305"/>
      <c r="FXD34" s="305"/>
      <c r="FXE34" s="305"/>
      <c r="FXF34" s="305"/>
      <c r="FXG34" s="305"/>
      <c r="FXH34" s="305"/>
      <c r="FXI34" s="305"/>
      <c r="FXJ34" s="305"/>
      <c r="FXK34" s="305"/>
      <c r="FXL34" s="305"/>
      <c r="FXM34" s="305"/>
      <c r="FXN34" s="305"/>
      <c r="FXO34" s="305"/>
      <c r="FXP34" s="305"/>
      <c r="FXQ34" s="305"/>
      <c r="FXR34" s="305"/>
      <c r="FXS34" s="305"/>
      <c r="FXT34" s="305"/>
      <c r="FXU34" s="305"/>
      <c r="FXV34" s="305"/>
      <c r="FXW34" s="305"/>
      <c r="FXX34" s="305"/>
      <c r="FXY34" s="305"/>
      <c r="FXZ34" s="305"/>
      <c r="FYA34" s="305"/>
      <c r="FYB34" s="305"/>
      <c r="FYC34" s="305"/>
      <c r="FYD34" s="305"/>
      <c r="FYE34" s="305"/>
      <c r="FYF34" s="305"/>
      <c r="FYG34" s="305"/>
      <c r="FYH34" s="305"/>
      <c r="FYI34" s="305"/>
      <c r="FYJ34" s="305"/>
      <c r="FYK34" s="305"/>
      <c r="FYL34" s="305"/>
      <c r="FYM34" s="305"/>
      <c r="FYN34" s="305"/>
      <c r="FYO34" s="305"/>
      <c r="FYP34" s="305"/>
      <c r="FYQ34" s="305"/>
      <c r="FYR34" s="305"/>
      <c r="FYS34" s="305"/>
      <c r="FYT34" s="305"/>
      <c r="FYU34" s="305"/>
      <c r="FYV34" s="305"/>
      <c r="FYW34" s="305"/>
      <c r="FYX34" s="305"/>
      <c r="FYY34" s="305"/>
      <c r="FYZ34" s="305"/>
      <c r="FZA34" s="305"/>
      <c r="FZB34" s="305"/>
      <c r="FZC34" s="305"/>
      <c r="FZD34" s="305"/>
      <c r="FZE34" s="305"/>
      <c r="FZF34" s="305"/>
      <c r="FZG34" s="305"/>
      <c r="FZH34" s="305"/>
      <c r="FZI34" s="305"/>
      <c r="FZJ34" s="305"/>
      <c r="FZK34" s="305"/>
      <c r="FZL34" s="305"/>
      <c r="FZM34" s="305"/>
      <c r="FZN34" s="305"/>
      <c r="FZO34" s="305"/>
      <c r="FZP34" s="305"/>
      <c r="FZQ34" s="305"/>
      <c r="FZR34" s="305"/>
      <c r="FZS34" s="305"/>
      <c r="FZT34" s="305"/>
      <c r="FZU34" s="305"/>
      <c r="FZV34" s="305"/>
      <c r="FZW34" s="305"/>
      <c r="FZX34" s="305"/>
      <c r="FZY34" s="305"/>
      <c r="FZZ34" s="305"/>
      <c r="GAA34" s="305"/>
      <c r="GAB34" s="305"/>
      <c r="GAC34" s="305"/>
      <c r="GAD34" s="305"/>
      <c r="GAE34" s="305"/>
      <c r="GAF34" s="305"/>
      <c r="GAG34" s="305"/>
      <c r="GAH34" s="305"/>
      <c r="GAI34" s="305"/>
      <c r="GAJ34" s="305"/>
      <c r="GAK34" s="305"/>
      <c r="GAL34" s="305"/>
      <c r="GAM34" s="305"/>
      <c r="GAN34" s="305"/>
      <c r="GAO34" s="305"/>
      <c r="GAP34" s="305"/>
      <c r="GAQ34" s="305"/>
      <c r="GAR34" s="305"/>
      <c r="GAS34" s="305"/>
      <c r="GAT34" s="305"/>
      <c r="GAU34" s="305"/>
      <c r="GAV34" s="305"/>
      <c r="GAW34" s="305"/>
      <c r="GAX34" s="305"/>
      <c r="GAY34" s="305"/>
      <c r="GAZ34" s="305"/>
      <c r="GBA34" s="305"/>
      <c r="GBB34" s="305"/>
      <c r="GBC34" s="305"/>
      <c r="GBD34" s="305"/>
      <c r="GBE34" s="305"/>
      <c r="GBF34" s="305"/>
      <c r="GBG34" s="305"/>
      <c r="GBH34" s="305"/>
      <c r="GBI34" s="305"/>
      <c r="GBJ34" s="305"/>
      <c r="GBK34" s="305"/>
      <c r="GBL34" s="305"/>
      <c r="GBM34" s="305"/>
      <c r="GBN34" s="305"/>
      <c r="GBO34" s="305"/>
      <c r="GBP34" s="305"/>
      <c r="GBQ34" s="305"/>
      <c r="GBR34" s="305"/>
      <c r="GBS34" s="305"/>
      <c r="GBT34" s="305"/>
      <c r="GBU34" s="305"/>
      <c r="GBV34" s="305"/>
      <c r="GBW34" s="305"/>
      <c r="GBX34" s="305"/>
      <c r="GBY34" s="305"/>
      <c r="GBZ34" s="305"/>
      <c r="GCA34" s="305"/>
      <c r="GCB34" s="305"/>
      <c r="GCC34" s="305"/>
      <c r="GCD34" s="305"/>
      <c r="GCE34" s="305"/>
      <c r="GCF34" s="305"/>
      <c r="GCG34" s="305"/>
      <c r="GCH34" s="305"/>
      <c r="GCI34" s="305"/>
      <c r="GCJ34" s="305"/>
      <c r="GCK34" s="305"/>
      <c r="GCL34" s="305"/>
      <c r="GCM34" s="305"/>
      <c r="GCN34" s="305"/>
      <c r="GCO34" s="305"/>
      <c r="GCP34" s="305"/>
      <c r="GCQ34" s="305"/>
      <c r="GCR34" s="305"/>
      <c r="GCS34" s="305"/>
      <c r="GCT34" s="305"/>
      <c r="GCU34" s="305"/>
      <c r="GCV34" s="305"/>
      <c r="GCW34" s="305"/>
      <c r="GCX34" s="305"/>
      <c r="GCY34" s="305"/>
      <c r="GCZ34" s="305"/>
      <c r="GDA34" s="305"/>
      <c r="GDB34" s="305"/>
      <c r="GDC34" s="305"/>
      <c r="GDD34" s="305"/>
      <c r="GDE34" s="305"/>
      <c r="GDF34" s="305"/>
      <c r="GDG34" s="305"/>
      <c r="GDH34" s="305"/>
      <c r="GDI34" s="305"/>
      <c r="GDJ34" s="305"/>
      <c r="GDK34" s="305"/>
      <c r="GDL34" s="305"/>
      <c r="GDM34" s="305"/>
      <c r="GDN34" s="305"/>
      <c r="GDO34" s="305"/>
      <c r="GDP34" s="305"/>
      <c r="GDQ34" s="305"/>
      <c r="GDR34" s="305"/>
      <c r="GDS34" s="305"/>
      <c r="GDT34" s="305"/>
      <c r="GDU34" s="305"/>
      <c r="GDV34" s="305"/>
      <c r="GDW34" s="305"/>
      <c r="GDX34" s="305"/>
      <c r="GDY34" s="305"/>
      <c r="GDZ34" s="305"/>
      <c r="GEA34" s="305"/>
      <c r="GEB34" s="305"/>
      <c r="GEC34" s="305"/>
      <c r="GED34" s="305"/>
      <c r="GEE34" s="305"/>
      <c r="GEF34" s="305"/>
      <c r="GEG34" s="305"/>
      <c r="GEH34" s="305"/>
      <c r="GEI34" s="305"/>
      <c r="GEJ34" s="305"/>
      <c r="GEK34" s="305"/>
      <c r="GEL34" s="305"/>
      <c r="GEM34" s="305"/>
      <c r="GEN34" s="305"/>
      <c r="GEO34" s="305"/>
      <c r="GEP34" s="305"/>
      <c r="GEQ34" s="305"/>
      <c r="GER34" s="305"/>
      <c r="GES34" s="305"/>
      <c r="GET34" s="305"/>
      <c r="GEU34" s="305"/>
      <c r="GEV34" s="305"/>
      <c r="GEW34" s="305"/>
      <c r="GEX34" s="305"/>
      <c r="GEY34" s="305"/>
      <c r="GEZ34" s="305"/>
      <c r="GFA34" s="305"/>
      <c r="GFB34" s="305"/>
      <c r="GFC34" s="305"/>
      <c r="GFD34" s="305"/>
      <c r="GFE34" s="305"/>
      <c r="GFF34" s="305"/>
      <c r="GFG34" s="305"/>
      <c r="GFH34" s="305"/>
      <c r="GFI34" s="305"/>
      <c r="GFJ34" s="305"/>
      <c r="GFK34" s="305"/>
      <c r="GFL34" s="305"/>
      <c r="GFM34" s="305"/>
      <c r="GFN34" s="305"/>
      <c r="GFO34" s="305"/>
      <c r="GFP34" s="305"/>
      <c r="GFQ34" s="305"/>
      <c r="GFR34" s="305"/>
      <c r="GFS34" s="305"/>
      <c r="GFT34" s="305"/>
      <c r="GFU34" s="305"/>
      <c r="GFV34" s="305"/>
      <c r="GFW34" s="305"/>
      <c r="GFX34" s="305"/>
      <c r="GFY34" s="305"/>
      <c r="GFZ34" s="305"/>
      <c r="GGA34" s="305"/>
      <c r="GGB34" s="305"/>
      <c r="GGC34" s="305"/>
      <c r="GGD34" s="305"/>
      <c r="GGE34" s="305"/>
      <c r="GGF34" s="305"/>
      <c r="GGG34" s="305"/>
      <c r="GGH34" s="305"/>
      <c r="GGI34" s="305"/>
      <c r="GGJ34" s="305"/>
      <c r="GGK34" s="305"/>
      <c r="GGL34" s="305"/>
      <c r="GGM34" s="305"/>
      <c r="GGN34" s="305"/>
      <c r="GGO34" s="305"/>
      <c r="GGP34" s="305"/>
      <c r="GGQ34" s="305"/>
      <c r="GGR34" s="305"/>
      <c r="GGS34" s="305"/>
      <c r="GGT34" s="305"/>
      <c r="GGU34" s="305"/>
      <c r="GGV34" s="305"/>
      <c r="GGW34" s="305"/>
      <c r="GGX34" s="305"/>
      <c r="GGY34" s="305"/>
      <c r="GGZ34" s="305"/>
      <c r="GHA34" s="305"/>
      <c r="GHB34" s="305"/>
      <c r="GHC34" s="305"/>
      <c r="GHD34" s="305"/>
      <c r="GHE34" s="305"/>
      <c r="GHF34" s="305"/>
      <c r="GHG34" s="305"/>
      <c r="GHH34" s="305"/>
      <c r="GHI34" s="305"/>
      <c r="GHJ34" s="305"/>
      <c r="GHK34" s="305"/>
      <c r="GHL34" s="305"/>
      <c r="GHM34" s="305"/>
      <c r="GHN34" s="305"/>
      <c r="GHO34" s="305"/>
      <c r="GHP34" s="305"/>
      <c r="GHQ34" s="305"/>
      <c r="GHR34" s="305"/>
      <c r="GHS34" s="305"/>
      <c r="GHT34" s="305"/>
      <c r="GHU34" s="305"/>
      <c r="GHV34" s="305"/>
      <c r="GHW34" s="305"/>
      <c r="GHX34" s="305"/>
      <c r="GHY34" s="305"/>
      <c r="GHZ34" s="305"/>
      <c r="GIA34" s="305"/>
      <c r="GIB34" s="305"/>
      <c r="GIC34" s="305"/>
      <c r="GID34" s="305"/>
      <c r="GIE34" s="305"/>
      <c r="GIF34" s="305"/>
      <c r="GIG34" s="305"/>
      <c r="GIH34" s="305"/>
      <c r="GII34" s="305"/>
      <c r="GIJ34" s="305"/>
      <c r="GIK34" s="305"/>
      <c r="GIL34" s="305"/>
      <c r="GIM34" s="305"/>
      <c r="GIN34" s="305"/>
      <c r="GIO34" s="305"/>
      <c r="GIP34" s="305"/>
      <c r="GIQ34" s="305"/>
      <c r="GIR34" s="305"/>
      <c r="GIS34" s="305"/>
      <c r="GIT34" s="305"/>
      <c r="GIU34" s="305"/>
      <c r="GIV34" s="305"/>
      <c r="GIW34" s="305"/>
      <c r="GIX34" s="305"/>
      <c r="GIY34" s="305"/>
      <c r="GIZ34" s="305"/>
      <c r="GJA34" s="305"/>
      <c r="GJB34" s="305"/>
      <c r="GJC34" s="305"/>
      <c r="GJD34" s="305"/>
      <c r="GJE34" s="305"/>
      <c r="GJF34" s="305"/>
      <c r="GJG34" s="305"/>
      <c r="GJH34" s="305"/>
      <c r="GJI34" s="305"/>
      <c r="GJJ34" s="305"/>
      <c r="GJK34" s="305"/>
      <c r="GJL34" s="305"/>
      <c r="GJM34" s="305"/>
      <c r="GJN34" s="305"/>
      <c r="GJO34" s="305"/>
      <c r="GJP34" s="305"/>
      <c r="GJQ34" s="305"/>
      <c r="GJR34" s="305"/>
      <c r="GJS34" s="305"/>
      <c r="GJT34" s="305"/>
      <c r="GJU34" s="305"/>
      <c r="GJV34" s="305"/>
      <c r="GJW34" s="305"/>
      <c r="GJX34" s="305"/>
      <c r="GJY34" s="305"/>
      <c r="GJZ34" s="305"/>
      <c r="GKA34" s="305"/>
      <c r="GKB34" s="305"/>
      <c r="GKC34" s="305"/>
      <c r="GKD34" s="305"/>
      <c r="GKE34" s="305"/>
      <c r="GKF34" s="305"/>
      <c r="GKG34" s="305"/>
      <c r="GKH34" s="305"/>
      <c r="GKI34" s="305"/>
      <c r="GKJ34" s="305"/>
      <c r="GKK34" s="305"/>
      <c r="GKL34" s="305"/>
      <c r="GKM34" s="305"/>
      <c r="GKN34" s="305"/>
      <c r="GKO34" s="305"/>
      <c r="GKP34" s="305"/>
      <c r="GKQ34" s="305"/>
      <c r="GKR34" s="305"/>
      <c r="GKS34" s="305"/>
      <c r="GKT34" s="305"/>
      <c r="GKU34" s="305"/>
      <c r="GKV34" s="305"/>
      <c r="GKW34" s="305"/>
      <c r="GKX34" s="305"/>
      <c r="GKY34" s="305"/>
      <c r="GKZ34" s="305"/>
      <c r="GLA34" s="305"/>
      <c r="GLB34" s="305"/>
      <c r="GLC34" s="305"/>
      <c r="GLD34" s="305"/>
      <c r="GLE34" s="305"/>
      <c r="GLF34" s="305"/>
      <c r="GLG34" s="305"/>
      <c r="GLH34" s="305"/>
      <c r="GLI34" s="305"/>
      <c r="GLJ34" s="305"/>
      <c r="GLK34" s="305"/>
      <c r="GLL34" s="305"/>
      <c r="GLM34" s="305"/>
      <c r="GLN34" s="305"/>
      <c r="GLO34" s="305"/>
      <c r="GLP34" s="305"/>
      <c r="GLQ34" s="305"/>
      <c r="GLR34" s="305"/>
      <c r="GLS34" s="305"/>
      <c r="GLT34" s="305"/>
      <c r="GLU34" s="305"/>
      <c r="GLV34" s="305"/>
      <c r="GLW34" s="305"/>
      <c r="GLX34" s="305"/>
      <c r="GLY34" s="305"/>
      <c r="GLZ34" s="305"/>
      <c r="GMA34" s="305"/>
      <c r="GMB34" s="305"/>
      <c r="GMC34" s="305"/>
      <c r="GMD34" s="305"/>
      <c r="GME34" s="305"/>
      <c r="GMF34" s="305"/>
      <c r="GMG34" s="305"/>
      <c r="GMH34" s="305"/>
      <c r="GMI34" s="305"/>
      <c r="GMJ34" s="305"/>
      <c r="GMK34" s="305"/>
      <c r="GML34" s="305"/>
      <c r="GMM34" s="305"/>
      <c r="GMN34" s="305"/>
      <c r="GMO34" s="305"/>
      <c r="GMP34" s="305"/>
      <c r="GMQ34" s="305"/>
      <c r="GMR34" s="305"/>
      <c r="GMS34" s="305"/>
      <c r="GMT34" s="305"/>
      <c r="GMU34" s="305"/>
      <c r="GMV34" s="305"/>
      <c r="GMW34" s="305"/>
      <c r="GMX34" s="305"/>
      <c r="GMY34" s="305"/>
      <c r="GMZ34" s="305"/>
      <c r="GNA34" s="305"/>
      <c r="GNB34" s="305"/>
      <c r="GNC34" s="305"/>
      <c r="GND34" s="305"/>
      <c r="GNE34" s="305"/>
      <c r="GNF34" s="305"/>
      <c r="GNG34" s="305"/>
      <c r="GNH34" s="305"/>
      <c r="GNI34" s="305"/>
      <c r="GNJ34" s="305"/>
      <c r="GNK34" s="305"/>
      <c r="GNL34" s="305"/>
      <c r="GNM34" s="305"/>
      <c r="GNN34" s="305"/>
      <c r="GNO34" s="305"/>
      <c r="GNP34" s="305"/>
      <c r="GNQ34" s="305"/>
      <c r="GNR34" s="305"/>
      <c r="GNS34" s="305"/>
      <c r="GNT34" s="305"/>
      <c r="GNU34" s="305"/>
      <c r="GNV34" s="305"/>
      <c r="GNW34" s="305"/>
      <c r="GNX34" s="305"/>
      <c r="GNY34" s="305"/>
      <c r="GNZ34" s="305"/>
      <c r="GOA34" s="305"/>
      <c r="GOB34" s="305"/>
      <c r="GOC34" s="305"/>
      <c r="GOD34" s="305"/>
      <c r="GOE34" s="305"/>
      <c r="GOF34" s="305"/>
      <c r="GOG34" s="305"/>
      <c r="GOH34" s="305"/>
      <c r="GOI34" s="305"/>
      <c r="GOJ34" s="305"/>
      <c r="GOK34" s="305"/>
      <c r="GOL34" s="305"/>
      <c r="GOM34" s="305"/>
      <c r="GON34" s="305"/>
      <c r="GOO34" s="305"/>
      <c r="GOP34" s="305"/>
      <c r="GOQ34" s="305"/>
      <c r="GOR34" s="305"/>
      <c r="GOS34" s="305"/>
      <c r="GOT34" s="305"/>
      <c r="GOU34" s="305"/>
      <c r="GOV34" s="305"/>
      <c r="GOW34" s="305"/>
      <c r="GOX34" s="305"/>
      <c r="GOY34" s="305"/>
      <c r="GOZ34" s="305"/>
      <c r="GPA34" s="305"/>
      <c r="GPB34" s="305"/>
      <c r="GPC34" s="305"/>
      <c r="GPD34" s="305"/>
      <c r="GPE34" s="305"/>
      <c r="GPF34" s="305"/>
      <c r="GPG34" s="305"/>
      <c r="GPH34" s="305"/>
      <c r="GPI34" s="305"/>
      <c r="GPJ34" s="305"/>
      <c r="GPK34" s="305"/>
      <c r="GPL34" s="305"/>
      <c r="GPM34" s="305"/>
      <c r="GPN34" s="305"/>
      <c r="GPO34" s="305"/>
      <c r="GPP34" s="305"/>
      <c r="GPQ34" s="305"/>
      <c r="GPR34" s="305"/>
      <c r="GPS34" s="305"/>
      <c r="GPT34" s="305"/>
      <c r="GPU34" s="305"/>
      <c r="GPV34" s="305"/>
      <c r="GPW34" s="305"/>
      <c r="GPX34" s="305"/>
      <c r="GPY34" s="305"/>
      <c r="GPZ34" s="305"/>
      <c r="GQA34" s="305"/>
      <c r="GQB34" s="305"/>
      <c r="GQC34" s="305"/>
      <c r="GQD34" s="305"/>
      <c r="GQE34" s="305"/>
      <c r="GQF34" s="305"/>
      <c r="GQG34" s="305"/>
      <c r="GQH34" s="305"/>
      <c r="GQI34" s="305"/>
      <c r="GQJ34" s="305"/>
      <c r="GQK34" s="305"/>
      <c r="GQL34" s="305"/>
      <c r="GQM34" s="305"/>
      <c r="GQN34" s="305"/>
      <c r="GQO34" s="305"/>
      <c r="GQP34" s="305"/>
      <c r="GQQ34" s="305"/>
      <c r="GQR34" s="305"/>
      <c r="GQS34" s="305"/>
      <c r="GQT34" s="305"/>
      <c r="GQU34" s="305"/>
      <c r="GQV34" s="305"/>
      <c r="GQW34" s="305"/>
      <c r="GQX34" s="305"/>
      <c r="GQY34" s="305"/>
      <c r="GQZ34" s="305"/>
      <c r="GRA34" s="305"/>
      <c r="GRB34" s="305"/>
      <c r="GRC34" s="305"/>
      <c r="GRD34" s="305"/>
      <c r="GRE34" s="305"/>
      <c r="GRF34" s="305"/>
      <c r="GRG34" s="305"/>
      <c r="GRH34" s="305"/>
      <c r="GRI34" s="305"/>
      <c r="GRJ34" s="305"/>
      <c r="GRK34" s="305"/>
      <c r="GRL34" s="305"/>
      <c r="GRM34" s="305"/>
      <c r="GRN34" s="305"/>
      <c r="GRO34" s="305"/>
      <c r="GRP34" s="305"/>
      <c r="GRQ34" s="305"/>
      <c r="GRR34" s="305"/>
      <c r="GRS34" s="305"/>
      <c r="GRT34" s="305"/>
      <c r="GRU34" s="305"/>
      <c r="GRV34" s="305"/>
      <c r="GRW34" s="305"/>
      <c r="GRX34" s="305"/>
      <c r="GRY34" s="305"/>
      <c r="GRZ34" s="305"/>
      <c r="GSA34" s="305"/>
      <c r="GSB34" s="305"/>
      <c r="GSC34" s="305"/>
      <c r="GSD34" s="305"/>
      <c r="GSE34" s="305"/>
      <c r="GSF34" s="305"/>
      <c r="GSG34" s="305"/>
      <c r="GSH34" s="305"/>
      <c r="GSI34" s="305"/>
      <c r="GSJ34" s="305"/>
      <c r="GSK34" s="305"/>
      <c r="GSL34" s="305"/>
      <c r="GSM34" s="305"/>
      <c r="GSN34" s="305"/>
      <c r="GSO34" s="305"/>
      <c r="GSP34" s="305"/>
      <c r="GSQ34" s="305"/>
      <c r="GSR34" s="305"/>
      <c r="GSS34" s="305"/>
      <c r="GST34" s="305"/>
      <c r="GSU34" s="305"/>
      <c r="GSV34" s="305"/>
      <c r="GSW34" s="305"/>
      <c r="GSX34" s="305"/>
      <c r="GSY34" s="305"/>
      <c r="GSZ34" s="305"/>
      <c r="GTA34" s="305"/>
      <c r="GTB34" s="305"/>
      <c r="GTC34" s="305"/>
      <c r="GTD34" s="305"/>
      <c r="GTE34" s="305"/>
      <c r="GTF34" s="305"/>
      <c r="GTG34" s="305"/>
      <c r="GTH34" s="305"/>
      <c r="GTI34" s="305"/>
      <c r="GTJ34" s="305"/>
      <c r="GTK34" s="305"/>
      <c r="GTL34" s="305"/>
      <c r="GTM34" s="305"/>
      <c r="GTN34" s="305"/>
      <c r="GTO34" s="305"/>
      <c r="GTP34" s="305"/>
      <c r="GTQ34" s="305"/>
      <c r="GTR34" s="305"/>
      <c r="GTS34" s="305"/>
      <c r="GTT34" s="305"/>
      <c r="GTU34" s="305"/>
      <c r="GTV34" s="305"/>
      <c r="GTW34" s="305"/>
      <c r="GTX34" s="305"/>
      <c r="GTY34" s="305"/>
      <c r="GTZ34" s="305"/>
      <c r="GUA34" s="305"/>
      <c r="GUB34" s="305"/>
      <c r="GUC34" s="305"/>
      <c r="GUD34" s="305"/>
      <c r="GUE34" s="305"/>
      <c r="GUF34" s="305"/>
      <c r="GUG34" s="305"/>
      <c r="GUH34" s="305"/>
      <c r="GUI34" s="305"/>
      <c r="GUJ34" s="305"/>
      <c r="GUK34" s="305"/>
      <c r="GUL34" s="305"/>
      <c r="GUM34" s="305"/>
      <c r="GUN34" s="305"/>
      <c r="GUO34" s="305"/>
      <c r="GUP34" s="305"/>
      <c r="GUQ34" s="305"/>
      <c r="GUR34" s="305"/>
      <c r="GUS34" s="305"/>
      <c r="GUT34" s="305"/>
      <c r="GUU34" s="305"/>
      <c r="GUV34" s="305"/>
      <c r="GUW34" s="305"/>
      <c r="GUX34" s="305"/>
      <c r="GUY34" s="305"/>
      <c r="GUZ34" s="305"/>
      <c r="GVA34" s="305"/>
      <c r="GVB34" s="305"/>
      <c r="GVC34" s="305"/>
      <c r="GVD34" s="305"/>
      <c r="GVE34" s="305"/>
      <c r="GVF34" s="305"/>
      <c r="GVG34" s="305"/>
      <c r="GVH34" s="305"/>
      <c r="GVI34" s="305"/>
      <c r="GVJ34" s="305"/>
      <c r="GVK34" s="305"/>
      <c r="GVL34" s="305"/>
      <c r="GVM34" s="305"/>
      <c r="GVN34" s="305"/>
      <c r="GVO34" s="305"/>
      <c r="GVP34" s="305"/>
      <c r="GVQ34" s="305"/>
      <c r="GVR34" s="305"/>
      <c r="GVS34" s="305"/>
      <c r="GVT34" s="305"/>
      <c r="GVU34" s="305"/>
      <c r="GVV34" s="305"/>
      <c r="GVW34" s="305"/>
      <c r="GVX34" s="305"/>
      <c r="GVY34" s="305"/>
      <c r="GVZ34" s="305"/>
      <c r="GWA34" s="305"/>
      <c r="GWB34" s="305"/>
      <c r="GWC34" s="305"/>
      <c r="GWD34" s="305"/>
      <c r="GWE34" s="305"/>
      <c r="GWF34" s="305"/>
      <c r="GWG34" s="305"/>
      <c r="GWH34" s="305"/>
      <c r="GWI34" s="305"/>
      <c r="GWJ34" s="305"/>
      <c r="GWK34" s="305"/>
      <c r="GWL34" s="305"/>
      <c r="GWM34" s="305"/>
      <c r="GWN34" s="305"/>
      <c r="GWO34" s="305"/>
      <c r="GWP34" s="305"/>
      <c r="GWQ34" s="305"/>
      <c r="GWR34" s="305"/>
      <c r="GWS34" s="305"/>
      <c r="GWT34" s="305"/>
      <c r="GWU34" s="305"/>
      <c r="GWV34" s="305"/>
      <c r="GWW34" s="305"/>
      <c r="GWX34" s="305"/>
      <c r="GWY34" s="305"/>
      <c r="GWZ34" s="305"/>
      <c r="GXA34" s="305"/>
      <c r="GXB34" s="305"/>
      <c r="GXC34" s="305"/>
      <c r="GXD34" s="305"/>
      <c r="GXE34" s="305"/>
      <c r="GXF34" s="305"/>
      <c r="GXG34" s="305"/>
      <c r="GXH34" s="305"/>
      <c r="GXI34" s="305"/>
      <c r="GXJ34" s="305"/>
      <c r="GXK34" s="305"/>
      <c r="GXL34" s="305"/>
      <c r="GXM34" s="305"/>
      <c r="GXN34" s="305"/>
      <c r="GXO34" s="305"/>
      <c r="GXP34" s="305"/>
      <c r="GXQ34" s="305"/>
      <c r="GXR34" s="305"/>
      <c r="GXS34" s="305"/>
      <c r="GXT34" s="305"/>
      <c r="GXU34" s="305"/>
      <c r="GXV34" s="305"/>
      <c r="GXW34" s="305"/>
      <c r="GXX34" s="305"/>
      <c r="GXY34" s="305"/>
      <c r="GXZ34" s="305"/>
      <c r="GYA34" s="305"/>
      <c r="GYB34" s="305"/>
      <c r="GYC34" s="305"/>
      <c r="GYD34" s="305"/>
      <c r="GYE34" s="305"/>
      <c r="GYF34" s="305"/>
      <c r="GYG34" s="305"/>
      <c r="GYH34" s="305"/>
      <c r="GYI34" s="305"/>
      <c r="GYJ34" s="305"/>
      <c r="GYK34" s="305"/>
      <c r="GYL34" s="305"/>
      <c r="GYM34" s="305"/>
      <c r="GYN34" s="305"/>
      <c r="GYO34" s="305"/>
      <c r="GYP34" s="305"/>
      <c r="GYQ34" s="305"/>
      <c r="GYR34" s="305"/>
      <c r="GYS34" s="305"/>
      <c r="GYT34" s="305"/>
      <c r="GYU34" s="305"/>
      <c r="GYV34" s="305"/>
      <c r="GYW34" s="305"/>
      <c r="GYX34" s="305"/>
      <c r="GYY34" s="305"/>
      <c r="GYZ34" s="305"/>
      <c r="GZA34" s="305"/>
      <c r="GZB34" s="305"/>
      <c r="GZC34" s="305"/>
      <c r="GZD34" s="305"/>
      <c r="GZE34" s="305"/>
      <c r="GZF34" s="305"/>
      <c r="GZG34" s="305"/>
      <c r="GZH34" s="305"/>
      <c r="GZI34" s="305"/>
      <c r="GZJ34" s="305"/>
      <c r="GZK34" s="305"/>
      <c r="GZL34" s="305"/>
      <c r="GZM34" s="305"/>
      <c r="GZN34" s="305"/>
      <c r="GZO34" s="305"/>
      <c r="GZP34" s="305"/>
      <c r="GZQ34" s="305"/>
      <c r="GZR34" s="305"/>
      <c r="GZS34" s="305"/>
      <c r="GZT34" s="305"/>
      <c r="GZU34" s="305"/>
      <c r="GZV34" s="305"/>
      <c r="GZW34" s="305"/>
      <c r="GZX34" s="305"/>
      <c r="GZY34" s="305"/>
      <c r="GZZ34" s="305"/>
      <c r="HAA34" s="305"/>
      <c r="HAB34" s="305"/>
      <c r="HAC34" s="305"/>
      <c r="HAD34" s="305"/>
      <c r="HAE34" s="305"/>
      <c r="HAF34" s="305"/>
      <c r="HAG34" s="305"/>
      <c r="HAH34" s="305"/>
      <c r="HAI34" s="305"/>
      <c r="HAJ34" s="305"/>
      <c r="HAK34" s="305"/>
      <c r="HAL34" s="305"/>
      <c r="HAM34" s="305"/>
      <c r="HAN34" s="305"/>
      <c r="HAO34" s="305"/>
      <c r="HAP34" s="305"/>
      <c r="HAQ34" s="305"/>
      <c r="HAR34" s="305"/>
      <c r="HAS34" s="305"/>
      <c r="HAT34" s="305"/>
      <c r="HAU34" s="305"/>
      <c r="HAV34" s="305"/>
      <c r="HAW34" s="305"/>
      <c r="HAX34" s="305"/>
      <c r="HAY34" s="305"/>
      <c r="HAZ34" s="305"/>
      <c r="HBA34" s="305"/>
      <c r="HBB34" s="305"/>
      <c r="HBC34" s="305"/>
      <c r="HBD34" s="305"/>
      <c r="HBE34" s="305"/>
      <c r="HBF34" s="305"/>
      <c r="HBG34" s="305"/>
      <c r="HBH34" s="305"/>
      <c r="HBI34" s="305"/>
      <c r="HBJ34" s="305"/>
      <c r="HBK34" s="305"/>
      <c r="HBL34" s="305"/>
      <c r="HBM34" s="305"/>
      <c r="HBN34" s="305"/>
      <c r="HBO34" s="305"/>
      <c r="HBP34" s="305"/>
      <c r="HBQ34" s="305"/>
      <c r="HBR34" s="305"/>
      <c r="HBS34" s="305"/>
      <c r="HBT34" s="305"/>
      <c r="HBU34" s="305"/>
      <c r="HBV34" s="305"/>
      <c r="HBW34" s="305"/>
      <c r="HBX34" s="305"/>
      <c r="HBY34" s="305"/>
      <c r="HBZ34" s="305"/>
      <c r="HCA34" s="305"/>
      <c r="HCB34" s="305"/>
      <c r="HCC34" s="305"/>
      <c r="HCD34" s="305"/>
      <c r="HCE34" s="305"/>
      <c r="HCF34" s="305"/>
      <c r="HCG34" s="305"/>
      <c r="HCH34" s="305"/>
      <c r="HCI34" s="305"/>
      <c r="HCJ34" s="305"/>
      <c r="HCK34" s="305"/>
      <c r="HCL34" s="305"/>
      <c r="HCM34" s="305"/>
      <c r="HCN34" s="305"/>
      <c r="HCO34" s="305"/>
      <c r="HCP34" s="305"/>
      <c r="HCQ34" s="305"/>
      <c r="HCR34" s="305"/>
      <c r="HCS34" s="305"/>
      <c r="HCT34" s="305"/>
      <c r="HCU34" s="305"/>
      <c r="HCV34" s="305"/>
      <c r="HCW34" s="305"/>
      <c r="HCX34" s="305"/>
      <c r="HCY34" s="305"/>
      <c r="HCZ34" s="305"/>
      <c r="HDA34" s="305"/>
      <c r="HDB34" s="305"/>
      <c r="HDC34" s="305"/>
      <c r="HDD34" s="305"/>
      <c r="HDE34" s="305"/>
      <c r="HDF34" s="305"/>
      <c r="HDG34" s="305"/>
      <c r="HDH34" s="305"/>
      <c r="HDI34" s="305"/>
      <c r="HDJ34" s="305"/>
      <c r="HDK34" s="305"/>
      <c r="HDL34" s="305"/>
      <c r="HDM34" s="305"/>
      <c r="HDN34" s="305"/>
      <c r="HDO34" s="305"/>
      <c r="HDP34" s="305"/>
      <c r="HDQ34" s="305"/>
      <c r="HDR34" s="305"/>
      <c r="HDS34" s="305"/>
      <c r="HDT34" s="305"/>
      <c r="HDU34" s="305"/>
      <c r="HDV34" s="305"/>
      <c r="HDW34" s="305"/>
      <c r="HDX34" s="305"/>
      <c r="HDY34" s="305"/>
      <c r="HDZ34" s="305"/>
      <c r="HEA34" s="305"/>
      <c r="HEB34" s="305"/>
      <c r="HEC34" s="305"/>
      <c r="HED34" s="305"/>
      <c r="HEE34" s="305"/>
      <c r="HEF34" s="305"/>
      <c r="HEG34" s="305"/>
      <c r="HEH34" s="305"/>
      <c r="HEI34" s="305"/>
      <c r="HEJ34" s="305"/>
      <c r="HEK34" s="305"/>
      <c r="HEL34" s="305"/>
      <c r="HEM34" s="305"/>
      <c r="HEN34" s="305"/>
      <c r="HEO34" s="305"/>
      <c r="HEP34" s="305"/>
      <c r="HEQ34" s="305"/>
      <c r="HER34" s="305"/>
      <c r="HES34" s="305"/>
      <c r="HET34" s="305"/>
      <c r="HEU34" s="305"/>
      <c r="HEV34" s="305"/>
      <c r="HEW34" s="305"/>
      <c r="HEX34" s="305"/>
      <c r="HEY34" s="305"/>
      <c r="HEZ34" s="305"/>
      <c r="HFA34" s="305"/>
      <c r="HFB34" s="305"/>
      <c r="HFC34" s="305"/>
      <c r="HFD34" s="305"/>
      <c r="HFE34" s="305"/>
      <c r="HFF34" s="305"/>
      <c r="HFG34" s="305"/>
      <c r="HFH34" s="305"/>
      <c r="HFI34" s="305"/>
      <c r="HFJ34" s="305"/>
      <c r="HFK34" s="305"/>
      <c r="HFL34" s="305"/>
      <c r="HFM34" s="305"/>
      <c r="HFN34" s="305"/>
      <c r="HFO34" s="305"/>
      <c r="HFP34" s="305"/>
      <c r="HFQ34" s="305"/>
      <c r="HFR34" s="305"/>
      <c r="HFS34" s="305"/>
      <c r="HFT34" s="305"/>
      <c r="HFU34" s="305"/>
      <c r="HFV34" s="305"/>
      <c r="HFW34" s="305"/>
      <c r="HFX34" s="305"/>
      <c r="HFY34" s="305"/>
      <c r="HFZ34" s="305"/>
      <c r="HGA34" s="305"/>
      <c r="HGB34" s="305"/>
      <c r="HGC34" s="305"/>
      <c r="HGD34" s="305"/>
      <c r="HGE34" s="305"/>
      <c r="HGF34" s="305"/>
      <c r="HGG34" s="305"/>
      <c r="HGH34" s="305"/>
      <c r="HGI34" s="305"/>
      <c r="HGJ34" s="305"/>
      <c r="HGK34" s="305"/>
      <c r="HGL34" s="305"/>
      <c r="HGM34" s="305"/>
      <c r="HGN34" s="305"/>
      <c r="HGO34" s="305"/>
      <c r="HGP34" s="305"/>
      <c r="HGQ34" s="305"/>
      <c r="HGR34" s="305"/>
      <c r="HGS34" s="305"/>
      <c r="HGT34" s="305"/>
      <c r="HGU34" s="305"/>
      <c r="HGV34" s="305"/>
      <c r="HGW34" s="305"/>
      <c r="HGX34" s="305"/>
      <c r="HGY34" s="305"/>
      <c r="HGZ34" s="305"/>
      <c r="HHA34" s="305"/>
      <c r="HHB34" s="305"/>
      <c r="HHC34" s="305"/>
      <c r="HHD34" s="305"/>
      <c r="HHE34" s="305"/>
      <c r="HHF34" s="305"/>
      <c r="HHG34" s="305"/>
      <c r="HHH34" s="305"/>
      <c r="HHI34" s="305"/>
      <c r="HHJ34" s="305"/>
      <c r="HHK34" s="305"/>
      <c r="HHL34" s="305"/>
      <c r="HHM34" s="305"/>
      <c r="HHN34" s="305"/>
      <c r="HHO34" s="305"/>
      <c r="HHP34" s="305"/>
      <c r="HHQ34" s="305"/>
      <c r="HHR34" s="305"/>
      <c r="HHS34" s="305"/>
      <c r="HHT34" s="305"/>
      <c r="HHU34" s="305"/>
      <c r="HHV34" s="305"/>
      <c r="HHW34" s="305"/>
      <c r="HHX34" s="305"/>
      <c r="HHY34" s="305"/>
      <c r="HHZ34" s="305"/>
      <c r="HIA34" s="305"/>
      <c r="HIB34" s="305"/>
      <c r="HIC34" s="305"/>
      <c r="HID34" s="305"/>
      <c r="HIE34" s="305"/>
      <c r="HIF34" s="305"/>
      <c r="HIG34" s="305"/>
      <c r="HIH34" s="305"/>
      <c r="HII34" s="305"/>
      <c r="HIJ34" s="305"/>
      <c r="HIK34" s="305"/>
      <c r="HIL34" s="305"/>
      <c r="HIM34" s="305"/>
      <c r="HIN34" s="305"/>
      <c r="HIO34" s="305"/>
      <c r="HIP34" s="305"/>
      <c r="HIQ34" s="305"/>
      <c r="HIR34" s="305"/>
      <c r="HIS34" s="305"/>
      <c r="HIT34" s="305"/>
      <c r="HIU34" s="305"/>
      <c r="HIV34" s="305"/>
      <c r="HIW34" s="305"/>
      <c r="HIX34" s="305"/>
      <c r="HIY34" s="305"/>
      <c r="HIZ34" s="305"/>
      <c r="HJA34" s="305"/>
      <c r="HJB34" s="305"/>
      <c r="HJC34" s="305"/>
      <c r="HJD34" s="305"/>
      <c r="HJE34" s="305"/>
      <c r="HJF34" s="305"/>
      <c r="HJG34" s="305"/>
      <c r="HJH34" s="305"/>
      <c r="HJI34" s="305"/>
      <c r="HJJ34" s="305"/>
      <c r="HJK34" s="305"/>
      <c r="HJL34" s="305"/>
      <c r="HJM34" s="305"/>
      <c r="HJN34" s="305"/>
      <c r="HJO34" s="305"/>
      <c r="HJP34" s="305"/>
      <c r="HJQ34" s="305"/>
      <c r="HJR34" s="305"/>
      <c r="HJS34" s="305"/>
      <c r="HJT34" s="305"/>
      <c r="HJU34" s="305"/>
      <c r="HJV34" s="305"/>
      <c r="HJW34" s="305"/>
      <c r="HJX34" s="305"/>
      <c r="HJY34" s="305"/>
      <c r="HJZ34" s="305"/>
      <c r="HKA34" s="305"/>
      <c r="HKB34" s="305"/>
      <c r="HKC34" s="305"/>
      <c r="HKD34" s="305"/>
      <c r="HKE34" s="305"/>
      <c r="HKF34" s="305"/>
      <c r="HKG34" s="305"/>
      <c r="HKH34" s="305"/>
      <c r="HKI34" s="305"/>
      <c r="HKJ34" s="305"/>
      <c r="HKK34" s="305"/>
      <c r="HKL34" s="305"/>
      <c r="HKM34" s="305"/>
      <c r="HKN34" s="305"/>
      <c r="HKO34" s="305"/>
      <c r="HKP34" s="305"/>
      <c r="HKQ34" s="305"/>
      <c r="HKR34" s="305"/>
      <c r="HKS34" s="305"/>
      <c r="HKT34" s="305"/>
      <c r="HKU34" s="305"/>
      <c r="HKV34" s="305"/>
      <c r="HKW34" s="305"/>
      <c r="HKX34" s="305"/>
      <c r="HKY34" s="305"/>
      <c r="HKZ34" s="305"/>
      <c r="HLA34" s="305"/>
      <c r="HLB34" s="305"/>
      <c r="HLC34" s="305"/>
      <c r="HLD34" s="305"/>
      <c r="HLE34" s="305"/>
      <c r="HLF34" s="305"/>
      <c r="HLG34" s="305"/>
      <c r="HLH34" s="305"/>
      <c r="HLI34" s="305"/>
      <c r="HLJ34" s="305"/>
      <c r="HLK34" s="305"/>
      <c r="HLL34" s="305"/>
      <c r="HLM34" s="305"/>
      <c r="HLN34" s="305"/>
      <c r="HLO34" s="305"/>
      <c r="HLP34" s="305"/>
      <c r="HLQ34" s="305"/>
      <c r="HLR34" s="305"/>
      <c r="HLS34" s="305"/>
      <c r="HLT34" s="305"/>
      <c r="HLU34" s="305"/>
      <c r="HLV34" s="305"/>
      <c r="HLW34" s="305"/>
      <c r="HLX34" s="305"/>
      <c r="HLY34" s="305"/>
      <c r="HLZ34" s="305"/>
      <c r="HMA34" s="305"/>
      <c r="HMB34" s="305"/>
      <c r="HMC34" s="305"/>
      <c r="HMD34" s="305"/>
      <c r="HME34" s="305"/>
      <c r="HMF34" s="305"/>
      <c r="HMG34" s="305"/>
      <c r="HMH34" s="305"/>
      <c r="HMI34" s="305"/>
      <c r="HMJ34" s="305"/>
      <c r="HMK34" s="305"/>
      <c r="HML34" s="305"/>
      <c r="HMM34" s="305"/>
      <c r="HMN34" s="305"/>
      <c r="HMO34" s="305"/>
      <c r="HMP34" s="305"/>
      <c r="HMQ34" s="305"/>
      <c r="HMR34" s="305"/>
      <c r="HMS34" s="305"/>
      <c r="HMT34" s="305"/>
      <c r="HMU34" s="305"/>
      <c r="HMV34" s="305"/>
      <c r="HMW34" s="305"/>
      <c r="HMX34" s="305"/>
      <c r="HMY34" s="305"/>
      <c r="HMZ34" s="305"/>
      <c r="HNA34" s="305"/>
      <c r="HNB34" s="305"/>
      <c r="HNC34" s="305"/>
      <c r="HND34" s="305"/>
      <c r="HNE34" s="305"/>
      <c r="HNF34" s="305"/>
      <c r="HNG34" s="305"/>
      <c r="HNH34" s="305"/>
      <c r="HNI34" s="305"/>
      <c r="HNJ34" s="305"/>
      <c r="HNK34" s="305"/>
      <c r="HNL34" s="305"/>
      <c r="HNM34" s="305"/>
      <c r="HNN34" s="305"/>
      <c r="HNO34" s="305"/>
      <c r="HNP34" s="305"/>
      <c r="HNQ34" s="305"/>
      <c r="HNR34" s="305"/>
      <c r="HNS34" s="305"/>
      <c r="HNT34" s="305"/>
      <c r="HNU34" s="305"/>
      <c r="HNV34" s="305"/>
      <c r="HNW34" s="305"/>
      <c r="HNX34" s="305"/>
      <c r="HNY34" s="305"/>
      <c r="HNZ34" s="305"/>
      <c r="HOA34" s="305"/>
      <c r="HOB34" s="305"/>
      <c r="HOC34" s="305"/>
      <c r="HOD34" s="305"/>
      <c r="HOE34" s="305"/>
      <c r="HOF34" s="305"/>
      <c r="HOG34" s="305"/>
      <c r="HOH34" s="305"/>
      <c r="HOI34" s="305"/>
      <c r="HOJ34" s="305"/>
      <c r="HOK34" s="305"/>
      <c r="HOL34" s="305"/>
      <c r="HOM34" s="305"/>
      <c r="HON34" s="305"/>
      <c r="HOO34" s="305"/>
      <c r="HOP34" s="305"/>
      <c r="HOQ34" s="305"/>
      <c r="HOR34" s="305"/>
      <c r="HOS34" s="305"/>
      <c r="HOT34" s="305"/>
      <c r="HOU34" s="305"/>
      <c r="HOV34" s="305"/>
      <c r="HOW34" s="305"/>
      <c r="HOX34" s="305"/>
      <c r="HOY34" s="305"/>
      <c r="HOZ34" s="305"/>
      <c r="HPA34" s="305"/>
      <c r="HPB34" s="305"/>
      <c r="HPC34" s="305"/>
      <c r="HPD34" s="305"/>
      <c r="HPE34" s="305"/>
      <c r="HPF34" s="305"/>
      <c r="HPG34" s="305"/>
      <c r="HPH34" s="305"/>
      <c r="HPI34" s="305"/>
      <c r="HPJ34" s="305"/>
      <c r="HPK34" s="305"/>
      <c r="HPL34" s="305"/>
      <c r="HPM34" s="305"/>
      <c r="HPN34" s="305"/>
      <c r="HPO34" s="305"/>
      <c r="HPP34" s="305"/>
      <c r="HPQ34" s="305"/>
      <c r="HPR34" s="305"/>
      <c r="HPS34" s="305"/>
      <c r="HPT34" s="305"/>
      <c r="HPU34" s="305"/>
      <c r="HPV34" s="305"/>
      <c r="HPW34" s="305"/>
      <c r="HPX34" s="305"/>
      <c r="HPY34" s="305"/>
      <c r="HPZ34" s="305"/>
      <c r="HQA34" s="305"/>
      <c r="HQB34" s="305"/>
      <c r="HQC34" s="305"/>
      <c r="HQD34" s="305"/>
      <c r="HQE34" s="305"/>
      <c r="HQF34" s="305"/>
      <c r="HQG34" s="305"/>
      <c r="HQH34" s="305"/>
      <c r="HQI34" s="305"/>
      <c r="HQJ34" s="305"/>
      <c r="HQK34" s="305"/>
      <c r="HQL34" s="305"/>
      <c r="HQM34" s="305"/>
      <c r="HQN34" s="305"/>
      <c r="HQO34" s="305"/>
      <c r="HQP34" s="305"/>
      <c r="HQQ34" s="305"/>
      <c r="HQR34" s="305"/>
      <c r="HQS34" s="305"/>
      <c r="HQT34" s="305"/>
      <c r="HQU34" s="305"/>
      <c r="HQV34" s="305"/>
      <c r="HQW34" s="305"/>
      <c r="HQX34" s="305"/>
      <c r="HQY34" s="305"/>
      <c r="HQZ34" s="305"/>
      <c r="HRA34" s="305"/>
      <c r="HRB34" s="305"/>
      <c r="HRC34" s="305"/>
      <c r="HRD34" s="305"/>
      <c r="HRE34" s="305"/>
      <c r="HRF34" s="305"/>
      <c r="HRG34" s="305"/>
      <c r="HRH34" s="305"/>
      <c r="HRI34" s="305"/>
      <c r="HRJ34" s="305"/>
      <c r="HRK34" s="305"/>
      <c r="HRL34" s="305"/>
      <c r="HRM34" s="305"/>
      <c r="HRN34" s="305"/>
      <c r="HRO34" s="305"/>
      <c r="HRP34" s="305"/>
      <c r="HRQ34" s="305"/>
      <c r="HRR34" s="305"/>
      <c r="HRS34" s="305"/>
      <c r="HRT34" s="305"/>
      <c r="HRU34" s="305"/>
      <c r="HRV34" s="305"/>
      <c r="HRW34" s="305"/>
      <c r="HRX34" s="305"/>
      <c r="HRY34" s="305"/>
      <c r="HRZ34" s="305"/>
      <c r="HSA34" s="305"/>
      <c r="HSB34" s="305"/>
      <c r="HSC34" s="305"/>
      <c r="HSD34" s="305"/>
      <c r="HSE34" s="305"/>
      <c r="HSF34" s="305"/>
      <c r="HSG34" s="305"/>
      <c r="HSH34" s="305"/>
      <c r="HSI34" s="305"/>
      <c r="HSJ34" s="305"/>
      <c r="HSK34" s="305"/>
      <c r="HSL34" s="305"/>
      <c r="HSM34" s="305"/>
      <c r="HSN34" s="305"/>
      <c r="HSO34" s="305"/>
      <c r="HSP34" s="305"/>
      <c r="HSQ34" s="305"/>
      <c r="HSR34" s="305"/>
      <c r="HSS34" s="305"/>
      <c r="HST34" s="305"/>
      <c r="HSU34" s="305"/>
      <c r="HSV34" s="305"/>
      <c r="HSW34" s="305"/>
      <c r="HSX34" s="305"/>
      <c r="HSY34" s="305"/>
      <c r="HSZ34" s="305"/>
      <c r="HTA34" s="305"/>
      <c r="HTB34" s="305"/>
      <c r="HTC34" s="305"/>
      <c r="HTD34" s="305"/>
      <c r="HTE34" s="305"/>
      <c r="HTF34" s="305"/>
      <c r="HTG34" s="305"/>
      <c r="HTH34" s="305"/>
      <c r="HTI34" s="305"/>
      <c r="HTJ34" s="305"/>
      <c r="HTK34" s="305"/>
      <c r="HTL34" s="305"/>
      <c r="HTM34" s="305"/>
      <c r="HTN34" s="305"/>
      <c r="HTO34" s="305"/>
      <c r="HTP34" s="305"/>
      <c r="HTQ34" s="305"/>
      <c r="HTR34" s="305"/>
      <c r="HTS34" s="305"/>
      <c r="HTT34" s="305"/>
      <c r="HTU34" s="305"/>
      <c r="HTV34" s="305"/>
      <c r="HTW34" s="305"/>
      <c r="HTX34" s="305"/>
      <c r="HTY34" s="305"/>
      <c r="HTZ34" s="305"/>
      <c r="HUA34" s="305"/>
      <c r="HUB34" s="305"/>
      <c r="HUC34" s="305"/>
      <c r="HUD34" s="305"/>
      <c r="HUE34" s="305"/>
      <c r="HUF34" s="305"/>
      <c r="HUG34" s="305"/>
      <c r="HUH34" s="305"/>
      <c r="HUI34" s="305"/>
      <c r="HUJ34" s="305"/>
      <c r="HUK34" s="305"/>
      <c r="HUL34" s="305"/>
      <c r="HUM34" s="305"/>
      <c r="HUN34" s="305"/>
      <c r="HUO34" s="305"/>
      <c r="HUP34" s="305"/>
      <c r="HUQ34" s="305"/>
      <c r="HUR34" s="305"/>
      <c r="HUS34" s="305"/>
      <c r="HUT34" s="305"/>
      <c r="HUU34" s="305"/>
      <c r="HUV34" s="305"/>
      <c r="HUW34" s="305"/>
      <c r="HUX34" s="305"/>
      <c r="HUY34" s="305"/>
      <c r="HUZ34" s="305"/>
      <c r="HVA34" s="305"/>
      <c r="HVB34" s="305"/>
      <c r="HVC34" s="305"/>
      <c r="HVD34" s="305"/>
      <c r="HVE34" s="305"/>
      <c r="HVF34" s="305"/>
      <c r="HVG34" s="305"/>
      <c r="HVH34" s="305"/>
      <c r="HVI34" s="305"/>
      <c r="HVJ34" s="305"/>
      <c r="HVK34" s="305"/>
      <c r="HVL34" s="305"/>
      <c r="HVM34" s="305"/>
      <c r="HVN34" s="305"/>
      <c r="HVO34" s="305"/>
      <c r="HVP34" s="305"/>
      <c r="HVQ34" s="305"/>
      <c r="HVR34" s="305"/>
      <c r="HVS34" s="305"/>
      <c r="HVT34" s="305"/>
      <c r="HVU34" s="305"/>
      <c r="HVV34" s="305"/>
      <c r="HVW34" s="305"/>
      <c r="HVX34" s="305"/>
      <c r="HVY34" s="305"/>
      <c r="HVZ34" s="305"/>
      <c r="HWA34" s="305"/>
      <c r="HWB34" s="305"/>
      <c r="HWC34" s="305"/>
      <c r="HWD34" s="305"/>
      <c r="HWE34" s="305"/>
      <c r="HWF34" s="305"/>
      <c r="HWG34" s="305"/>
      <c r="HWH34" s="305"/>
      <c r="HWI34" s="305"/>
      <c r="HWJ34" s="305"/>
      <c r="HWK34" s="305"/>
      <c r="HWL34" s="305"/>
      <c r="HWM34" s="305"/>
      <c r="HWN34" s="305"/>
      <c r="HWO34" s="305"/>
      <c r="HWP34" s="305"/>
      <c r="HWQ34" s="305"/>
      <c r="HWR34" s="305"/>
      <c r="HWS34" s="305"/>
      <c r="HWT34" s="305"/>
      <c r="HWU34" s="305"/>
      <c r="HWV34" s="305"/>
      <c r="HWW34" s="305"/>
      <c r="HWX34" s="305"/>
      <c r="HWY34" s="305"/>
      <c r="HWZ34" s="305"/>
      <c r="HXA34" s="305"/>
      <c r="HXB34" s="305"/>
      <c r="HXC34" s="305"/>
      <c r="HXD34" s="305"/>
      <c r="HXE34" s="305"/>
      <c r="HXF34" s="305"/>
      <c r="HXG34" s="305"/>
      <c r="HXH34" s="305"/>
      <c r="HXI34" s="305"/>
      <c r="HXJ34" s="305"/>
      <c r="HXK34" s="305"/>
      <c r="HXL34" s="305"/>
      <c r="HXM34" s="305"/>
      <c r="HXN34" s="305"/>
      <c r="HXO34" s="305"/>
      <c r="HXP34" s="305"/>
      <c r="HXQ34" s="305"/>
      <c r="HXR34" s="305"/>
      <c r="HXS34" s="305"/>
      <c r="HXT34" s="305"/>
      <c r="HXU34" s="305"/>
      <c r="HXV34" s="305"/>
      <c r="HXW34" s="305"/>
      <c r="HXX34" s="305"/>
      <c r="HXY34" s="305"/>
      <c r="HXZ34" s="305"/>
      <c r="HYA34" s="305"/>
      <c r="HYB34" s="305"/>
      <c r="HYC34" s="305"/>
      <c r="HYD34" s="305"/>
      <c r="HYE34" s="305"/>
      <c r="HYF34" s="305"/>
      <c r="HYG34" s="305"/>
      <c r="HYH34" s="305"/>
      <c r="HYI34" s="305"/>
      <c r="HYJ34" s="305"/>
      <c r="HYK34" s="305"/>
      <c r="HYL34" s="305"/>
      <c r="HYM34" s="305"/>
      <c r="HYN34" s="305"/>
      <c r="HYO34" s="305"/>
      <c r="HYP34" s="305"/>
      <c r="HYQ34" s="305"/>
      <c r="HYR34" s="305"/>
      <c r="HYS34" s="305"/>
      <c r="HYT34" s="305"/>
      <c r="HYU34" s="305"/>
      <c r="HYV34" s="305"/>
      <c r="HYW34" s="305"/>
      <c r="HYX34" s="305"/>
      <c r="HYY34" s="305"/>
      <c r="HYZ34" s="305"/>
      <c r="HZA34" s="305"/>
      <c r="HZB34" s="305"/>
      <c r="HZC34" s="305"/>
      <c r="HZD34" s="305"/>
      <c r="HZE34" s="305"/>
      <c r="HZF34" s="305"/>
      <c r="HZG34" s="305"/>
      <c r="HZH34" s="305"/>
      <c r="HZI34" s="305"/>
      <c r="HZJ34" s="305"/>
      <c r="HZK34" s="305"/>
      <c r="HZL34" s="305"/>
      <c r="HZM34" s="305"/>
      <c r="HZN34" s="305"/>
      <c r="HZO34" s="305"/>
      <c r="HZP34" s="305"/>
      <c r="HZQ34" s="305"/>
      <c r="HZR34" s="305"/>
      <c r="HZS34" s="305"/>
      <c r="HZT34" s="305"/>
      <c r="HZU34" s="305"/>
      <c r="HZV34" s="305"/>
      <c r="HZW34" s="305"/>
      <c r="HZX34" s="305"/>
      <c r="HZY34" s="305"/>
      <c r="HZZ34" s="305"/>
      <c r="IAA34" s="305"/>
      <c r="IAB34" s="305"/>
      <c r="IAC34" s="305"/>
      <c r="IAD34" s="305"/>
      <c r="IAE34" s="305"/>
      <c r="IAF34" s="305"/>
      <c r="IAG34" s="305"/>
      <c r="IAH34" s="305"/>
      <c r="IAI34" s="305"/>
      <c r="IAJ34" s="305"/>
      <c r="IAK34" s="305"/>
      <c r="IAL34" s="305"/>
      <c r="IAM34" s="305"/>
      <c r="IAN34" s="305"/>
      <c r="IAO34" s="305"/>
      <c r="IAP34" s="305"/>
      <c r="IAQ34" s="305"/>
      <c r="IAR34" s="305"/>
      <c r="IAS34" s="305"/>
      <c r="IAT34" s="305"/>
      <c r="IAU34" s="305"/>
      <c r="IAV34" s="305"/>
      <c r="IAW34" s="305"/>
      <c r="IAX34" s="305"/>
      <c r="IAY34" s="305"/>
      <c r="IAZ34" s="305"/>
      <c r="IBA34" s="305"/>
      <c r="IBB34" s="305"/>
      <c r="IBC34" s="305"/>
      <c r="IBD34" s="305"/>
      <c r="IBE34" s="305"/>
      <c r="IBF34" s="305"/>
      <c r="IBG34" s="305"/>
      <c r="IBH34" s="305"/>
      <c r="IBI34" s="305"/>
      <c r="IBJ34" s="305"/>
      <c r="IBK34" s="305"/>
      <c r="IBL34" s="305"/>
      <c r="IBM34" s="305"/>
      <c r="IBN34" s="305"/>
      <c r="IBO34" s="305"/>
      <c r="IBP34" s="305"/>
      <c r="IBQ34" s="305"/>
      <c r="IBR34" s="305"/>
      <c r="IBS34" s="305"/>
      <c r="IBT34" s="305"/>
      <c r="IBU34" s="305"/>
      <c r="IBV34" s="305"/>
      <c r="IBW34" s="305"/>
      <c r="IBX34" s="305"/>
      <c r="IBY34" s="305"/>
      <c r="IBZ34" s="305"/>
      <c r="ICA34" s="305"/>
      <c r="ICB34" s="305"/>
      <c r="ICC34" s="305"/>
      <c r="ICD34" s="305"/>
      <c r="ICE34" s="305"/>
      <c r="ICF34" s="305"/>
      <c r="ICG34" s="305"/>
      <c r="ICH34" s="305"/>
      <c r="ICI34" s="305"/>
      <c r="ICJ34" s="305"/>
      <c r="ICK34" s="305"/>
      <c r="ICL34" s="305"/>
      <c r="ICM34" s="305"/>
      <c r="ICN34" s="305"/>
      <c r="ICO34" s="305"/>
      <c r="ICP34" s="305"/>
      <c r="ICQ34" s="305"/>
      <c r="ICR34" s="305"/>
      <c r="ICS34" s="305"/>
      <c r="ICT34" s="305"/>
      <c r="ICU34" s="305"/>
      <c r="ICV34" s="305"/>
      <c r="ICW34" s="305"/>
      <c r="ICX34" s="305"/>
      <c r="ICY34" s="305"/>
      <c r="ICZ34" s="305"/>
      <c r="IDA34" s="305"/>
      <c r="IDB34" s="305"/>
      <c r="IDC34" s="305"/>
      <c r="IDD34" s="305"/>
      <c r="IDE34" s="305"/>
      <c r="IDF34" s="305"/>
      <c r="IDG34" s="305"/>
      <c r="IDH34" s="305"/>
      <c r="IDI34" s="305"/>
      <c r="IDJ34" s="305"/>
      <c r="IDK34" s="305"/>
      <c r="IDL34" s="305"/>
      <c r="IDM34" s="305"/>
      <c r="IDN34" s="305"/>
      <c r="IDO34" s="305"/>
      <c r="IDP34" s="305"/>
      <c r="IDQ34" s="305"/>
      <c r="IDR34" s="305"/>
      <c r="IDS34" s="305"/>
      <c r="IDT34" s="305"/>
      <c r="IDU34" s="305"/>
      <c r="IDV34" s="305"/>
      <c r="IDW34" s="305"/>
      <c r="IDX34" s="305"/>
      <c r="IDY34" s="305"/>
      <c r="IDZ34" s="305"/>
      <c r="IEA34" s="305"/>
      <c r="IEB34" s="305"/>
      <c r="IEC34" s="305"/>
      <c r="IED34" s="305"/>
      <c r="IEE34" s="305"/>
      <c r="IEF34" s="305"/>
      <c r="IEG34" s="305"/>
      <c r="IEH34" s="305"/>
      <c r="IEI34" s="305"/>
      <c r="IEJ34" s="305"/>
      <c r="IEK34" s="305"/>
      <c r="IEL34" s="305"/>
      <c r="IEM34" s="305"/>
      <c r="IEN34" s="305"/>
      <c r="IEO34" s="305"/>
      <c r="IEP34" s="305"/>
      <c r="IEQ34" s="305"/>
      <c r="IER34" s="305"/>
      <c r="IES34" s="305"/>
      <c r="IET34" s="305"/>
      <c r="IEU34" s="305"/>
      <c r="IEV34" s="305"/>
      <c r="IEW34" s="305"/>
      <c r="IEX34" s="305"/>
      <c r="IEY34" s="305"/>
      <c r="IEZ34" s="305"/>
      <c r="IFA34" s="305"/>
      <c r="IFB34" s="305"/>
      <c r="IFC34" s="305"/>
      <c r="IFD34" s="305"/>
      <c r="IFE34" s="305"/>
      <c r="IFF34" s="305"/>
      <c r="IFG34" s="305"/>
      <c r="IFH34" s="305"/>
      <c r="IFI34" s="305"/>
      <c r="IFJ34" s="305"/>
      <c r="IFK34" s="305"/>
      <c r="IFL34" s="305"/>
      <c r="IFM34" s="305"/>
      <c r="IFN34" s="305"/>
      <c r="IFO34" s="305"/>
      <c r="IFP34" s="305"/>
      <c r="IFQ34" s="305"/>
      <c r="IFR34" s="305"/>
      <c r="IFS34" s="305"/>
      <c r="IFT34" s="305"/>
      <c r="IFU34" s="305"/>
      <c r="IFV34" s="305"/>
      <c r="IFW34" s="305"/>
      <c r="IFX34" s="305"/>
      <c r="IFY34" s="305"/>
      <c r="IFZ34" s="305"/>
      <c r="IGA34" s="305"/>
      <c r="IGB34" s="305"/>
      <c r="IGC34" s="305"/>
      <c r="IGD34" s="305"/>
      <c r="IGE34" s="305"/>
      <c r="IGF34" s="305"/>
      <c r="IGG34" s="305"/>
      <c r="IGH34" s="305"/>
      <c r="IGI34" s="305"/>
      <c r="IGJ34" s="305"/>
      <c r="IGK34" s="305"/>
      <c r="IGL34" s="305"/>
      <c r="IGM34" s="305"/>
      <c r="IGN34" s="305"/>
      <c r="IGO34" s="305"/>
      <c r="IGP34" s="305"/>
      <c r="IGQ34" s="305"/>
      <c r="IGR34" s="305"/>
      <c r="IGS34" s="305"/>
      <c r="IGT34" s="305"/>
      <c r="IGU34" s="305"/>
      <c r="IGV34" s="305"/>
      <c r="IGW34" s="305"/>
      <c r="IGX34" s="305"/>
      <c r="IGY34" s="305"/>
      <c r="IGZ34" s="305"/>
      <c r="IHA34" s="305"/>
      <c r="IHB34" s="305"/>
      <c r="IHC34" s="305"/>
      <c r="IHD34" s="305"/>
      <c r="IHE34" s="305"/>
      <c r="IHF34" s="305"/>
      <c r="IHG34" s="305"/>
      <c r="IHH34" s="305"/>
      <c r="IHI34" s="305"/>
      <c r="IHJ34" s="305"/>
      <c r="IHK34" s="305"/>
      <c r="IHL34" s="305"/>
      <c r="IHM34" s="305"/>
      <c r="IHN34" s="305"/>
      <c r="IHO34" s="305"/>
      <c r="IHP34" s="305"/>
      <c r="IHQ34" s="305"/>
      <c r="IHR34" s="305"/>
      <c r="IHS34" s="305"/>
      <c r="IHT34" s="305"/>
      <c r="IHU34" s="305"/>
      <c r="IHV34" s="305"/>
      <c r="IHW34" s="305"/>
      <c r="IHX34" s="305"/>
      <c r="IHY34" s="305"/>
      <c r="IHZ34" s="305"/>
      <c r="IIA34" s="305"/>
      <c r="IIB34" s="305"/>
      <c r="IIC34" s="305"/>
      <c r="IID34" s="305"/>
      <c r="IIE34" s="305"/>
      <c r="IIF34" s="305"/>
      <c r="IIG34" s="305"/>
      <c r="IIH34" s="305"/>
      <c r="III34" s="305"/>
      <c r="IIJ34" s="305"/>
      <c r="IIK34" s="305"/>
      <c r="IIL34" s="305"/>
      <c r="IIM34" s="305"/>
      <c r="IIN34" s="305"/>
      <c r="IIO34" s="305"/>
      <c r="IIP34" s="305"/>
      <c r="IIQ34" s="305"/>
      <c r="IIR34" s="305"/>
      <c r="IIS34" s="305"/>
      <c r="IIT34" s="305"/>
      <c r="IIU34" s="305"/>
      <c r="IIV34" s="305"/>
      <c r="IIW34" s="305"/>
      <c r="IIX34" s="305"/>
      <c r="IIY34" s="305"/>
      <c r="IIZ34" s="305"/>
      <c r="IJA34" s="305"/>
      <c r="IJB34" s="305"/>
      <c r="IJC34" s="305"/>
      <c r="IJD34" s="305"/>
      <c r="IJE34" s="305"/>
      <c r="IJF34" s="305"/>
      <c r="IJG34" s="305"/>
      <c r="IJH34" s="305"/>
      <c r="IJI34" s="305"/>
      <c r="IJJ34" s="305"/>
      <c r="IJK34" s="305"/>
      <c r="IJL34" s="305"/>
      <c r="IJM34" s="305"/>
      <c r="IJN34" s="305"/>
      <c r="IJO34" s="305"/>
      <c r="IJP34" s="305"/>
      <c r="IJQ34" s="305"/>
      <c r="IJR34" s="305"/>
      <c r="IJS34" s="305"/>
      <c r="IJT34" s="305"/>
      <c r="IJU34" s="305"/>
      <c r="IJV34" s="305"/>
      <c r="IJW34" s="305"/>
      <c r="IJX34" s="305"/>
      <c r="IJY34" s="305"/>
      <c r="IJZ34" s="305"/>
      <c r="IKA34" s="305"/>
      <c r="IKB34" s="305"/>
      <c r="IKC34" s="305"/>
      <c r="IKD34" s="305"/>
      <c r="IKE34" s="305"/>
      <c r="IKF34" s="305"/>
      <c r="IKG34" s="305"/>
      <c r="IKH34" s="305"/>
      <c r="IKI34" s="305"/>
      <c r="IKJ34" s="305"/>
      <c r="IKK34" s="305"/>
      <c r="IKL34" s="305"/>
      <c r="IKM34" s="305"/>
      <c r="IKN34" s="305"/>
      <c r="IKO34" s="305"/>
      <c r="IKP34" s="305"/>
      <c r="IKQ34" s="305"/>
      <c r="IKR34" s="305"/>
      <c r="IKS34" s="305"/>
      <c r="IKT34" s="305"/>
      <c r="IKU34" s="305"/>
      <c r="IKV34" s="305"/>
      <c r="IKW34" s="305"/>
      <c r="IKX34" s="305"/>
      <c r="IKY34" s="305"/>
      <c r="IKZ34" s="305"/>
      <c r="ILA34" s="305"/>
      <c r="ILB34" s="305"/>
      <c r="ILC34" s="305"/>
      <c r="ILD34" s="305"/>
      <c r="ILE34" s="305"/>
      <c r="ILF34" s="305"/>
      <c r="ILG34" s="305"/>
      <c r="ILH34" s="305"/>
      <c r="ILI34" s="305"/>
      <c r="ILJ34" s="305"/>
      <c r="ILK34" s="305"/>
      <c r="ILL34" s="305"/>
      <c r="ILM34" s="305"/>
      <c r="ILN34" s="305"/>
      <c r="ILO34" s="305"/>
      <c r="ILP34" s="305"/>
      <c r="ILQ34" s="305"/>
      <c r="ILR34" s="305"/>
      <c r="ILS34" s="305"/>
      <c r="ILT34" s="305"/>
      <c r="ILU34" s="305"/>
      <c r="ILV34" s="305"/>
      <c r="ILW34" s="305"/>
      <c r="ILX34" s="305"/>
      <c r="ILY34" s="305"/>
      <c r="ILZ34" s="305"/>
      <c r="IMA34" s="305"/>
      <c r="IMB34" s="305"/>
      <c r="IMC34" s="305"/>
      <c r="IMD34" s="305"/>
      <c r="IME34" s="305"/>
      <c r="IMF34" s="305"/>
      <c r="IMG34" s="305"/>
      <c r="IMH34" s="305"/>
      <c r="IMI34" s="305"/>
      <c r="IMJ34" s="305"/>
      <c r="IMK34" s="305"/>
      <c r="IML34" s="305"/>
      <c r="IMM34" s="305"/>
      <c r="IMN34" s="305"/>
      <c r="IMO34" s="305"/>
      <c r="IMP34" s="305"/>
      <c r="IMQ34" s="305"/>
      <c r="IMR34" s="305"/>
      <c r="IMS34" s="305"/>
      <c r="IMT34" s="305"/>
      <c r="IMU34" s="305"/>
      <c r="IMV34" s="305"/>
      <c r="IMW34" s="305"/>
      <c r="IMX34" s="305"/>
      <c r="IMY34" s="305"/>
      <c r="IMZ34" s="305"/>
      <c r="INA34" s="305"/>
      <c r="INB34" s="305"/>
      <c r="INC34" s="305"/>
      <c r="IND34" s="305"/>
      <c r="INE34" s="305"/>
      <c r="INF34" s="305"/>
      <c r="ING34" s="305"/>
      <c r="INH34" s="305"/>
      <c r="INI34" s="305"/>
      <c r="INJ34" s="305"/>
      <c r="INK34" s="305"/>
      <c r="INL34" s="305"/>
      <c r="INM34" s="305"/>
      <c r="INN34" s="305"/>
      <c r="INO34" s="305"/>
      <c r="INP34" s="305"/>
      <c r="INQ34" s="305"/>
      <c r="INR34" s="305"/>
      <c r="INS34" s="305"/>
      <c r="INT34" s="305"/>
      <c r="INU34" s="305"/>
      <c r="INV34" s="305"/>
      <c r="INW34" s="305"/>
      <c r="INX34" s="305"/>
      <c r="INY34" s="305"/>
      <c r="INZ34" s="305"/>
      <c r="IOA34" s="305"/>
      <c r="IOB34" s="305"/>
      <c r="IOC34" s="305"/>
      <c r="IOD34" s="305"/>
      <c r="IOE34" s="305"/>
      <c r="IOF34" s="305"/>
      <c r="IOG34" s="305"/>
      <c r="IOH34" s="305"/>
      <c r="IOI34" s="305"/>
      <c r="IOJ34" s="305"/>
      <c r="IOK34" s="305"/>
      <c r="IOL34" s="305"/>
      <c r="IOM34" s="305"/>
      <c r="ION34" s="305"/>
      <c r="IOO34" s="305"/>
      <c r="IOP34" s="305"/>
      <c r="IOQ34" s="305"/>
      <c r="IOR34" s="305"/>
      <c r="IOS34" s="305"/>
      <c r="IOT34" s="305"/>
      <c r="IOU34" s="305"/>
      <c r="IOV34" s="305"/>
      <c r="IOW34" s="305"/>
      <c r="IOX34" s="305"/>
      <c r="IOY34" s="305"/>
      <c r="IOZ34" s="305"/>
      <c r="IPA34" s="305"/>
      <c r="IPB34" s="305"/>
      <c r="IPC34" s="305"/>
      <c r="IPD34" s="305"/>
      <c r="IPE34" s="305"/>
      <c r="IPF34" s="305"/>
      <c r="IPG34" s="305"/>
      <c r="IPH34" s="305"/>
      <c r="IPI34" s="305"/>
      <c r="IPJ34" s="305"/>
      <c r="IPK34" s="305"/>
      <c r="IPL34" s="305"/>
      <c r="IPM34" s="305"/>
      <c r="IPN34" s="305"/>
      <c r="IPO34" s="305"/>
      <c r="IPP34" s="305"/>
      <c r="IPQ34" s="305"/>
      <c r="IPR34" s="305"/>
      <c r="IPS34" s="305"/>
      <c r="IPT34" s="305"/>
      <c r="IPU34" s="305"/>
      <c r="IPV34" s="305"/>
      <c r="IPW34" s="305"/>
      <c r="IPX34" s="305"/>
      <c r="IPY34" s="305"/>
      <c r="IPZ34" s="305"/>
      <c r="IQA34" s="305"/>
      <c r="IQB34" s="305"/>
      <c r="IQC34" s="305"/>
      <c r="IQD34" s="305"/>
      <c r="IQE34" s="305"/>
      <c r="IQF34" s="305"/>
      <c r="IQG34" s="305"/>
      <c r="IQH34" s="305"/>
      <c r="IQI34" s="305"/>
      <c r="IQJ34" s="305"/>
      <c r="IQK34" s="305"/>
      <c r="IQL34" s="305"/>
      <c r="IQM34" s="305"/>
      <c r="IQN34" s="305"/>
      <c r="IQO34" s="305"/>
      <c r="IQP34" s="305"/>
      <c r="IQQ34" s="305"/>
      <c r="IQR34" s="305"/>
      <c r="IQS34" s="305"/>
      <c r="IQT34" s="305"/>
      <c r="IQU34" s="305"/>
      <c r="IQV34" s="305"/>
      <c r="IQW34" s="305"/>
      <c r="IQX34" s="305"/>
      <c r="IQY34" s="305"/>
      <c r="IQZ34" s="305"/>
      <c r="IRA34" s="305"/>
      <c r="IRB34" s="305"/>
      <c r="IRC34" s="305"/>
      <c r="IRD34" s="305"/>
      <c r="IRE34" s="305"/>
      <c r="IRF34" s="305"/>
      <c r="IRG34" s="305"/>
      <c r="IRH34" s="305"/>
      <c r="IRI34" s="305"/>
      <c r="IRJ34" s="305"/>
      <c r="IRK34" s="305"/>
      <c r="IRL34" s="305"/>
      <c r="IRM34" s="305"/>
      <c r="IRN34" s="305"/>
      <c r="IRO34" s="305"/>
      <c r="IRP34" s="305"/>
      <c r="IRQ34" s="305"/>
      <c r="IRR34" s="305"/>
      <c r="IRS34" s="305"/>
      <c r="IRT34" s="305"/>
      <c r="IRU34" s="305"/>
      <c r="IRV34" s="305"/>
      <c r="IRW34" s="305"/>
      <c r="IRX34" s="305"/>
      <c r="IRY34" s="305"/>
      <c r="IRZ34" s="305"/>
      <c r="ISA34" s="305"/>
      <c r="ISB34" s="305"/>
      <c r="ISC34" s="305"/>
      <c r="ISD34" s="305"/>
      <c r="ISE34" s="305"/>
      <c r="ISF34" s="305"/>
      <c r="ISG34" s="305"/>
      <c r="ISH34" s="305"/>
      <c r="ISI34" s="305"/>
      <c r="ISJ34" s="305"/>
      <c r="ISK34" s="305"/>
      <c r="ISL34" s="305"/>
      <c r="ISM34" s="305"/>
      <c r="ISN34" s="305"/>
      <c r="ISO34" s="305"/>
      <c r="ISP34" s="305"/>
      <c r="ISQ34" s="305"/>
      <c r="ISR34" s="305"/>
      <c r="ISS34" s="305"/>
      <c r="IST34" s="305"/>
      <c r="ISU34" s="305"/>
      <c r="ISV34" s="305"/>
      <c r="ISW34" s="305"/>
      <c r="ISX34" s="305"/>
      <c r="ISY34" s="305"/>
      <c r="ISZ34" s="305"/>
      <c r="ITA34" s="305"/>
      <c r="ITB34" s="305"/>
      <c r="ITC34" s="305"/>
      <c r="ITD34" s="305"/>
      <c r="ITE34" s="305"/>
      <c r="ITF34" s="305"/>
      <c r="ITG34" s="305"/>
      <c r="ITH34" s="305"/>
      <c r="ITI34" s="305"/>
      <c r="ITJ34" s="305"/>
      <c r="ITK34" s="305"/>
      <c r="ITL34" s="305"/>
      <c r="ITM34" s="305"/>
      <c r="ITN34" s="305"/>
      <c r="ITO34" s="305"/>
      <c r="ITP34" s="305"/>
      <c r="ITQ34" s="305"/>
      <c r="ITR34" s="305"/>
      <c r="ITS34" s="305"/>
      <c r="ITT34" s="305"/>
      <c r="ITU34" s="305"/>
      <c r="ITV34" s="305"/>
      <c r="ITW34" s="305"/>
      <c r="ITX34" s="305"/>
      <c r="ITY34" s="305"/>
      <c r="ITZ34" s="305"/>
      <c r="IUA34" s="305"/>
      <c r="IUB34" s="305"/>
      <c r="IUC34" s="305"/>
      <c r="IUD34" s="305"/>
      <c r="IUE34" s="305"/>
      <c r="IUF34" s="305"/>
      <c r="IUG34" s="305"/>
      <c r="IUH34" s="305"/>
      <c r="IUI34" s="305"/>
      <c r="IUJ34" s="305"/>
      <c r="IUK34" s="305"/>
      <c r="IUL34" s="305"/>
      <c r="IUM34" s="305"/>
      <c r="IUN34" s="305"/>
      <c r="IUO34" s="305"/>
      <c r="IUP34" s="305"/>
      <c r="IUQ34" s="305"/>
      <c r="IUR34" s="305"/>
      <c r="IUS34" s="305"/>
      <c r="IUT34" s="305"/>
      <c r="IUU34" s="305"/>
      <c r="IUV34" s="305"/>
      <c r="IUW34" s="305"/>
      <c r="IUX34" s="305"/>
      <c r="IUY34" s="305"/>
      <c r="IUZ34" s="305"/>
      <c r="IVA34" s="305"/>
      <c r="IVB34" s="305"/>
      <c r="IVC34" s="305"/>
      <c r="IVD34" s="305"/>
      <c r="IVE34" s="305"/>
      <c r="IVF34" s="305"/>
      <c r="IVG34" s="305"/>
      <c r="IVH34" s="305"/>
      <c r="IVI34" s="305"/>
      <c r="IVJ34" s="305"/>
      <c r="IVK34" s="305"/>
      <c r="IVL34" s="305"/>
      <c r="IVM34" s="305"/>
      <c r="IVN34" s="305"/>
      <c r="IVO34" s="305"/>
      <c r="IVP34" s="305"/>
      <c r="IVQ34" s="305"/>
      <c r="IVR34" s="305"/>
      <c r="IVS34" s="305"/>
      <c r="IVT34" s="305"/>
      <c r="IVU34" s="305"/>
      <c r="IVV34" s="305"/>
      <c r="IVW34" s="305"/>
      <c r="IVX34" s="305"/>
      <c r="IVY34" s="305"/>
      <c r="IVZ34" s="305"/>
      <c r="IWA34" s="305"/>
      <c r="IWB34" s="305"/>
      <c r="IWC34" s="305"/>
      <c r="IWD34" s="305"/>
      <c r="IWE34" s="305"/>
      <c r="IWF34" s="305"/>
      <c r="IWG34" s="305"/>
      <c r="IWH34" s="305"/>
      <c r="IWI34" s="305"/>
      <c r="IWJ34" s="305"/>
      <c r="IWK34" s="305"/>
      <c r="IWL34" s="305"/>
      <c r="IWM34" s="305"/>
      <c r="IWN34" s="305"/>
      <c r="IWO34" s="305"/>
      <c r="IWP34" s="305"/>
      <c r="IWQ34" s="305"/>
      <c r="IWR34" s="305"/>
      <c r="IWS34" s="305"/>
      <c r="IWT34" s="305"/>
      <c r="IWU34" s="305"/>
      <c r="IWV34" s="305"/>
      <c r="IWW34" s="305"/>
      <c r="IWX34" s="305"/>
      <c r="IWY34" s="305"/>
      <c r="IWZ34" s="305"/>
      <c r="IXA34" s="305"/>
      <c r="IXB34" s="305"/>
      <c r="IXC34" s="305"/>
      <c r="IXD34" s="305"/>
      <c r="IXE34" s="305"/>
      <c r="IXF34" s="305"/>
      <c r="IXG34" s="305"/>
      <c r="IXH34" s="305"/>
      <c r="IXI34" s="305"/>
      <c r="IXJ34" s="305"/>
      <c r="IXK34" s="305"/>
      <c r="IXL34" s="305"/>
      <c r="IXM34" s="305"/>
      <c r="IXN34" s="305"/>
      <c r="IXO34" s="305"/>
      <c r="IXP34" s="305"/>
      <c r="IXQ34" s="305"/>
      <c r="IXR34" s="305"/>
      <c r="IXS34" s="305"/>
      <c r="IXT34" s="305"/>
      <c r="IXU34" s="305"/>
      <c r="IXV34" s="305"/>
      <c r="IXW34" s="305"/>
      <c r="IXX34" s="305"/>
      <c r="IXY34" s="305"/>
      <c r="IXZ34" s="305"/>
      <c r="IYA34" s="305"/>
      <c r="IYB34" s="305"/>
      <c r="IYC34" s="305"/>
      <c r="IYD34" s="305"/>
      <c r="IYE34" s="305"/>
      <c r="IYF34" s="305"/>
      <c r="IYG34" s="305"/>
      <c r="IYH34" s="305"/>
      <c r="IYI34" s="305"/>
      <c r="IYJ34" s="305"/>
      <c r="IYK34" s="305"/>
      <c r="IYL34" s="305"/>
      <c r="IYM34" s="305"/>
      <c r="IYN34" s="305"/>
      <c r="IYO34" s="305"/>
      <c r="IYP34" s="305"/>
      <c r="IYQ34" s="305"/>
      <c r="IYR34" s="305"/>
      <c r="IYS34" s="305"/>
      <c r="IYT34" s="305"/>
      <c r="IYU34" s="305"/>
      <c r="IYV34" s="305"/>
      <c r="IYW34" s="305"/>
      <c r="IYX34" s="305"/>
      <c r="IYY34" s="305"/>
      <c r="IYZ34" s="305"/>
      <c r="IZA34" s="305"/>
      <c r="IZB34" s="305"/>
      <c r="IZC34" s="305"/>
      <c r="IZD34" s="305"/>
      <c r="IZE34" s="305"/>
      <c r="IZF34" s="305"/>
      <c r="IZG34" s="305"/>
      <c r="IZH34" s="305"/>
      <c r="IZI34" s="305"/>
      <c r="IZJ34" s="305"/>
      <c r="IZK34" s="305"/>
      <c r="IZL34" s="305"/>
      <c r="IZM34" s="305"/>
      <c r="IZN34" s="305"/>
      <c r="IZO34" s="305"/>
      <c r="IZP34" s="305"/>
      <c r="IZQ34" s="305"/>
      <c r="IZR34" s="305"/>
      <c r="IZS34" s="305"/>
      <c r="IZT34" s="305"/>
      <c r="IZU34" s="305"/>
      <c r="IZV34" s="305"/>
      <c r="IZW34" s="305"/>
      <c r="IZX34" s="305"/>
      <c r="IZY34" s="305"/>
      <c r="IZZ34" s="305"/>
      <c r="JAA34" s="305"/>
      <c r="JAB34" s="305"/>
      <c r="JAC34" s="305"/>
      <c r="JAD34" s="305"/>
      <c r="JAE34" s="305"/>
      <c r="JAF34" s="305"/>
      <c r="JAG34" s="305"/>
      <c r="JAH34" s="305"/>
      <c r="JAI34" s="305"/>
      <c r="JAJ34" s="305"/>
      <c r="JAK34" s="305"/>
      <c r="JAL34" s="305"/>
      <c r="JAM34" s="305"/>
      <c r="JAN34" s="305"/>
      <c r="JAO34" s="305"/>
      <c r="JAP34" s="305"/>
      <c r="JAQ34" s="305"/>
      <c r="JAR34" s="305"/>
      <c r="JAS34" s="305"/>
      <c r="JAT34" s="305"/>
      <c r="JAU34" s="305"/>
      <c r="JAV34" s="305"/>
      <c r="JAW34" s="305"/>
      <c r="JAX34" s="305"/>
      <c r="JAY34" s="305"/>
      <c r="JAZ34" s="305"/>
      <c r="JBA34" s="305"/>
      <c r="JBB34" s="305"/>
      <c r="JBC34" s="305"/>
      <c r="JBD34" s="305"/>
      <c r="JBE34" s="305"/>
      <c r="JBF34" s="305"/>
      <c r="JBG34" s="305"/>
      <c r="JBH34" s="305"/>
      <c r="JBI34" s="305"/>
      <c r="JBJ34" s="305"/>
      <c r="JBK34" s="305"/>
      <c r="JBL34" s="305"/>
      <c r="JBM34" s="305"/>
      <c r="JBN34" s="305"/>
      <c r="JBO34" s="305"/>
      <c r="JBP34" s="305"/>
      <c r="JBQ34" s="305"/>
      <c r="JBR34" s="305"/>
      <c r="JBS34" s="305"/>
      <c r="JBT34" s="305"/>
      <c r="JBU34" s="305"/>
      <c r="JBV34" s="305"/>
      <c r="JBW34" s="305"/>
      <c r="JBX34" s="305"/>
      <c r="JBY34" s="305"/>
      <c r="JBZ34" s="305"/>
      <c r="JCA34" s="305"/>
      <c r="JCB34" s="305"/>
      <c r="JCC34" s="305"/>
      <c r="JCD34" s="305"/>
      <c r="JCE34" s="305"/>
      <c r="JCF34" s="305"/>
      <c r="JCG34" s="305"/>
      <c r="JCH34" s="305"/>
      <c r="JCI34" s="305"/>
      <c r="JCJ34" s="305"/>
      <c r="JCK34" s="305"/>
      <c r="JCL34" s="305"/>
      <c r="JCM34" s="305"/>
      <c r="JCN34" s="305"/>
      <c r="JCO34" s="305"/>
      <c r="JCP34" s="305"/>
      <c r="JCQ34" s="305"/>
      <c r="JCR34" s="305"/>
      <c r="JCS34" s="305"/>
      <c r="JCT34" s="305"/>
      <c r="JCU34" s="305"/>
      <c r="JCV34" s="305"/>
      <c r="JCW34" s="305"/>
      <c r="JCX34" s="305"/>
      <c r="JCY34" s="305"/>
      <c r="JCZ34" s="305"/>
      <c r="JDA34" s="305"/>
      <c r="JDB34" s="305"/>
      <c r="JDC34" s="305"/>
      <c r="JDD34" s="305"/>
      <c r="JDE34" s="305"/>
      <c r="JDF34" s="305"/>
      <c r="JDG34" s="305"/>
      <c r="JDH34" s="305"/>
      <c r="JDI34" s="305"/>
      <c r="JDJ34" s="305"/>
      <c r="JDK34" s="305"/>
      <c r="JDL34" s="305"/>
      <c r="JDM34" s="305"/>
      <c r="JDN34" s="305"/>
      <c r="JDO34" s="305"/>
      <c r="JDP34" s="305"/>
      <c r="JDQ34" s="305"/>
      <c r="JDR34" s="305"/>
      <c r="JDS34" s="305"/>
      <c r="JDT34" s="305"/>
      <c r="JDU34" s="305"/>
      <c r="JDV34" s="305"/>
      <c r="JDW34" s="305"/>
      <c r="JDX34" s="305"/>
      <c r="JDY34" s="305"/>
      <c r="JDZ34" s="305"/>
      <c r="JEA34" s="305"/>
      <c r="JEB34" s="305"/>
      <c r="JEC34" s="305"/>
      <c r="JED34" s="305"/>
      <c r="JEE34" s="305"/>
      <c r="JEF34" s="305"/>
      <c r="JEG34" s="305"/>
      <c r="JEH34" s="305"/>
      <c r="JEI34" s="305"/>
      <c r="JEJ34" s="305"/>
      <c r="JEK34" s="305"/>
      <c r="JEL34" s="305"/>
      <c r="JEM34" s="305"/>
      <c r="JEN34" s="305"/>
      <c r="JEO34" s="305"/>
      <c r="JEP34" s="305"/>
      <c r="JEQ34" s="305"/>
      <c r="JER34" s="305"/>
      <c r="JES34" s="305"/>
      <c r="JET34" s="305"/>
      <c r="JEU34" s="305"/>
      <c r="JEV34" s="305"/>
      <c r="JEW34" s="305"/>
      <c r="JEX34" s="305"/>
      <c r="JEY34" s="305"/>
      <c r="JEZ34" s="305"/>
      <c r="JFA34" s="305"/>
      <c r="JFB34" s="305"/>
      <c r="JFC34" s="305"/>
      <c r="JFD34" s="305"/>
      <c r="JFE34" s="305"/>
      <c r="JFF34" s="305"/>
      <c r="JFG34" s="305"/>
      <c r="JFH34" s="305"/>
      <c r="JFI34" s="305"/>
      <c r="JFJ34" s="305"/>
      <c r="JFK34" s="305"/>
      <c r="JFL34" s="305"/>
      <c r="JFM34" s="305"/>
      <c r="JFN34" s="305"/>
      <c r="JFO34" s="305"/>
      <c r="JFP34" s="305"/>
      <c r="JFQ34" s="305"/>
      <c r="JFR34" s="305"/>
      <c r="JFS34" s="305"/>
      <c r="JFT34" s="305"/>
      <c r="JFU34" s="305"/>
      <c r="JFV34" s="305"/>
      <c r="JFW34" s="305"/>
      <c r="JFX34" s="305"/>
      <c r="JFY34" s="305"/>
      <c r="JFZ34" s="305"/>
      <c r="JGA34" s="305"/>
      <c r="JGB34" s="305"/>
      <c r="JGC34" s="305"/>
      <c r="JGD34" s="305"/>
      <c r="JGE34" s="305"/>
      <c r="JGF34" s="305"/>
      <c r="JGG34" s="305"/>
      <c r="JGH34" s="305"/>
      <c r="JGI34" s="305"/>
      <c r="JGJ34" s="305"/>
      <c r="JGK34" s="305"/>
      <c r="JGL34" s="305"/>
      <c r="JGM34" s="305"/>
      <c r="JGN34" s="305"/>
      <c r="JGO34" s="305"/>
      <c r="JGP34" s="305"/>
      <c r="JGQ34" s="305"/>
      <c r="JGR34" s="305"/>
      <c r="JGS34" s="305"/>
      <c r="JGT34" s="305"/>
      <c r="JGU34" s="305"/>
      <c r="JGV34" s="305"/>
      <c r="JGW34" s="305"/>
      <c r="JGX34" s="305"/>
      <c r="JGY34" s="305"/>
      <c r="JGZ34" s="305"/>
      <c r="JHA34" s="305"/>
      <c r="JHB34" s="305"/>
      <c r="JHC34" s="305"/>
      <c r="JHD34" s="305"/>
      <c r="JHE34" s="305"/>
      <c r="JHF34" s="305"/>
      <c r="JHG34" s="305"/>
      <c r="JHH34" s="305"/>
      <c r="JHI34" s="305"/>
      <c r="JHJ34" s="305"/>
      <c r="JHK34" s="305"/>
      <c r="JHL34" s="305"/>
      <c r="JHM34" s="305"/>
      <c r="JHN34" s="305"/>
      <c r="JHO34" s="305"/>
      <c r="JHP34" s="305"/>
      <c r="JHQ34" s="305"/>
      <c r="JHR34" s="305"/>
      <c r="JHS34" s="305"/>
      <c r="JHT34" s="305"/>
      <c r="JHU34" s="305"/>
      <c r="JHV34" s="305"/>
      <c r="JHW34" s="305"/>
      <c r="JHX34" s="305"/>
      <c r="JHY34" s="305"/>
      <c r="JHZ34" s="305"/>
      <c r="JIA34" s="305"/>
      <c r="JIB34" s="305"/>
      <c r="JIC34" s="305"/>
      <c r="JID34" s="305"/>
      <c r="JIE34" s="305"/>
      <c r="JIF34" s="305"/>
      <c r="JIG34" s="305"/>
      <c r="JIH34" s="305"/>
      <c r="JII34" s="305"/>
      <c r="JIJ34" s="305"/>
      <c r="JIK34" s="305"/>
      <c r="JIL34" s="305"/>
      <c r="JIM34" s="305"/>
      <c r="JIN34" s="305"/>
      <c r="JIO34" s="305"/>
      <c r="JIP34" s="305"/>
      <c r="JIQ34" s="305"/>
      <c r="JIR34" s="305"/>
      <c r="JIS34" s="305"/>
      <c r="JIT34" s="305"/>
      <c r="JIU34" s="305"/>
      <c r="JIV34" s="305"/>
      <c r="JIW34" s="305"/>
      <c r="JIX34" s="305"/>
      <c r="JIY34" s="305"/>
      <c r="JIZ34" s="305"/>
      <c r="JJA34" s="305"/>
      <c r="JJB34" s="305"/>
      <c r="JJC34" s="305"/>
      <c r="JJD34" s="305"/>
      <c r="JJE34" s="305"/>
      <c r="JJF34" s="305"/>
      <c r="JJG34" s="305"/>
      <c r="JJH34" s="305"/>
      <c r="JJI34" s="305"/>
      <c r="JJJ34" s="305"/>
      <c r="JJK34" s="305"/>
      <c r="JJL34" s="305"/>
      <c r="JJM34" s="305"/>
      <c r="JJN34" s="305"/>
      <c r="JJO34" s="305"/>
      <c r="JJP34" s="305"/>
      <c r="JJQ34" s="305"/>
      <c r="JJR34" s="305"/>
      <c r="JJS34" s="305"/>
      <c r="JJT34" s="305"/>
      <c r="JJU34" s="305"/>
      <c r="JJV34" s="305"/>
      <c r="JJW34" s="305"/>
      <c r="JJX34" s="305"/>
      <c r="JJY34" s="305"/>
      <c r="JJZ34" s="305"/>
      <c r="JKA34" s="305"/>
      <c r="JKB34" s="305"/>
      <c r="JKC34" s="305"/>
      <c r="JKD34" s="305"/>
      <c r="JKE34" s="305"/>
      <c r="JKF34" s="305"/>
      <c r="JKG34" s="305"/>
      <c r="JKH34" s="305"/>
      <c r="JKI34" s="305"/>
      <c r="JKJ34" s="305"/>
      <c r="JKK34" s="305"/>
      <c r="JKL34" s="305"/>
      <c r="JKM34" s="305"/>
      <c r="JKN34" s="305"/>
      <c r="JKO34" s="305"/>
      <c r="JKP34" s="305"/>
      <c r="JKQ34" s="305"/>
      <c r="JKR34" s="305"/>
      <c r="JKS34" s="305"/>
      <c r="JKT34" s="305"/>
      <c r="JKU34" s="305"/>
      <c r="JKV34" s="305"/>
      <c r="JKW34" s="305"/>
      <c r="JKX34" s="305"/>
      <c r="JKY34" s="305"/>
      <c r="JKZ34" s="305"/>
      <c r="JLA34" s="305"/>
      <c r="JLB34" s="305"/>
      <c r="JLC34" s="305"/>
      <c r="JLD34" s="305"/>
      <c r="JLE34" s="305"/>
      <c r="JLF34" s="305"/>
      <c r="JLG34" s="305"/>
      <c r="JLH34" s="305"/>
      <c r="JLI34" s="305"/>
      <c r="JLJ34" s="305"/>
      <c r="JLK34" s="305"/>
      <c r="JLL34" s="305"/>
      <c r="JLM34" s="305"/>
      <c r="JLN34" s="305"/>
      <c r="JLO34" s="305"/>
      <c r="JLP34" s="305"/>
      <c r="JLQ34" s="305"/>
      <c r="JLR34" s="305"/>
      <c r="JLS34" s="305"/>
      <c r="JLT34" s="305"/>
      <c r="JLU34" s="305"/>
      <c r="JLV34" s="305"/>
      <c r="JLW34" s="305"/>
      <c r="JLX34" s="305"/>
      <c r="JLY34" s="305"/>
      <c r="JLZ34" s="305"/>
      <c r="JMA34" s="305"/>
      <c r="JMB34" s="305"/>
      <c r="JMC34" s="305"/>
      <c r="JMD34" s="305"/>
      <c r="JME34" s="305"/>
      <c r="JMF34" s="305"/>
      <c r="JMG34" s="305"/>
      <c r="JMH34" s="305"/>
      <c r="JMI34" s="305"/>
      <c r="JMJ34" s="305"/>
      <c r="JMK34" s="305"/>
      <c r="JML34" s="305"/>
      <c r="JMM34" s="305"/>
      <c r="JMN34" s="305"/>
      <c r="JMO34" s="305"/>
      <c r="JMP34" s="305"/>
      <c r="JMQ34" s="305"/>
      <c r="JMR34" s="305"/>
      <c r="JMS34" s="305"/>
      <c r="JMT34" s="305"/>
      <c r="JMU34" s="305"/>
      <c r="JMV34" s="305"/>
      <c r="JMW34" s="305"/>
      <c r="JMX34" s="305"/>
      <c r="JMY34" s="305"/>
      <c r="JMZ34" s="305"/>
      <c r="JNA34" s="305"/>
      <c r="JNB34" s="305"/>
      <c r="JNC34" s="305"/>
      <c r="JND34" s="305"/>
      <c r="JNE34" s="305"/>
      <c r="JNF34" s="305"/>
      <c r="JNG34" s="305"/>
      <c r="JNH34" s="305"/>
      <c r="JNI34" s="305"/>
      <c r="JNJ34" s="305"/>
      <c r="JNK34" s="305"/>
      <c r="JNL34" s="305"/>
      <c r="JNM34" s="305"/>
      <c r="JNN34" s="305"/>
      <c r="JNO34" s="305"/>
      <c r="JNP34" s="305"/>
      <c r="JNQ34" s="305"/>
      <c r="JNR34" s="305"/>
      <c r="JNS34" s="305"/>
      <c r="JNT34" s="305"/>
      <c r="JNU34" s="305"/>
      <c r="JNV34" s="305"/>
      <c r="JNW34" s="305"/>
      <c r="JNX34" s="305"/>
      <c r="JNY34" s="305"/>
      <c r="JNZ34" s="305"/>
      <c r="JOA34" s="305"/>
      <c r="JOB34" s="305"/>
      <c r="JOC34" s="305"/>
      <c r="JOD34" s="305"/>
      <c r="JOE34" s="305"/>
      <c r="JOF34" s="305"/>
      <c r="JOG34" s="305"/>
      <c r="JOH34" s="305"/>
      <c r="JOI34" s="305"/>
      <c r="JOJ34" s="305"/>
      <c r="JOK34" s="305"/>
      <c r="JOL34" s="305"/>
      <c r="JOM34" s="305"/>
      <c r="JON34" s="305"/>
      <c r="JOO34" s="305"/>
      <c r="JOP34" s="305"/>
      <c r="JOQ34" s="305"/>
      <c r="JOR34" s="305"/>
      <c r="JOS34" s="305"/>
      <c r="JOT34" s="305"/>
      <c r="JOU34" s="305"/>
      <c r="JOV34" s="305"/>
      <c r="JOW34" s="305"/>
      <c r="JOX34" s="305"/>
      <c r="JOY34" s="305"/>
      <c r="JOZ34" s="305"/>
      <c r="JPA34" s="305"/>
      <c r="JPB34" s="305"/>
      <c r="JPC34" s="305"/>
      <c r="JPD34" s="305"/>
      <c r="JPE34" s="305"/>
      <c r="JPF34" s="305"/>
      <c r="JPG34" s="305"/>
      <c r="JPH34" s="305"/>
      <c r="JPI34" s="305"/>
      <c r="JPJ34" s="305"/>
      <c r="JPK34" s="305"/>
      <c r="JPL34" s="305"/>
      <c r="JPM34" s="305"/>
      <c r="JPN34" s="305"/>
      <c r="JPO34" s="305"/>
      <c r="JPP34" s="305"/>
      <c r="JPQ34" s="305"/>
      <c r="JPR34" s="305"/>
      <c r="JPS34" s="305"/>
      <c r="JPT34" s="305"/>
      <c r="JPU34" s="305"/>
      <c r="JPV34" s="305"/>
      <c r="JPW34" s="305"/>
      <c r="JPX34" s="305"/>
      <c r="JPY34" s="305"/>
      <c r="JPZ34" s="305"/>
      <c r="JQA34" s="305"/>
      <c r="JQB34" s="305"/>
      <c r="JQC34" s="305"/>
      <c r="JQD34" s="305"/>
      <c r="JQE34" s="305"/>
      <c r="JQF34" s="305"/>
      <c r="JQG34" s="305"/>
      <c r="JQH34" s="305"/>
      <c r="JQI34" s="305"/>
      <c r="JQJ34" s="305"/>
      <c r="JQK34" s="305"/>
      <c r="JQL34" s="305"/>
      <c r="JQM34" s="305"/>
      <c r="JQN34" s="305"/>
      <c r="JQO34" s="305"/>
      <c r="JQP34" s="305"/>
      <c r="JQQ34" s="305"/>
      <c r="JQR34" s="305"/>
      <c r="JQS34" s="305"/>
      <c r="JQT34" s="305"/>
      <c r="JQU34" s="305"/>
      <c r="JQV34" s="305"/>
      <c r="JQW34" s="305"/>
      <c r="JQX34" s="305"/>
      <c r="JQY34" s="305"/>
      <c r="JQZ34" s="305"/>
      <c r="JRA34" s="305"/>
      <c r="JRB34" s="305"/>
      <c r="JRC34" s="305"/>
      <c r="JRD34" s="305"/>
      <c r="JRE34" s="305"/>
      <c r="JRF34" s="305"/>
      <c r="JRG34" s="305"/>
      <c r="JRH34" s="305"/>
      <c r="JRI34" s="305"/>
      <c r="JRJ34" s="305"/>
      <c r="JRK34" s="305"/>
      <c r="JRL34" s="305"/>
      <c r="JRM34" s="305"/>
      <c r="JRN34" s="305"/>
      <c r="JRO34" s="305"/>
      <c r="JRP34" s="305"/>
      <c r="JRQ34" s="305"/>
      <c r="JRR34" s="305"/>
      <c r="JRS34" s="305"/>
      <c r="JRT34" s="305"/>
      <c r="JRU34" s="305"/>
      <c r="JRV34" s="305"/>
      <c r="JRW34" s="305"/>
      <c r="JRX34" s="305"/>
      <c r="JRY34" s="305"/>
      <c r="JRZ34" s="305"/>
      <c r="JSA34" s="305"/>
      <c r="JSB34" s="305"/>
      <c r="JSC34" s="305"/>
      <c r="JSD34" s="305"/>
      <c r="JSE34" s="305"/>
      <c r="JSF34" s="305"/>
      <c r="JSG34" s="305"/>
      <c r="JSH34" s="305"/>
      <c r="JSI34" s="305"/>
      <c r="JSJ34" s="305"/>
      <c r="JSK34" s="305"/>
      <c r="JSL34" s="305"/>
      <c r="JSM34" s="305"/>
      <c r="JSN34" s="305"/>
      <c r="JSO34" s="305"/>
      <c r="JSP34" s="305"/>
      <c r="JSQ34" s="305"/>
      <c r="JSR34" s="305"/>
      <c r="JSS34" s="305"/>
      <c r="JST34" s="305"/>
      <c r="JSU34" s="305"/>
      <c r="JSV34" s="305"/>
      <c r="JSW34" s="305"/>
      <c r="JSX34" s="305"/>
      <c r="JSY34" s="305"/>
      <c r="JSZ34" s="305"/>
      <c r="JTA34" s="305"/>
      <c r="JTB34" s="305"/>
      <c r="JTC34" s="305"/>
      <c r="JTD34" s="305"/>
      <c r="JTE34" s="305"/>
      <c r="JTF34" s="305"/>
      <c r="JTG34" s="305"/>
      <c r="JTH34" s="305"/>
      <c r="JTI34" s="305"/>
      <c r="JTJ34" s="305"/>
      <c r="JTK34" s="305"/>
      <c r="JTL34" s="305"/>
      <c r="JTM34" s="305"/>
      <c r="JTN34" s="305"/>
      <c r="JTO34" s="305"/>
      <c r="JTP34" s="305"/>
      <c r="JTQ34" s="305"/>
      <c r="JTR34" s="305"/>
      <c r="JTS34" s="305"/>
      <c r="JTT34" s="305"/>
      <c r="JTU34" s="305"/>
      <c r="JTV34" s="305"/>
      <c r="JTW34" s="305"/>
      <c r="JTX34" s="305"/>
      <c r="JTY34" s="305"/>
      <c r="JTZ34" s="305"/>
      <c r="JUA34" s="305"/>
      <c r="JUB34" s="305"/>
      <c r="JUC34" s="305"/>
      <c r="JUD34" s="305"/>
      <c r="JUE34" s="305"/>
      <c r="JUF34" s="305"/>
      <c r="JUG34" s="305"/>
      <c r="JUH34" s="305"/>
      <c r="JUI34" s="305"/>
      <c r="JUJ34" s="305"/>
      <c r="JUK34" s="305"/>
      <c r="JUL34" s="305"/>
      <c r="JUM34" s="305"/>
      <c r="JUN34" s="305"/>
      <c r="JUO34" s="305"/>
      <c r="JUP34" s="305"/>
      <c r="JUQ34" s="305"/>
      <c r="JUR34" s="305"/>
      <c r="JUS34" s="305"/>
      <c r="JUT34" s="305"/>
      <c r="JUU34" s="305"/>
      <c r="JUV34" s="305"/>
      <c r="JUW34" s="305"/>
      <c r="JUX34" s="305"/>
      <c r="JUY34" s="305"/>
      <c r="JUZ34" s="305"/>
      <c r="JVA34" s="305"/>
      <c r="JVB34" s="305"/>
      <c r="JVC34" s="305"/>
      <c r="JVD34" s="305"/>
      <c r="JVE34" s="305"/>
      <c r="JVF34" s="305"/>
      <c r="JVG34" s="305"/>
      <c r="JVH34" s="305"/>
      <c r="JVI34" s="305"/>
      <c r="JVJ34" s="305"/>
      <c r="JVK34" s="305"/>
      <c r="JVL34" s="305"/>
      <c r="JVM34" s="305"/>
      <c r="JVN34" s="305"/>
      <c r="JVO34" s="305"/>
      <c r="JVP34" s="305"/>
      <c r="JVQ34" s="305"/>
      <c r="JVR34" s="305"/>
      <c r="JVS34" s="305"/>
      <c r="JVT34" s="305"/>
      <c r="JVU34" s="305"/>
      <c r="JVV34" s="305"/>
      <c r="JVW34" s="305"/>
      <c r="JVX34" s="305"/>
      <c r="JVY34" s="305"/>
      <c r="JVZ34" s="305"/>
      <c r="JWA34" s="305"/>
      <c r="JWB34" s="305"/>
      <c r="JWC34" s="305"/>
      <c r="JWD34" s="305"/>
      <c r="JWE34" s="305"/>
      <c r="JWF34" s="305"/>
      <c r="JWG34" s="305"/>
      <c r="JWH34" s="305"/>
      <c r="JWI34" s="305"/>
      <c r="JWJ34" s="305"/>
      <c r="JWK34" s="305"/>
      <c r="JWL34" s="305"/>
      <c r="JWM34" s="305"/>
      <c r="JWN34" s="305"/>
      <c r="JWO34" s="305"/>
      <c r="JWP34" s="305"/>
      <c r="JWQ34" s="305"/>
      <c r="JWR34" s="305"/>
      <c r="JWS34" s="305"/>
      <c r="JWT34" s="305"/>
      <c r="JWU34" s="305"/>
      <c r="JWV34" s="305"/>
      <c r="JWW34" s="305"/>
      <c r="JWX34" s="305"/>
      <c r="JWY34" s="305"/>
      <c r="JWZ34" s="305"/>
      <c r="JXA34" s="305"/>
      <c r="JXB34" s="305"/>
      <c r="JXC34" s="305"/>
      <c r="JXD34" s="305"/>
      <c r="JXE34" s="305"/>
      <c r="JXF34" s="305"/>
      <c r="JXG34" s="305"/>
      <c r="JXH34" s="305"/>
      <c r="JXI34" s="305"/>
      <c r="JXJ34" s="305"/>
      <c r="JXK34" s="305"/>
      <c r="JXL34" s="305"/>
      <c r="JXM34" s="305"/>
      <c r="JXN34" s="305"/>
      <c r="JXO34" s="305"/>
      <c r="JXP34" s="305"/>
      <c r="JXQ34" s="305"/>
      <c r="JXR34" s="305"/>
      <c r="JXS34" s="305"/>
      <c r="JXT34" s="305"/>
      <c r="JXU34" s="305"/>
      <c r="JXV34" s="305"/>
      <c r="JXW34" s="305"/>
      <c r="JXX34" s="305"/>
      <c r="JXY34" s="305"/>
      <c r="JXZ34" s="305"/>
      <c r="JYA34" s="305"/>
      <c r="JYB34" s="305"/>
      <c r="JYC34" s="305"/>
      <c r="JYD34" s="305"/>
      <c r="JYE34" s="305"/>
      <c r="JYF34" s="305"/>
      <c r="JYG34" s="305"/>
      <c r="JYH34" s="305"/>
      <c r="JYI34" s="305"/>
      <c r="JYJ34" s="305"/>
      <c r="JYK34" s="305"/>
      <c r="JYL34" s="305"/>
      <c r="JYM34" s="305"/>
      <c r="JYN34" s="305"/>
      <c r="JYO34" s="305"/>
      <c r="JYP34" s="305"/>
      <c r="JYQ34" s="305"/>
      <c r="JYR34" s="305"/>
      <c r="JYS34" s="305"/>
      <c r="JYT34" s="305"/>
      <c r="JYU34" s="305"/>
      <c r="JYV34" s="305"/>
      <c r="JYW34" s="305"/>
      <c r="JYX34" s="305"/>
      <c r="JYY34" s="305"/>
      <c r="JYZ34" s="305"/>
      <c r="JZA34" s="305"/>
      <c r="JZB34" s="305"/>
      <c r="JZC34" s="305"/>
      <c r="JZD34" s="305"/>
      <c r="JZE34" s="305"/>
      <c r="JZF34" s="305"/>
      <c r="JZG34" s="305"/>
      <c r="JZH34" s="305"/>
      <c r="JZI34" s="305"/>
      <c r="JZJ34" s="305"/>
      <c r="JZK34" s="305"/>
      <c r="JZL34" s="305"/>
      <c r="JZM34" s="305"/>
      <c r="JZN34" s="305"/>
      <c r="JZO34" s="305"/>
      <c r="JZP34" s="305"/>
      <c r="JZQ34" s="305"/>
      <c r="JZR34" s="305"/>
      <c r="JZS34" s="305"/>
      <c r="JZT34" s="305"/>
      <c r="JZU34" s="305"/>
      <c r="JZV34" s="305"/>
      <c r="JZW34" s="305"/>
      <c r="JZX34" s="305"/>
      <c r="JZY34" s="305"/>
      <c r="JZZ34" s="305"/>
      <c r="KAA34" s="305"/>
      <c r="KAB34" s="305"/>
      <c r="KAC34" s="305"/>
      <c r="KAD34" s="305"/>
      <c r="KAE34" s="305"/>
      <c r="KAF34" s="305"/>
      <c r="KAG34" s="305"/>
      <c r="KAH34" s="305"/>
      <c r="KAI34" s="305"/>
      <c r="KAJ34" s="305"/>
      <c r="KAK34" s="305"/>
      <c r="KAL34" s="305"/>
      <c r="KAM34" s="305"/>
      <c r="KAN34" s="305"/>
      <c r="KAO34" s="305"/>
      <c r="KAP34" s="305"/>
      <c r="KAQ34" s="305"/>
      <c r="KAR34" s="305"/>
      <c r="KAS34" s="305"/>
      <c r="KAT34" s="305"/>
      <c r="KAU34" s="305"/>
      <c r="KAV34" s="305"/>
      <c r="KAW34" s="305"/>
      <c r="KAX34" s="305"/>
      <c r="KAY34" s="305"/>
      <c r="KAZ34" s="305"/>
      <c r="KBA34" s="305"/>
      <c r="KBB34" s="305"/>
      <c r="KBC34" s="305"/>
      <c r="KBD34" s="305"/>
      <c r="KBE34" s="305"/>
      <c r="KBF34" s="305"/>
      <c r="KBG34" s="305"/>
      <c r="KBH34" s="305"/>
      <c r="KBI34" s="305"/>
      <c r="KBJ34" s="305"/>
      <c r="KBK34" s="305"/>
      <c r="KBL34" s="305"/>
      <c r="KBM34" s="305"/>
      <c r="KBN34" s="305"/>
      <c r="KBO34" s="305"/>
      <c r="KBP34" s="305"/>
      <c r="KBQ34" s="305"/>
      <c r="KBR34" s="305"/>
      <c r="KBS34" s="305"/>
      <c r="KBT34" s="305"/>
      <c r="KBU34" s="305"/>
      <c r="KBV34" s="305"/>
      <c r="KBW34" s="305"/>
      <c r="KBX34" s="305"/>
      <c r="KBY34" s="305"/>
      <c r="KBZ34" s="305"/>
      <c r="KCA34" s="305"/>
      <c r="KCB34" s="305"/>
      <c r="KCC34" s="305"/>
      <c r="KCD34" s="305"/>
      <c r="KCE34" s="305"/>
      <c r="KCF34" s="305"/>
      <c r="KCG34" s="305"/>
      <c r="KCH34" s="305"/>
      <c r="KCI34" s="305"/>
      <c r="KCJ34" s="305"/>
      <c r="KCK34" s="305"/>
      <c r="KCL34" s="305"/>
      <c r="KCM34" s="305"/>
      <c r="KCN34" s="305"/>
      <c r="KCO34" s="305"/>
      <c r="KCP34" s="305"/>
      <c r="KCQ34" s="305"/>
      <c r="KCR34" s="305"/>
      <c r="KCS34" s="305"/>
      <c r="KCT34" s="305"/>
      <c r="KCU34" s="305"/>
      <c r="KCV34" s="305"/>
      <c r="KCW34" s="305"/>
      <c r="KCX34" s="305"/>
      <c r="KCY34" s="305"/>
      <c r="KCZ34" s="305"/>
      <c r="KDA34" s="305"/>
      <c r="KDB34" s="305"/>
      <c r="KDC34" s="305"/>
      <c r="KDD34" s="305"/>
      <c r="KDE34" s="305"/>
      <c r="KDF34" s="305"/>
      <c r="KDG34" s="305"/>
      <c r="KDH34" s="305"/>
      <c r="KDI34" s="305"/>
      <c r="KDJ34" s="305"/>
      <c r="KDK34" s="305"/>
      <c r="KDL34" s="305"/>
      <c r="KDM34" s="305"/>
      <c r="KDN34" s="305"/>
      <c r="KDO34" s="305"/>
      <c r="KDP34" s="305"/>
      <c r="KDQ34" s="305"/>
      <c r="KDR34" s="305"/>
      <c r="KDS34" s="305"/>
      <c r="KDT34" s="305"/>
      <c r="KDU34" s="305"/>
      <c r="KDV34" s="305"/>
      <c r="KDW34" s="305"/>
      <c r="KDX34" s="305"/>
      <c r="KDY34" s="305"/>
      <c r="KDZ34" s="305"/>
      <c r="KEA34" s="305"/>
      <c r="KEB34" s="305"/>
      <c r="KEC34" s="305"/>
      <c r="KED34" s="305"/>
      <c r="KEE34" s="305"/>
      <c r="KEF34" s="305"/>
      <c r="KEG34" s="305"/>
      <c r="KEH34" s="305"/>
      <c r="KEI34" s="305"/>
      <c r="KEJ34" s="305"/>
      <c r="KEK34" s="305"/>
      <c r="KEL34" s="305"/>
      <c r="KEM34" s="305"/>
      <c r="KEN34" s="305"/>
      <c r="KEO34" s="305"/>
      <c r="KEP34" s="305"/>
      <c r="KEQ34" s="305"/>
      <c r="KER34" s="305"/>
      <c r="KES34" s="305"/>
      <c r="KET34" s="305"/>
      <c r="KEU34" s="305"/>
      <c r="KEV34" s="305"/>
      <c r="KEW34" s="305"/>
      <c r="KEX34" s="305"/>
      <c r="KEY34" s="305"/>
      <c r="KEZ34" s="305"/>
      <c r="KFA34" s="305"/>
      <c r="KFB34" s="305"/>
      <c r="KFC34" s="305"/>
      <c r="KFD34" s="305"/>
      <c r="KFE34" s="305"/>
      <c r="KFF34" s="305"/>
      <c r="KFG34" s="305"/>
      <c r="KFH34" s="305"/>
      <c r="KFI34" s="305"/>
      <c r="KFJ34" s="305"/>
      <c r="KFK34" s="305"/>
      <c r="KFL34" s="305"/>
      <c r="KFM34" s="305"/>
      <c r="KFN34" s="305"/>
      <c r="KFO34" s="305"/>
      <c r="KFP34" s="305"/>
      <c r="KFQ34" s="305"/>
      <c r="KFR34" s="305"/>
      <c r="KFS34" s="305"/>
      <c r="KFT34" s="305"/>
      <c r="KFU34" s="305"/>
      <c r="KFV34" s="305"/>
      <c r="KFW34" s="305"/>
      <c r="KFX34" s="305"/>
      <c r="KFY34" s="305"/>
      <c r="KFZ34" s="305"/>
      <c r="KGA34" s="305"/>
      <c r="KGB34" s="305"/>
      <c r="KGC34" s="305"/>
      <c r="KGD34" s="305"/>
      <c r="KGE34" s="305"/>
      <c r="KGF34" s="305"/>
      <c r="KGG34" s="305"/>
      <c r="KGH34" s="305"/>
      <c r="KGI34" s="305"/>
      <c r="KGJ34" s="305"/>
      <c r="KGK34" s="305"/>
      <c r="KGL34" s="305"/>
      <c r="KGM34" s="305"/>
      <c r="KGN34" s="305"/>
      <c r="KGO34" s="305"/>
      <c r="KGP34" s="305"/>
      <c r="KGQ34" s="305"/>
      <c r="KGR34" s="305"/>
      <c r="KGS34" s="305"/>
      <c r="KGT34" s="305"/>
      <c r="KGU34" s="305"/>
      <c r="KGV34" s="305"/>
      <c r="KGW34" s="305"/>
      <c r="KGX34" s="305"/>
      <c r="KGY34" s="305"/>
      <c r="KGZ34" s="305"/>
      <c r="KHA34" s="305"/>
      <c r="KHB34" s="305"/>
      <c r="KHC34" s="305"/>
      <c r="KHD34" s="305"/>
      <c r="KHE34" s="305"/>
      <c r="KHF34" s="305"/>
      <c r="KHG34" s="305"/>
      <c r="KHH34" s="305"/>
      <c r="KHI34" s="305"/>
      <c r="KHJ34" s="305"/>
      <c r="KHK34" s="305"/>
      <c r="KHL34" s="305"/>
      <c r="KHM34" s="305"/>
      <c r="KHN34" s="305"/>
      <c r="KHO34" s="305"/>
      <c r="KHP34" s="305"/>
      <c r="KHQ34" s="305"/>
      <c r="KHR34" s="305"/>
      <c r="KHS34" s="305"/>
      <c r="KHT34" s="305"/>
      <c r="KHU34" s="305"/>
      <c r="KHV34" s="305"/>
      <c r="KHW34" s="305"/>
      <c r="KHX34" s="305"/>
      <c r="KHY34" s="305"/>
      <c r="KHZ34" s="305"/>
      <c r="KIA34" s="305"/>
      <c r="KIB34" s="305"/>
      <c r="KIC34" s="305"/>
      <c r="KID34" s="305"/>
      <c r="KIE34" s="305"/>
      <c r="KIF34" s="305"/>
      <c r="KIG34" s="305"/>
      <c r="KIH34" s="305"/>
      <c r="KII34" s="305"/>
      <c r="KIJ34" s="305"/>
      <c r="KIK34" s="305"/>
      <c r="KIL34" s="305"/>
      <c r="KIM34" s="305"/>
      <c r="KIN34" s="305"/>
      <c r="KIO34" s="305"/>
      <c r="KIP34" s="305"/>
      <c r="KIQ34" s="305"/>
      <c r="KIR34" s="305"/>
      <c r="KIS34" s="305"/>
      <c r="KIT34" s="305"/>
      <c r="KIU34" s="305"/>
      <c r="KIV34" s="305"/>
      <c r="KIW34" s="305"/>
      <c r="KIX34" s="305"/>
      <c r="KIY34" s="305"/>
      <c r="KIZ34" s="305"/>
      <c r="KJA34" s="305"/>
      <c r="KJB34" s="305"/>
      <c r="KJC34" s="305"/>
      <c r="KJD34" s="305"/>
      <c r="KJE34" s="305"/>
      <c r="KJF34" s="305"/>
      <c r="KJG34" s="305"/>
      <c r="KJH34" s="305"/>
      <c r="KJI34" s="305"/>
      <c r="KJJ34" s="305"/>
      <c r="KJK34" s="305"/>
      <c r="KJL34" s="305"/>
      <c r="KJM34" s="305"/>
      <c r="KJN34" s="305"/>
      <c r="KJO34" s="305"/>
      <c r="KJP34" s="305"/>
      <c r="KJQ34" s="305"/>
      <c r="KJR34" s="305"/>
      <c r="KJS34" s="305"/>
      <c r="KJT34" s="305"/>
      <c r="KJU34" s="305"/>
      <c r="KJV34" s="305"/>
      <c r="KJW34" s="305"/>
      <c r="KJX34" s="305"/>
      <c r="KJY34" s="305"/>
      <c r="KJZ34" s="305"/>
      <c r="KKA34" s="305"/>
      <c r="KKB34" s="305"/>
      <c r="KKC34" s="305"/>
      <c r="KKD34" s="305"/>
      <c r="KKE34" s="305"/>
      <c r="KKF34" s="305"/>
      <c r="KKG34" s="305"/>
      <c r="KKH34" s="305"/>
      <c r="KKI34" s="305"/>
      <c r="KKJ34" s="305"/>
      <c r="KKK34" s="305"/>
      <c r="KKL34" s="305"/>
      <c r="KKM34" s="305"/>
      <c r="KKN34" s="305"/>
      <c r="KKO34" s="305"/>
      <c r="KKP34" s="305"/>
      <c r="KKQ34" s="305"/>
      <c r="KKR34" s="305"/>
      <c r="KKS34" s="305"/>
      <c r="KKT34" s="305"/>
      <c r="KKU34" s="305"/>
      <c r="KKV34" s="305"/>
      <c r="KKW34" s="305"/>
      <c r="KKX34" s="305"/>
      <c r="KKY34" s="305"/>
      <c r="KKZ34" s="305"/>
      <c r="KLA34" s="305"/>
      <c r="KLB34" s="305"/>
      <c r="KLC34" s="305"/>
      <c r="KLD34" s="305"/>
      <c r="KLE34" s="305"/>
      <c r="KLF34" s="305"/>
      <c r="KLG34" s="305"/>
      <c r="KLH34" s="305"/>
      <c r="KLI34" s="305"/>
      <c r="KLJ34" s="305"/>
      <c r="KLK34" s="305"/>
      <c r="KLL34" s="305"/>
      <c r="KLM34" s="305"/>
      <c r="KLN34" s="305"/>
      <c r="KLO34" s="305"/>
      <c r="KLP34" s="305"/>
      <c r="KLQ34" s="305"/>
      <c r="KLR34" s="305"/>
      <c r="KLS34" s="305"/>
      <c r="KLT34" s="305"/>
      <c r="KLU34" s="305"/>
      <c r="KLV34" s="305"/>
      <c r="KLW34" s="305"/>
      <c r="KLX34" s="305"/>
      <c r="KLY34" s="305"/>
      <c r="KLZ34" s="305"/>
      <c r="KMA34" s="305"/>
      <c r="KMB34" s="305"/>
      <c r="KMC34" s="305"/>
      <c r="KMD34" s="305"/>
      <c r="KME34" s="305"/>
      <c r="KMF34" s="305"/>
      <c r="KMG34" s="305"/>
      <c r="KMH34" s="305"/>
      <c r="KMI34" s="305"/>
      <c r="KMJ34" s="305"/>
      <c r="KMK34" s="305"/>
      <c r="KML34" s="305"/>
      <c r="KMM34" s="305"/>
      <c r="KMN34" s="305"/>
      <c r="KMO34" s="305"/>
      <c r="KMP34" s="305"/>
      <c r="KMQ34" s="305"/>
      <c r="KMR34" s="305"/>
      <c r="KMS34" s="305"/>
      <c r="KMT34" s="305"/>
      <c r="KMU34" s="305"/>
      <c r="KMV34" s="305"/>
      <c r="KMW34" s="305"/>
      <c r="KMX34" s="305"/>
      <c r="KMY34" s="305"/>
      <c r="KMZ34" s="305"/>
      <c r="KNA34" s="305"/>
      <c r="KNB34" s="305"/>
      <c r="KNC34" s="305"/>
      <c r="KND34" s="305"/>
      <c r="KNE34" s="305"/>
      <c r="KNF34" s="305"/>
      <c r="KNG34" s="305"/>
      <c r="KNH34" s="305"/>
      <c r="KNI34" s="305"/>
      <c r="KNJ34" s="305"/>
      <c r="KNK34" s="305"/>
      <c r="KNL34" s="305"/>
      <c r="KNM34" s="305"/>
      <c r="KNN34" s="305"/>
      <c r="KNO34" s="305"/>
      <c r="KNP34" s="305"/>
      <c r="KNQ34" s="305"/>
      <c r="KNR34" s="305"/>
      <c r="KNS34" s="305"/>
      <c r="KNT34" s="305"/>
      <c r="KNU34" s="305"/>
      <c r="KNV34" s="305"/>
      <c r="KNW34" s="305"/>
      <c r="KNX34" s="305"/>
      <c r="KNY34" s="305"/>
      <c r="KNZ34" s="305"/>
      <c r="KOA34" s="305"/>
      <c r="KOB34" s="305"/>
      <c r="KOC34" s="305"/>
      <c r="KOD34" s="305"/>
      <c r="KOE34" s="305"/>
      <c r="KOF34" s="305"/>
      <c r="KOG34" s="305"/>
      <c r="KOH34" s="305"/>
      <c r="KOI34" s="305"/>
      <c r="KOJ34" s="305"/>
      <c r="KOK34" s="305"/>
      <c r="KOL34" s="305"/>
      <c r="KOM34" s="305"/>
      <c r="KON34" s="305"/>
      <c r="KOO34" s="305"/>
      <c r="KOP34" s="305"/>
      <c r="KOQ34" s="305"/>
      <c r="KOR34" s="305"/>
      <c r="KOS34" s="305"/>
      <c r="KOT34" s="305"/>
      <c r="KOU34" s="305"/>
      <c r="KOV34" s="305"/>
      <c r="KOW34" s="305"/>
      <c r="KOX34" s="305"/>
      <c r="KOY34" s="305"/>
      <c r="KOZ34" s="305"/>
      <c r="KPA34" s="305"/>
      <c r="KPB34" s="305"/>
      <c r="KPC34" s="305"/>
      <c r="KPD34" s="305"/>
      <c r="KPE34" s="305"/>
      <c r="KPF34" s="305"/>
      <c r="KPG34" s="305"/>
      <c r="KPH34" s="305"/>
      <c r="KPI34" s="305"/>
      <c r="KPJ34" s="305"/>
      <c r="KPK34" s="305"/>
      <c r="KPL34" s="305"/>
      <c r="KPM34" s="305"/>
      <c r="KPN34" s="305"/>
      <c r="KPO34" s="305"/>
      <c r="KPP34" s="305"/>
      <c r="KPQ34" s="305"/>
      <c r="KPR34" s="305"/>
      <c r="KPS34" s="305"/>
      <c r="KPT34" s="305"/>
      <c r="KPU34" s="305"/>
      <c r="KPV34" s="305"/>
      <c r="KPW34" s="305"/>
      <c r="KPX34" s="305"/>
      <c r="KPY34" s="305"/>
      <c r="KPZ34" s="305"/>
      <c r="KQA34" s="305"/>
      <c r="KQB34" s="305"/>
      <c r="KQC34" s="305"/>
      <c r="KQD34" s="305"/>
      <c r="KQE34" s="305"/>
      <c r="KQF34" s="305"/>
      <c r="KQG34" s="305"/>
      <c r="KQH34" s="305"/>
      <c r="KQI34" s="305"/>
      <c r="KQJ34" s="305"/>
      <c r="KQK34" s="305"/>
      <c r="KQL34" s="305"/>
      <c r="KQM34" s="305"/>
      <c r="KQN34" s="305"/>
      <c r="KQO34" s="305"/>
      <c r="KQP34" s="305"/>
      <c r="KQQ34" s="305"/>
      <c r="KQR34" s="305"/>
      <c r="KQS34" s="305"/>
      <c r="KQT34" s="305"/>
      <c r="KQU34" s="305"/>
      <c r="KQV34" s="305"/>
      <c r="KQW34" s="305"/>
      <c r="KQX34" s="305"/>
      <c r="KQY34" s="305"/>
      <c r="KQZ34" s="305"/>
      <c r="KRA34" s="305"/>
      <c r="KRB34" s="305"/>
      <c r="KRC34" s="305"/>
      <c r="KRD34" s="305"/>
      <c r="KRE34" s="305"/>
      <c r="KRF34" s="305"/>
      <c r="KRG34" s="305"/>
      <c r="KRH34" s="305"/>
      <c r="KRI34" s="305"/>
      <c r="KRJ34" s="305"/>
      <c r="KRK34" s="305"/>
      <c r="KRL34" s="305"/>
      <c r="KRM34" s="305"/>
      <c r="KRN34" s="305"/>
      <c r="KRO34" s="305"/>
      <c r="KRP34" s="305"/>
      <c r="KRQ34" s="305"/>
      <c r="KRR34" s="305"/>
      <c r="KRS34" s="305"/>
      <c r="KRT34" s="305"/>
      <c r="KRU34" s="305"/>
      <c r="KRV34" s="305"/>
      <c r="KRW34" s="305"/>
      <c r="KRX34" s="305"/>
      <c r="KRY34" s="305"/>
      <c r="KRZ34" s="305"/>
      <c r="KSA34" s="305"/>
      <c r="KSB34" s="305"/>
      <c r="KSC34" s="305"/>
      <c r="KSD34" s="305"/>
      <c r="KSE34" s="305"/>
      <c r="KSF34" s="305"/>
      <c r="KSG34" s="305"/>
      <c r="KSH34" s="305"/>
      <c r="KSI34" s="305"/>
      <c r="KSJ34" s="305"/>
      <c r="KSK34" s="305"/>
      <c r="KSL34" s="305"/>
      <c r="KSM34" s="305"/>
      <c r="KSN34" s="305"/>
      <c r="KSO34" s="305"/>
      <c r="KSP34" s="305"/>
      <c r="KSQ34" s="305"/>
      <c r="KSR34" s="305"/>
      <c r="KSS34" s="305"/>
      <c r="KST34" s="305"/>
      <c r="KSU34" s="305"/>
      <c r="KSV34" s="305"/>
      <c r="KSW34" s="305"/>
      <c r="KSX34" s="305"/>
      <c r="KSY34" s="305"/>
      <c r="KSZ34" s="305"/>
      <c r="KTA34" s="305"/>
      <c r="KTB34" s="305"/>
      <c r="KTC34" s="305"/>
      <c r="KTD34" s="305"/>
      <c r="KTE34" s="305"/>
      <c r="KTF34" s="305"/>
      <c r="KTG34" s="305"/>
      <c r="KTH34" s="305"/>
      <c r="KTI34" s="305"/>
      <c r="KTJ34" s="305"/>
      <c r="KTK34" s="305"/>
      <c r="KTL34" s="305"/>
      <c r="KTM34" s="305"/>
      <c r="KTN34" s="305"/>
      <c r="KTO34" s="305"/>
      <c r="KTP34" s="305"/>
      <c r="KTQ34" s="305"/>
      <c r="KTR34" s="305"/>
      <c r="KTS34" s="305"/>
      <c r="KTT34" s="305"/>
      <c r="KTU34" s="305"/>
      <c r="KTV34" s="305"/>
      <c r="KTW34" s="305"/>
      <c r="KTX34" s="305"/>
      <c r="KTY34" s="305"/>
      <c r="KTZ34" s="305"/>
      <c r="KUA34" s="305"/>
      <c r="KUB34" s="305"/>
      <c r="KUC34" s="305"/>
      <c r="KUD34" s="305"/>
      <c r="KUE34" s="305"/>
      <c r="KUF34" s="305"/>
      <c r="KUG34" s="305"/>
      <c r="KUH34" s="305"/>
      <c r="KUI34" s="305"/>
      <c r="KUJ34" s="305"/>
      <c r="KUK34" s="305"/>
      <c r="KUL34" s="305"/>
      <c r="KUM34" s="305"/>
      <c r="KUN34" s="305"/>
      <c r="KUO34" s="305"/>
      <c r="KUP34" s="305"/>
      <c r="KUQ34" s="305"/>
      <c r="KUR34" s="305"/>
      <c r="KUS34" s="305"/>
      <c r="KUT34" s="305"/>
      <c r="KUU34" s="305"/>
      <c r="KUV34" s="305"/>
      <c r="KUW34" s="305"/>
      <c r="KUX34" s="305"/>
      <c r="KUY34" s="305"/>
      <c r="KUZ34" s="305"/>
      <c r="KVA34" s="305"/>
      <c r="KVB34" s="305"/>
      <c r="KVC34" s="305"/>
      <c r="KVD34" s="305"/>
      <c r="KVE34" s="305"/>
      <c r="KVF34" s="305"/>
      <c r="KVG34" s="305"/>
      <c r="KVH34" s="305"/>
      <c r="KVI34" s="305"/>
      <c r="KVJ34" s="305"/>
      <c r="KVK34" s="305"/>
      <c r="KVL34" s="305"/>
      <c r="KVM34" s="305"/>
      <c r="KVN34" s="305"/>
      <c r="KVO34" s="305"/>
      <c r="KVP34" s="305"/>
      <c r="KVQ34" s="305"/>
      <c r="KVR34" s="305"/>
      <c r="KVS34" s="305"/>
      <c r="KVT34" s="305"/>
      <c r="KVU34" s="305"/>
      <c r="KVV34" s="305"/>
      <c r="KVW34" s="305"/>
      <c r="KVX34" s="305"/>
      <c r="KVY34" s="305"/>
      <c r="KVZ34" s="305"/>
      <c r="KWA34" s="305"/>
      <c r="KWB34" s="305"/>
      <c r="KWC34" s="305"/>
      <c r="KWD34" s="305"/>
      <c r="KWE34" s="305"/>
      <c r="KWF34" s="305"/>
      <c r="KWG34" s="305"/>
      <c r="KWH34" s="305"/>
      <c r="KWI34" s="305"/>
      <c r="KWJ34" s="305"/>
      <c r="KWK34" s="305"/>
      <c r="KWL34" s="305"/>
      <c r="KWM34" s="305"/>
      <c r="KWN34" s="305"/>
      <c r="KWO34" s="305"/>
      <c r="KWP34" s="305"/>
      <c r="KWQ34" s="305"/>
      <c r="KWR34" s="305"/>
      <c r="KWS34" s="305"/>
      <c r="KWT34" s="305"/>
      <c r="KWU34" s="305"/>
      <c r="KWV34" s="305"/>
      <c r="KWW34" s="305"/>
      <c r="KWX34" s="305"/>
      <c r="KWY34" s="305"/>
      <c r="KWZ34" s="305"/>
      <c r="KXA34" s="305"/>
      <c r="KXB34" s="305"/>
      <c r="KXC34" s="305"/>
      <c r="KXD34" s="305"/>
      <c r="KXE34" s="305"/>
      <c r="KXF34" s="305"/>
      <c r="KXG34" s="305"/>
      <c r="KXH34" s="305"/>
      <c r="KXI34" s="305"/>
      <c r="KXJ34" s="305"/>
      <c r="KXK34" s="305"/>
      <c r="KXL34" s="305"/>
      <c r="KXM34" s="305"/>
      <c r="KXN34" s="305"/>
      <c r="KXO34" s="305"/>
      <c r="KXP34" s="305"/>
      <c r="KXQ34" s="305"/>
      <c r="KXR34" s="305"/>
      <c r="KXS34" s="305"/>
      <c r="KXT34" s="305"/>
      <c r="KXU34" s="305"/>
      <c r="KXV34" s="305"/>
      <c r="KXW34" s="305"/>
      <c r="KXX34" s="305"/>
      <c r="KXY34" s="305"/>
      <c r="KXZ34" s="305"/>
      <c r="KYA34" s="305"/>
      <c r="KYB34" s="305"/>
      <c r="KYC34" s="305"/>
      <c r="KYD34" s="305"/>
      <c r="KYE34" s="305"/>
      <c r="KYF34" s="305"/>
      <c r="KYG34" s="305"/>
      <c r="KYH34" s="305"/>
      <c r="KYI34" s="305"/>
      <c r="KYJ34" s="305"/>
      <c r="KYK34" s="305"/>
      <c r="KYL34" s="305"/>
      <c r="KYM34" s="305"/>
      <c r="KYN34" s="305"/>
      <c r="KYO34" s="305"/>
      <c r="KYP34" s="305"/>
      <c r="KYQ34" s="305"/>
      <c r="KYR34" s="305"/>
      <c r="KYS34" s="305"/>
      <c r="KYT34" s="305"/>
      <c r="KYU34" s="305"/>
      <c r="KYV34" s="305"/>
      <c r="KYW34" s="305"/>
      <c r="KYX34" s="305"/>
      <c r="KYY34" s="305"/>
      <c r="KYZ34" s="305"/>
      <c r="KZA34" s="305"/>
      <c r="KZB34" s="305"/>
      <c r="KZC34" s="305"/>
      <c r="KZD34" s="305"/>
      <c r="KZE34" s="305"/>
      <c r="KZF34" s="305"/>
      <c r="KZG34" s="305"/>
      <c r="KZH34" s="305"/>
      <c r="KZI34" s="305"/>
      <c r="KZJ34" s="305"/>
      <c r="KZK34" s="305"/>
      <c r="KZL34" s="305"/>
      <c r="KZM34" s="305"/>
      <c r="KZN34" s="305"/>
      <c r="KZO34" s="305"/>
      <c r="KZP34" s="305"/>
      <c r="KZQ34" s="305"/>
      <c r="KZR34" s="305"/>
      <c r="KZS34" s="305"/>
      <c r="KZT34" s="305"/>
      <c r="KZU34" s="305"/>
      <c r="KZV34" s="305"/>
      <c r="KZW34" s="305"/>
      <c r="KZX34" s="305"/>
      <c r="KZY34" s="305"/>
      <c r="KZZ34" s="305"/>
      <c r="LAA34" s="305"/>
      <c r="LAB34" s="305"/>
      <c r="LAC34" s="305"/>
      <c r="LAD34" s="305"/>
      <c r="LAE34" s="305"/>
      <c r="LAF34" s="305"/>
      <c r="LAG34" s="305"/>
      <c r="LAH34" s="305"/>
      <c r="LAI34" s="305"/>
      <c r="LAJ34" s="305"/>
      <c r="LAK34" s="305"/>
      <c r="LAL34" s="305"/>
      <c r="LAM34" s="305"/>
      <c r="LAN34" s="305"/>
      <c r="LAO34" s="305"/>
      <c r="LAP34" s="305"/>
      <c r="LAQ34" s="305"/>
      <c r="LAR34" s="305"/>
      <c r="LAS34" s="305"/>
      <c r="LAT34" s="305"/>
      <c r="LAU34" s="305"/>
      <c r="LAV34" s="305"/>
      <c r="LAW34" s="305"/>
      <c r="LAX34" s="305"/>
      <c r="LAY34" s="305"/>
      <c r="LAZ34" s="305"/>
      <c r="LBA34" s="305"/>
      <c r="LBB34" s="305"/>
      <c r="LBC34" s="305"/>
      <c r="LBD34" s="305"/>
      <c r="LBE34" s="305"/>
      <c r="LBF34" s="305"/>
      <c r="LBG34" s="305"/>
      <c r="LBH34" s="305"/>
      <c r="LBI34" s="305"/>
      <c r="LBJ34" s="305"/>
      <c r="LBK34" s="305"/>
      <c r="LBL34" s="305"/>
      <c r="LBM34" s="305"/>
      <c r="LBN34" s="305"/>
      <c r="LBO34" s="305"/>
      <c r="LBP34" s="305"/>
      <c r="LBQ34" s="305"/>
      <c r="LBR34" s="305"/>
      <c r="LBS34" s="305"/>
      <c r="LBT34" s="305"/>
      <c r="LBU34" s="305"/>
      <c r="LBV34" s="305"/>
      <c r="LBW34" s="305"/>
      <c r="LBX34" s="305"/>
      <c r="LBY34" s="305"/>
      <c r="LBZ34" s="305"/>
      <c r="LCA34" s="305"/>
      <c r="LCB34" s="305"/>
      <c r="LCC34" s="305"/>
      <c r="LCD34" s="305"/>
      <c r="LCE34" s="305"/>
      <c r="LCF34" s="305"/>
      <c r="LCG34" s="305"/>
      <c r="LCH34" s="305"/>
      <c r="LCI34" s="305"/>
      <c r="LCJ34" s="305"/>
      <c r="LCK34" s="305"/>
      <c r="LCL34" s="305"/>
      <c r="LCM34" s="305"/>
      <c r="LCN34" s="305"/>
      <c r="LCO34" s="305"/>
      <c r="LCP34" s="305"/>
      <c r="LCQ34" s="305"/>
      <c r="LCR34" s="305"/>
      <c r="LCS34" s="305"/>
      <c r="LCT34" s="305"/>
      <c r="LCU34" s="305"/>
      <c r="LCV34" s="305"/>
      <c r="LCW34" s="305"/>
      <c r="LCX34" s="305"/>
      <c r="LCY34" s="305"/>
      <c r="LCZ34" s="305"/>
      <c r="LDA34" s="305"/>
      <c r="LDB34" s="305"/>
      <c r="LDC34" s="305"/>
      <c r="LDD34" s="305"/>
      <c r="LDE34" s="305"/>
      <c r="LDF34" s="305"/>
      <c r="LDG34" s="305"/>
      <c r="LDH34" s="305"/>
      <c r="LDI34" s="305"/>
      <c r="LDJ34" s="305"/>
      <c r="LDK34" s="305"/>
      <c r="LDL34" s="305"/>
      <c r="LDM34" s="305"/>
      <c r="LDN34" s="305"/>
      <c r="LDO34" s="305"/>
      <c r="LDP34" s="305"/>
      <c r="LDQ34" s="305"/>
      <c r="LDR34" s="305"/>
      <c r="LDS34" s="305"/>
      <c r="LDT34" s="305"/>
      <c r="LDU34" s="305"/>
      <c r="LDV34" s="305"/>
      <c r="LDW34" s="305"/>
      <c r="LDX34" s="305"/>
      <c r="LDY34" s="305"/>
      <c r="LDZ34" s="305"/>
      <c r="LEA34" s="305"/>
      <c r="LEB34" s="305"/>
      <c r="LEC34" s="305"/>
      <c r="LED34" s="305"/>
      <c r="LEE34" s="305"/>
      <c r="LEF34" s="305"/>
      <c r="LEG34" s="305"/>
      <c r="LEH34" s="305"/>
      <c r="LEI34" s="305"/>
      <c r="LEJ34" s="305"/>
      <c r="LEK34" s="305"/>
      <c r="LEL34" s="305"/>
      <c r="LEM34" s="305"/>
      <c r="LEN34" s="305"/>
      <c r="LEO34" s="305"/>
      <c r="LEP34" s="305"/>
      <c r="LEQ34" s="305"/>
      <c r="LER34" s="305"/>
      <c r="LES34" s="305"/>
      <c r="LET34" s="305"/>
      <c r="LEU34" s="305"/>
      <c r="LEV34" s="305"/>
      <c r="LEW34" s="305"/>
      <c r="LEX34" s="305"/>
      <c r="LEY34" s="305"/>
      <c r="LEZ34" s="305"/>
      <c r="LFA34" s="305"/>
      <c r="LFB34" s="305"/>
      <c r="LFC34" s="305"/>
      <c r="LFD34" s="305"/>
      <c r="LFE34" s="305"/>
      <c r="LFF34" s="305"/>
      <c r="LFG34" s="305"/>
      <c r="LFH34" s="305"/>
      <c r="LFI34" s="305"/>
      <c r="LFJ34" s="305"/>
      <c r="LFK34" s="305"/>
      <c r="LFL34" s="305"/>
      <c r="LFM34" s="305"/>
      <c r="LFN34" s="305"/>
      <c r="LFO34" s="305"/>
      <c r="LFP34" s="305"/>
      <c r="LFQ34" s="305"/>
      <c r="LFR34" s="305"/>
      <c r="LFS34" s="305"/>
      <c r="LFT34" s="305"/>
      <c r="LFU34" s="305"/>
      <c r="LFV34" s="305"/>
      <c r="LFW34" s="305"/>
      <c r="LFX34" s="305"/>
      <c r="LFY34" s="305"/>
      <c r="LFZ34" s="305"/>
      <c r="LGA34" s="305"/>
      <c r="LGB34" s="305"/>
      <c r="LGC34" s="305"/>
      <c r="LGD34" s="305"/>
      <c r="LGE34" s="305"/>
      <c r="LGF34" s="305"/>
      <c r="LGG34" s="305"/>
      <c r="LGH34" s="305"/>
      <c r="LGI34" s="305"/>
      <c r="LGJ34" s="305"/>
      <c r="LGK34" s="305"/>
      <c r="LGL34" s="305"/>
      <c r="LGM34" s="305"/>
      <c r="LGN34" s="305"/>
      <c r="LGO34" s="305"/>
      <c r="LGP34" s="305"/>
      <c r="LGQ34" s="305"/>
      <c r="LGR34" s="305"/>
      <c r="LGS34" s="305"/>
      <c r="LGT34" s="305"/>
      <c r="LGU34" s="305"/>
      <c r="LGV34" s="305"/>
      <c r="LGW34" s="305"/>
      <c r="LGX34" s="305"/>
      <c r="LGY34" s="305"/>
      <c r="LGZ34" s="305"/>
      <c r="LHA34" s="305"/>
      <c r="LHB34" s="305"/>
      <c r="LHC34" s="305"/>
      <c r="LHD34" s="305"/>
      <c r="LHE34" s="305"/>
      <c r="LHF34" s="305"/>
      <c r="LHG34" s="305"/>
      <c r="LHH34" s="305"/>
      <c r="LHI34" s="305"/>
      <c r="LHJ34" s="305"/>
      <c r="LHK34" s="305"/>
      <c r="LHL34" s="305"/>
      <c r="LHM34" s="305"/>
      <c r="LHN34" s="305"/>
      <c r="LHO34" s="305"/>
      <c r="LHP34" s="305"/>
      <c r="LHQ34" s="305"/>
      <c r="LHR34" s="305"/>
      <c r="LHS34" s="305"/>
      <c r="LHT34" s="305"/>
      <c r="LHU34" s="305"/>
      <c r="LHV34" s="305"/>
      <c r="LHW34" s="305"/>
      <c r="LHX34" s="305"/>
      <c r="LHY34" s="305"/>
      <c r="LHZ34" s="305"/>
      <c r="LIA34" s="305"/>
      <c r="LIB34" s="305"/>
      <c r="LIC34" s="305"/>
      <c r="LID34" s="305"/>
      <c r="LIE34" s="305"/>
      <c r="LIF34" s="305"/>
      <c r="LIG34" s="305"/>
      <c r="LIH34" s="305"/>
      <c r="LII34" s="305"/>
      <c r="LIJ34" s="305"/>
      <c r="LIK34" s="305"/>
      <c r="LIL34" s="305"/>
      <c r="LIM34" s="305"/>
      <c r="LIN34" s="305"/>
      <c r="LIO34" s="305"/>
      <c r="LIP34" s="305"/>
      <c r="LIQ34" s="305"/>
      <c r="LIR34" s="305"/>
      <c r="LIS34" s="305"/>
      <c r="LIT34" s="305"/>
      <c r="LIU34" s="305"/>
      <c r="LIV34" s="305"/>
      <c r="LIW34" s="305"/>
      <c r="LIX34" s="305"/>
      <c r="LIY34" s="305"/>
      <c r="LIZ34" s="305"/>
      <c r="LJA34" s="305"/>
      <c r="LJB34" s="305"/>
      <c r="LJC34" s="305"/>
      <c r="LJD34" s="305"/>
      <c r="LJE34" s="305"/>
      <c r="LJF34" s="305"/>
      <c r="LJG34" s="305"/>
      <c r="LJH34" s="305"/>
      <c r="LJI34" s="305"/>
      <c r="LJJ34" s="305"/>
      <c r="LJK34" s="305"/>
      <c r="LJL34" s="305"/>
      <c r="LJM34" s="305"/>
      <c r="LJN34" s="305"/>
      <c r="LJO34" s="305"/>
      <c r="LJP34" s="305"/>
      <c r="LJQ34" s="305"/>
      <c r="LJR34" s="305"/>
      <c r="LJS34" s="305"/>
      <c r="LJT34" s="305"/>
      <c r="LJU34" s="305"/>
      <c r="LJV34" s="305"/>
      <c r="LJW34" s="305"/>
      <c r="LJX34" s="305"/>
      <c r="LJY34" s="305"/>
      <c r="LJZ34" s="305"/>
      <c r="LKA34" s="305"/>
      <c r="LKB34" s="305"/>
      <c r="LKC34" s="305"/>
      <c r="LKD34" s="305"/>
      <c r="LKE34" s="305"/>
      <c r="LKF34" s="305"/>
      <c r="LKG34" s="305"/>
      <c r="LKH34" s="305"/>
      <c r="LKI34" s="305"/>
      <c r="LKJ34" s="305"/>
      <c r="LKK34" s="305"/>
      <c r="LKL34" s="305"/>
      <c r="LKM34" s="305"/>
      <c r="LKN34" s="305"/>
      <c r="LKO34" s="305"/>
      <c r="LKP34" s="305"/>
      <c r="LKQ34" s="305"/>
      <c r="LKR34" s="305"/>
      <c r="LKS34" s="305"/>
      <c r="LKT34" s="305"/>
      <c r="LKU34" s="305"/>
      <c r="LKV34" s="305"/>
      <c r="LKW34" s="305"/>
      <c r="LKX34" s="305"/>
      <c r="LKY34" s="305"/>
      <c r="LKZ34" s="305"/>
      <c r="LLA34" s="305"/>
      <c r="LLB34" s="305"/>
      <c r="LLC34" s="305"/>
      <c r="LLD34" s="305"/>
      <c r="LLE34" s="305"/>
      <c r="LLF34" s="305"/>
      <c r="LLG34" s="305"/>
      <c r="LLH34" s="305"/>
      <c r="LLI34" s="305"/>
      <c r="LLJ34" s="305"/>
      <c r="LLK34" s="305"/>
      <c r="LLL34" s="305"/>
      <c r="LLM34" s="305"/>
      <c r="LLN34" s="305"/>
      <c r="LLO34" s="305"/>
      <c r="LLP34" s="305"/>
      <c r="LLQ34" s="305"/>
      <c r="LLR34" s="305"/>
      <c r="LLS34" s="305"/>
      <c r="LLT34" s="305"/>
      <c r="LLU34" s="305"/>
      <c r="LLV34" s="305"/>
      <c r="LLW34" s="305"/>
      <c r="LLX34" s="305"/>
      <c r="LLY34" s="305"/>
      <c r="LLZ34" s="305"/>
      <c r="LMA34" s="305"/>
      <c r="LMB34" s="305"/>
      <c r="LMC34" s="305"/>
      <c r="LMD34" s="305"/>
      <c r="LME34" s="305"/>
      <c r="LMF34" s="305"/>
      <c r="LMG34" s="305"/>
      <c r="LMH34" s="305"/>
      <c r="LMI34" s="305"/>
      <c r="LMJ34" s="305"/>
      <c r="LMK34" s="305"/>
      <c r="LML34" s="305"/>
      <c r="LMM34" s="305"/>
      <c r="LMN34" s="305"/>
      <c r="LMO34" s="305"/>
      <c r="LMP34" s="305"/>
      <c r="LMQ34" s="305"/>
      <c r="LMR34" s="305"/>
      <c r="LMS34" s="305"/>
      <c r="LMT34" s="305"/>
      <c r="LMU34" s="305"/>
      <c r="LMV34" s="305"/>
      <c r="LMW34" s="305"/>
      <c r="LMX34" s="305"/>
      <c r="LMY34" s="305"/>
      <c r="LMZ34" s="305"/>
      <c r="LNA34" s="305"/>
      <c r="LNB34" s="305"/>
      <c r="LNC34" s="305"/>
      <c r="LND34" s="305"/>
      <c r="LNE34" s="305"/>
      <c r="LNF34" s="305"/>
      <c r="LNG34" s="305"/>
      <c r="LNH34" s="305"/>
      <c r="LNI34" s="305"/>
      <c r="LNJ34" s="305"/>
      <c r="LNK34" s="305"/>
      <c r="LNL34" s="305"/>
      <c r="LNM34" s="305"/>
      <c r="LNN34" s="305"/>
      <c r="LNO34" s="305"/>
      <c r="LNP34" s="305"/>
      <c r="LNQ34" s="305"/>
      <c r="LNR34" s="305"/>
      <c r="LNS34" s="305"/>
      <c r="LNT34" s="305"/>
      <c r="LNU34" s="305"/>
      <c r="LNV34" s="305"/>
      <c r="LNW34" s="305"/>
      <c r="LNX34" s="305"/>
      <c r="LNY34" s="305"/>
      <c r="LNZ34" s="305"/>
      <c r="LOA34" s="305"/>
      <c r="LOB34" s="305"/>
      <c r="LOC34" s="305"/>
      <c r="LOD34" s="305"/>
      <c r="LOE34" s="305"/>
      <c r="LOF34" s="305"/>
      <c r="LOG34" s="305"/>
      <c r="LOH34" s="305"/>
      <c r="LOI34" s="305"/>
      <c r="LOJ34" s="305"/>
      <c r="LOK34" s="305"/>
      <c r="LOL34" s="305"/>
      <c r="LOM34" s="305"/>
      <c r="LON34" s="305"/>
      <c r="LOO34" s="305"/>
      <c r="LOP34" s="305"/>
      <c r="LOQ34" s="305"/>
      <c r="LOR34" s="305"/>
      <c r="LOS34" s="305"/>
      <c r="LOT34" s="305"/>
      <c r="LOU34" s="305"/>
      <c r="LOV34" s="305"/>
      <c r="LOW34" s="305"/>
      <c r="LOX34" s="305"/>
      <c r="LOY34" s="305"/>
      <c r="LOZ34" s="305"/>
      <c r="LPA34" s="305"/>
      <c r="LPB34" s="305"/>
      <c r="LPC34" s="305"/>
      <c r="LPD34" s="305"/>
      <c r="LPE34" s="305"/>
      <c r="LPF34" s="305"/>
      <c r="LPG34" s="305"/>
      <c r="LPH34" s="305"/>
      <c r="LPI34" s="305"/>
      <c r="LPJ34" s="305"/>
      <c r="LPK34" s="305"/>
      <c r="LPL34" s="305"/>
      <c r="LPM34" s="305"/>
      <c r="LPN34" s="305"/>
      <c r="LPO34" s="305"/>
      <c r="LPP34" s="305"/>
      <c r="LPQ34" s="305"/>
      <c r="LPR34" s="305"/>
      <c r="LPS34" s="305"/>
      <c r="LPT34" s="305"/>
      <c r="LPU34" s="305"/>
      <c r="LPV34" s="305"/>
      <c r="LPW34" s="305"/>
      <c r="LPX34" s="305"/>
      <c r="LPY34" s="305"/>
      <c r="LPZ34" s="305"/>
      <c r="LQA34" s="305"/>
      <c r="LQB34" s="305"/>
      <c r="LQC34" s="305"/>
      <c r="LQD34" s="305"/>
      <c r="LQE34" s="305"/>
      <c r="LQF34" s="305"/>
      <c r="LQG34" s="305"/>
      <c r="LQH34" s="305"/>
      <c r="LQI34" s="305"/>
      <c r="LQJ34" s="305"/>
      <c r="LQK34" s="305"/>
      <c r="LQL34" s="305"/>
      <c r="LQM34" s="305"/>
      <c r="LQN34" s="305"/>
      <c r="LQO34" s="305"/>
      <c r="LQP34" s="305"/>
      <c r="LQQ34" s="305"/>
      <c r="LQR34" s="305"/>
      <c r="LQS34" s="305"/>
      <c r="LQT34" s="305"/>
      <c r="LQU34" s="305"/>
      <c r="LQV34" s="305"/>
      <c r="LQW34" s="305"/>
      <c r="LQX34" s="305"/>
      <c r="LQY34" s="305"/>
      <c r="LQZ34" s="305"/>
      <c r="LRA34" s="305"/>
      <c r="LRB34" s="305"/>
      <c r="LRC34" s="305"/>
      <c r="LRD34" s="305"/>
      <c r="LRE34" s="305"/>
      <c r="LRF34" s="305"/>
      <c r="LRG34" s="305"/>
      <c r="LRH34" s="305"/>
      <c r="LRI34" s="305"/>
      <c r="LRJ34" s="305"/>
      <c r="LRK34" s="305"/>
      <c r="LRL34" s="305"/>
      <c r="LRM34" s="305"/>
      <c r="LRN34" s="305"/>
      <c r="LRO34" s="305"/>
      <c r="LRP34" s="305"/>
      <c r="LRQ34" s="305"/>
      <c r="LRR34" s="305"/>
      <c r="LRS34" s="305"/>
      <c r="LRT34" s="305"/>
      <c r="LRU34" s="305"/>
      <c r="LRV34" s="305"/>
      <c r="LRW34" s="305"/>
      <c r="LRX34" s="305"/>
      <c r="LRY34" s="305"/>
      <c r="LRZ34" s="305"/>
      <c r="LSA34" s="305"/>
      <c r="LSB34" s="305"/>
      <c r="LSC34" s="305"/>
      <c r="LSD34" s="305"/>
      <c r="LSE34" s="305"/>
      <c r="LSF34" s="305"/>
      <c r="LSG34" s="305"/>
      <c r="LSH34" s="305"/>
      <c r="LSI34" s="305"/>
      <c r="LSJ34" s="305"/>
      <c r="LSK34" s="305"/>
      <c r="LSL34" s="305"/>
      <c r="LSM34" s="305"/>
      <c r="LSN34" s="305"/>
      <c r="LSO34" s="305"/>
      <c r="LSP34" s="305"/>
      <c r="LSQ34" s="305"/>
      <c r="LSR34" s="305"/>
      <c r="LSS34" s="305"/>
      <c r="LST34" s="305"/>
      <c r="LSU34" s="305"/>
      <c r="LSV34" s="305"/>
      <c r="LSW34" s="305"/>
      <c r="LSX34" s="305"/>
      <c r="LSY34" s="305"/>
      <c r="LSZ34" s="305"/>
      <c r="LTA34" s="305"/>
      <c r="LTB34" s="305"/>
      <c r="LTC34" s="305"/>
      <c r="LTD34" s="305"/>
      <c r="LTE34" s="305"/>
      <c r="LTF34" s="305"/>
      <c r="LTG34" s="305"/>
      <c r="LTH34" s="305"/>
      <c r="LTI34" s="305"/>
      <c r="LTJ34" s="305"/>
      <c r="LTK34" s="305"/>
      <c r="LTL34" s="305"/>
      <c r="LTM34" s="305"/>
      <c r="LTN34" s="305"/>
      <c r="LTO34" s="305"/>
      <c r="LTP34" s="305"/>
      <c r="LTQ34" s="305"/>
      <c r="LTR34" s="305"/>
      <c r="LTS34" s="305"/>
      <c r="LTT34" s="305"/>
      <c r="LTU34" s="305"/>
      <c r="LTV34" s="305"/>
      <c r="LTW34" s="305"/>
      <c r="LTX34" s="305"/>
      <c r="LTY34" s="305"/>
      <c r="LTZ34" s="305"/>
      <c r="LUA34" s="305"/>
      <c r="LUB34" s="305"/>
      <c r="LUC34" s="305"/>
      <c r="LUD34" s="305"/>
      <c r="LUE34" s="305"/>
      <c r="LUF34" s="305"/>
      <c r="LUG34" s="305"/>
      <c r="LUH34" s="305"/>
      <c r="LUI34" s="305"/>
      <c r="LUJ34" s="305"/>
      <c r="LUK34" s="305"/>
      <c r="LUL34" s="305"/>
      <c r="LUM34" s="305"/>
      <c r="LUN34" s="305"/>
      <c r="LUO34" s="305"/>
      <c r="LUP34" s="305"/>
      <c r="LUQ34" s="305"/>
      <c r="LUR34" s="305"/>
      <c r="LUS34" s="305"/>
      <c r="LUT34" s="305"/>
      <c r="LUU34" s="305"/>
      <c r="LUV34" s="305"/>
      <c r="LUW34" s="305"/>
      <c r="LUX34" s="305"/>
      <c r="LUY34" s="305"/>
      <c r="LUZ34" s="305"/>
      <c r="LVA34" s="305"/>
      <c r="LVB34" s="305"/>
      <c r="LVC34" s="305"/>
      <c r="LVD34" s="305"/>
      <c r="LVE34" s="305"/>
      <c r="LVF34" s="305"/>
      <c r="LVG34" s="305"/>
      <c r="LVH34" s="305"/>
      <c r="LVI34" s="305"/>
      <c r="LVJ34" s="305"/>
      <c r="LVK34" s="305"/>
      <c r="LVL34" s="305"/>
      <c r="LVM34" s="305"/>
      <c r="LVN34" s="305"/>
      <c r="LVO34" s="305"/>
      <c r="LVP34" s="305"/>
      <c r="LVQ34" s="305"/>
      <c r="LVR34" s="305"/>
      <c r="LVS34" s="305"/>
      <c r="LVT34" s="305"/>
      <c r="LVU34" s="305"/>
      <c r="LVV34" s="305"/>
      <c r="LVW34" s="305"/>
      <c r="LVX34" s="305"/>
      <c r="LVY34" s="305"/>
      <c r="LVZ34" s="305"/>
      <c r="LWA34" s="305"/>
      <c r="LWB34" s="305"/>
      <c r="LWC34" s="305"/>
      <c r="LWD34" s="305"/>
      <c r="LWE34" s="305"/>
      <c r="LWF34" s="305"/>
      <c r="LWG34" s="305"/>
      <c r="LWH34" s="305"/>
      <c r="LWI34" s="305"/>
      <c r="LWJ34" s="305"/>
      <c r="LWK34" s="305"/>
      <c r="LWL34" s="305"/>
      <c r="LWM34" s="305"/>
      <c r="LWN34" s="305"/>
      <c r="LWO34" s="305"/>
      <c r="LWP34" s="305"/>
      <c r="LWQ34" s="305"/>
      <c r="LWR34" s="305"/>
      <c r="LWS34" s="305"/>
      <c r="LWT34" s="305"/>
      <c r="LWU34" s="305"/>
      <c r="LWV34" s="305"/>
      <c r="LWW34" s="305"/>
      <c r="LWX34" s="305"/>
      <c r="LWY34" s="305"/>
      <c r="LWZ34" s="305"/>
      <c r="LXA34" s="305"/>
      <c r="LXB34" s="305"/>
      <c r="LXC34" s="305"/>
      <c r="LXD34" s="305"/>
      <c r="LXE34" s="305"/>
      <c r="LXF34" s="305"/>
      <c r="LXG34" s="305"/>
      <c r="LXH34" s="305"/>
      <c r="LXI34" s="305"/>
      <c r="LXJ34" s="305"/>
      <c r="LXK34" s="305"/>
      <c r="LXL34" s="305"/>
      <c r="LXM34" s="305"/>
      <c r="LXN34" s="305"/>
      <c r="LXO34" s="305"/>
      <c r="LXP34" s="305"/>
      <c r="LXQ34" s="305"/>
      <c r="LXR34" s="305"/>
      <c r="LXS34" s="305"/>
      <c r="LXT34" s="305"/>
      <c r="LXU34" s="305"/>
      <c r="LXV34" s="305"/>
      <c r="LXW34" s="305"/>
      <c r="LXX34" s="305"/>
      <c r="LXY34" s="305"/>
      <c r="LXZ34" s="305"/>
      <c r="LYA34" s="305"/>
      <c r="LYB34" s="305"/>
      <c r="LYC34" s="305"/>
      <c r="LYD34" s="305"/>
      <c r="LYE34" s="305"/>
      <c r="LYF34" s="305"/>
      <c r="LYG34" s="305"/>
      <c r="LYH34" s="305"/>
      <c r="LYI34" s="305"/>
      <c r="LYJ34" s="305"/>
      <c r="LYK34" s="305"/>
      <c r="LYL34" s="305"/>
      <c r="LYM34" s="305"/>
      <c r="LYN34" s="305"/>
      <c r="LYO34" s="305"/>
      <c r="LYP34" s="305"/>
      <c r="LYQ34" s="305"/>
      <c r="LYR34" s="305"/>
      <c r="LYS34" s="305"/>
      <c r="LYT34" s="305"/>
      <c r="LYU34" s="305"/>
      <c r="LYV34" s="305"/>
      <c r="LYW34" s="305"/>
      <c r="LYX34" s="305"/>
      <c r="LYY34" s="305"/>
      <c r="LYZ34" s="305"/>
      <c r="LZA34" s="305"/>
      <c r="LZB34" s="305"/>
      <c r="LZC34" s="305"/>
      <c r="LZD34" s="305"/>
      <c r="LZE34" s="305"/>
      <c r="LZF34" s="305"/>
      <c r="LZG34" s="305"/>
      <c r="LZH34" s="305"/>
      <c r="LZI34" s="305"/>
      <c r="LZJ34" s="305"/>
      <c r="LZK34" s="305"/>
      <c r="LZL34" s="305"/>
      <c r="LZM34" s="305"/>
      <c r="LZN34" s="305"/>
      <c r="LZO34" s="305"/>
      <c r="LZP34" s="305"/>
      <c r="LZQ34" s="305"/>
      <c r="LZR34" s="305"/>
      <c r="LZS34" s="305"/>
      <c r="LZT34" s="305"/>
      <c r="LZU34" s="305"/>
      <c r="LZV34" s="305"/>
      <c r="LZW34" s="305"/>
      <c r="LZX34" s="305"/>
      <c r="LZY34" s="305"/>
      <c r="LZZ34" s="305"/>
      <c r="MAA34" s="305"/>
      <c r="MAB34" s="305"/>
      <c r="MAC34" s="305"/>
      <c r="MAD34" s="305"/>
      <c r="MAE34" s="305"/>
      <c r="MAF34" s="305"/>
      <c r="MAG34" s="305"/>
      <c r="MAH34" s="305"/>
      <c r="MAI34" s="305"/>
      <c r="MAJ34" s="305"/>
      <c r="MAK34" s="305"/>
      <c r="MAL34" s="305"/>
      <c r="MAM34" s="305"/>
      <c r="MAN34" s="305"/>
      <c r="MAO34" s="305"/>
      <c r="MAP34" s="305"/>
      <c r="MAQ34" s="305"/>
      <c r="MAR34" s="305"/>
      <c r="MAS34" s="305"/>
      <c r="MAT34" s="305"/>
      <c r="MAU34" s="305"/>
      <c r="MAV34" s="305"/>
      <c r="MAW34" s="305"/>
      <c r="MAX34" s="305"/>
      <c r="MAY34" s="305"/>
      <c r="MAZ34" s="305"/>
      <c r="MBA34" s="305"/>
      <c r="MBB34" s="305"/>
      <c r="MBC34" s="305"/>
      <c r="MBD34" s="305"/>
      <c r="MBE34" s="305"/>
      <c r="MBF34" s="305"/>
      <c r="MBG34" s="305"/>
      <c r="MBH34" s="305"/>
      <c r="MBI34" s="305"/>
      <c r="MBJ34" s="305"/>
      <c r="MBK34" s="305"/>
      <c r="MBL34" s="305"/>
      <c r="MBM34" s="305"/>
      <c r="MBN34" s="305"/>
      <c r="MBO34" s="305"/>
      <c r="MBP34" s="305"/>
      <c r="MBQ34" s="305"/>
      <c r="MBR34" s="305"/>
      <c r="MBS34" s="305"/>
      <c r="MBT34" s="305"/>
      <c r="MBU34" s="305"/>
      <c r="MBV34" s="305"/>
      <c r="MBW34" s="305"/>
      <c r="MBX34" s="305"/>
      <c r="MBY34" s="305"/>
      <c r="MBZ34" s="305"/>
      <c r="MCA34" s="305"/>
      <c r="MCB34" s="305"/>
      <c r="MCC34" s="305"/>
      <c r="MCD34" s="305"/>
      <c r="MCE34" s="305"/>
      <c r="MCF34" s="305"/>
      <c r="MCG34" s="305"/>
      <c r="MCH34" s="305"/>
      <c r="MCI34" s="305"/>
      <c r="MCJ34" s="305"/>
      <c r="MCK34" s="305"/>
      <c r="MCL34" s="305"/>
      <c r="MCM34" s="305"/>
      <c r="MCN34" s="305"/>
      <c r="MCO34" s="305"/>
      <c r="MCP34" s="305"/>
      <c r="MCQ34" s="305"/>
      <c r="MCR34" s="305"/>
      <c r="MCS34" s="305"/>
      <c r="MCT34" s="305"/>
      <c r="MCU34" s="305"/>
      <c r="MCV34" s="305"/>
      <c r="MCW34" s="305"/>
      <c r="MCX34" s="305"/>
      <c r="MCY34" s="305"/>
      <c r="MCZ34" s="305"/>
      <c r="MDA34" s="305"/>
      <c r="MDB34" s="305"/>
      <c r="MDC34" s="305"/>
      <c r="MDD34" s="305"/>
      <c r="MDE34" s="305"/>
      <c r="MDF34" s="305"/>
      <c r="MDG34" s="305"/>
      <c r="MDH34" s="305"/>
      <c r="MDI34" s="305"/>
      <c r="MDJ34" s="305"/>
      <c r="MDK34" s="305"/>
      <c r="MDL34" s="305"/>
      <c r="MDM34" s="305"/>
      <c r="MDN34" s="305"/>
      <c r="MDO34" s="305"/>
      <c r="MDP34" s="305"/>
      <c r="MDQ34" s="305"/>
      <c r="MDR34" s="305"/>
      <c r="MDS34" s="305"/>
      <c r="MDT34" s="305"/>
      <c r="MDU34" s="305"/>
      <c r="MDV34" s="305"/>
      <c r="MDW34" s="305"/>
      <c r="MDX34" s="305"/>
      <c r="MDY34" s="305"/>
      <c r="MDZ34" s="305"/>
      <c r="MEA34" s="305"/>
      <c r="MEB34" s="305"/>
      <c r="MEC34" s="305"/>
      <c r="MED34" s="305"/>
      <c r="MEE34" s="305"/>
      <c r="MEF34" s="305"/>
      <c r="MEG34" s="305"/>
      <c r="MEH34" s="305"/>
      <c r="MEI34" s="305"/>
      <c r="MEJ34" s="305"/>
      <c r="MEK34" s="305"/>
      <c r="MEL34" s="305"/>
      <c r="MEM34" s="305"/>
      <c r="MEN34" s="305"/>
      <c r="MEO34" s="305"/>
      <c r="MEP34" s="305"/>
      <c r="MEQ34" s="305"/>
      <c r="MER34" s="305"/>
      <c r="MES34" s="305"/>
      <c r="MET34" s="305"/>
      <c r="MEU34" s="305"/>
      <c r="MEV34" s="305"/>
      <c r="MEW34" s="305"/>
      <c r="MEX34" s="305"/>
      <c r="MEY34" s="305"/>
      <c r="MEZ34" s="305"/>
      <c r="MFA34" s="305"/>
      <c r="MFB34" s="305"/>
      <c r="MFC34" s="305"/>
      <c r="MFD34" s="305"/>
      <c r="MFE34" s="305"/>
      <c r="MFF34" s="305"/>
      <c r="MFG34" s="305"/>
      <c r="MFH34" s="305"/>
      <c r="MFI34" s="305"/>
      <c r="MFJ34" s="305"/>
      <c r="MFK34" s="305"/>
      <c r="MFL34" s="305"/>
      <c r="MFM34" s="305"/>
      <c r="MFN34" s="305"/>
      <c r="MFO34" s="305"/>
      <c r="MFP34" s="305"/>
      <c r="MFQ34" s="305"/>
      <c r="MFR34" s="305"/>
      <c r="MFS34" s="305"/>
      <c r="MFT34" s="305"/>
      <c r="MFU34" s="305"/>
      <c r="MFV34" s="305"/>
      <c r="MFW34" s="305"/>
      <c r="MFX34" s="305"/>
      <c r="MFY34" s="305"/>
      <c r="MFZ34" s="305"/>
      <c r="MGA34" s="305"/>
      <c r="MGB34" s="305"/>
      <c r="MGC34" s="305"/>
      <c r="MGD34" s="305"/>
      <c r="MGE34" s="305"/>
      <c r="MGF34" s="305"/>
      <c r="MGG34" s="305"/>
      <c r="MGH34" s="305"/>
      <c r="MGI34" s="305"/>
      <c r="MGJ34" s="305"/>
      <c r="MGK34" s="305"/>
      <c r="MGL34" s="305"/>
      <c r="MGM34" s="305"/>
      <c r="MGN34" s="305"/>
      <c r="MGO34" s="305"/>
      <c r="MGP34" s="305"/>
      <c r="MGQ34" s="305"/>
      <c r="MGR34" s="305"/>
      <c r="MGS34" s="305"/>
      <c r="MGT34" s="305"/>
      <c r="MGU34" s="305"/>
      <c r="MGV34" s="305"/>
      <c r="MGW34" s="305"/>
      <c r="MGX34" s="305"/>
      <c r="MGY34" s="305"/>
      <c r="MGZ34" s="305"/>
      <c r="MHA34" s="305"/>
      <c r="MHB34" s="305"/>
      <c r="MHC34" s="305"/>
      <c r="MHD34" s="305"/>
      <c r="MHE34" s="305"/>
      <c r="MHF34" s="305"/>
      <c r="MHG34" s="305"/>
      <c r="MHH34" s="305"/>
      <c r="MHI34" s="305"/>
      <c r="MHJ34" s="305"/>
      <c r="MHK34" s="305"/>
      <c r="MHL34" s="305"/>
      <c r="MHM34" s="305"/>
      <c r="MHN34" s="305"/>
      <c r="MHO34" s="305"/>
      <c r="MHP34" s="305"/>
      <c r="MHQ34" s="305"/>
      <c r="MHR34" s="305"/>
      <c r="MHS34" s="305"/>
      <c r="MHT34" s="305"/>
      <c r="MHU34" s="305"/>
      <c r="MHV34" s="305"/>
      <c r="MHW34" s="305"/>
      <c r="MHX34" s="305"/>
      <c r="MHY34" s="305"/>
      <c r="MHZ34" s="305"/>
      <c r="MIA34" s="305"/>
      <c r="MIB34" s="305"/>
      <c r="MIC34" s="305"/>
      <c r="MID34" s="305"/>
      <c r="MIE34" s="305"/>
      <c r="MIF34" s="305"/>
      <c r="MIG34" s="305"/>
      <c r="MIH34" s="305"/>
      <c r="MII34" s="305"/>
      <c r="MIJ34" s="305"/>
      <c r="MIK34" s="305"/>
      <c r="MIL34" s="305"/>
      <c r="MIM34" s="305"/>
      <c r="MIN34" s="305"/>
      <c r="MIO34" s="305"/>
      <c r="MIP34" s="305"/>
      <c r="MIQ34" s="305"/>
      <c r="MIR34" s="305"/>
      <c r="MIS34" s="305"/>
      <c r="MIT34" s="305"/>
      <c r="MIU34" s="305"/>
      <c r="MIV34" s="305"/>
      <c r="MIW34" s="305"/>
      <c r="MIX34" s="305"/>
      <c r="MIY34" s="305"/>
      <c r="MIZ34" s="305"/>
      <c r="MJA34" s="305"/>
      <c r="MJB34" s="305"/>
      <c r="MJC34" s="305"/>
      <c r="MJD34" s="305"/>
      <c r="MJE34" s="305"/>
      <c r="MJF34" s="305"/>
      <c r="MJG34" s="305"/>
      <c r="MJH34" s="305"/>
      <c r="MJI34" s="305"/>
      <c r="MJJ34" s="305"/>
      <c r="MJK34" s="305"/>
      <c r="MJL34" s="305"/>
      <c r="MJM34" s="305"/>
      <c r="MJN34" s="305"/>
      <c r="MJO34" s="305"/>
      <c r="MJP34" s="305"/>
      <c r="MJQ34" s="305"/>
      <c r="MJR34" s="305"/>
      <c r="MJS34" s="305"/>
      <c r="MJT34" s="305"/>
      <c r="MJU34" s="305"/>
      <c r="MJV34" s="305"/>
      <c r="MJW34" s="305"/>
      <c r="MJX34" s="305"/>
      <c r="MJY34" s="305"/>
      <c r="MJZ34" s="305"/>
      <c r="MKA34" s="305"/>
      <c r="MKB34" s="305"/>
      <c r="MKC34" s="305"/>
      <c r="MKD34" s="305"/>
      <c r="MKE34" s="305"/>
      <c r="MKF34" s="305"/>
      <c r="MKG34" s="305"/>
      <c r="MKH34" s="305"/>
      <c r="MKI34" s="305"/>
      <c r="MKJ34" s="305"/>
      <c r="MKK34" s="305"/>
      <c r="MKL34" s="305"/>
      <c r="MKM34" s="305"/>
      <c r="MKN34" s="305"/>
      <c r="MKO34" s="305"/>
      <c r="MKP34" s="305"/>
      <c r="MKQ34" s="305"/>
      <c r="MKR34" s="305"/>
      <c r="MKS34" s="305"/>
      <c r="MKT34" s="305"/>
      <c r="MKU34" s="305"/>
      <c r="MKV34" s="305"/>
      <c r="MKW34" s="305"/>
      <c r="MKX34" s="305"/>
      <c r="MKY34" s="305"/>
      <c r="MKZ34" s="305"/>
      <c r="MLA34" s="305"/>
      <c r="MLB34" s="305"/>
      <c r="MLC34" s="305"/>
      <c r="MLD34" s="305"/>
      <c r="MLE34" s="305"/>
      <c r="MLF34" s="305"/>
      <c r="MLG34" s="305"/>
      <c r="MLH34" s="305"/>
      <c r="MLI34" s="305"/>
      <c r="MLJ34" s="305"/>
      <c r="MLK34" s="305"/>
      <c r="MLL34" s="305"/>
      <c r="MLM34" s="305"/>
      <c r="MLN34" s="305"/>
      <c r="MLO34" s="305"/>
      <c r="MLP34" s="305"/>
      <c r="MLQ34" s="305"/>
      <c r="MLR34" s="305"/>
      <c r="MLS34" s="305"/>
      <c r="MLT34" s="305"/>
      <c r="MLU34" s="305"/>
      <c r="MLV34" s="305"/>
      <c r="MLW34" s="305"/>
      <c r="MLX34" s="305"/>
      <c r="MLY34" s="305"/>
      <c r="MLZ34" s="305"/>
      <c r="MMA34" s="305"/>
      <c r="MMB34" s="305"/>
      <c r="MMC34" s="305"/>
      <c r="MMD34" s="305"/>
      <c r="MME34" s="305"/>
      <c r="MMF34" s="305"/>
      <c r="MMG34" s="305"/>
      <c r="MMH34" s="305"/>
      <c r="MMI34" s="305"/>
      <c r="MMJ34" s="305"/>
      <c r="MMK34" s="305"/>
      <c r="MML34" s="305"/>
      <c r="MMM34" s="305"/>
      <c r="MMN34" s="305"/>
      <c r="MMO34" s="305"/>
      <c r="MMP34" s="305"/>
      <c r="MMQ34" s="305"/>
      <c r="MMR34" s="305"/>
      <c r="MMS34" s="305"/>
      <c r="MMT34" s="305"/>
      <c r="MMU34" s="305"/>
      <c r="MMV34" s="305"/>
      <c r="MMW34" s="305"/>
      <c r="MMX34" s="305"/>
      <c r="MMY34" s="305"/>
      <c r="MMZ34" s="305"/>
      <c r="MNA34" s="305"/>
      <c r="MNB34" s="305"/>
      <c r="MNC34" s="305"/>
      <c r="MND34" s="305"/>
      <c r="MNE34" s="305"/>
      <c r="MNF34" s="305"/>
      <c r="MNG34" s="305"/>
      <c r="MNH34" s="305"/>
      <c r="MNI34" s="305"/>
      <c r="MNJ34" s="305"/>
      <c r="MNK34" s="305"/>
      <c r="MNL34" s="305"/>
      <c r="MNM34" s="305"/>
      <c r="MNN34" s="305"/>
      <c r="MNO34" s="305"/>
      <c r="MNP34" s="305"/>
      <c r="MNQ34" s="305"/>
      <c r="MNR34" s="305"/>
      <c r="MNS34" s="305"/>
      <c r="MNT34" s="305"/>
      <c r="MNU34" s="305"/>
      <c r="MNV34" s="305"/>
      <c r="MNW34" s="305"/>
      <c r="MNX34" s="305"/>
      <c r="MNY34" s="305"/>
      <c r="MNZ34" s="305"/>
      <c r="MOA34" s="305"/>
      <c r="MOB34" s="305"/>
      <c r="MOC34" s="305"/>
      <c r="MOD34" s="305"/>
      <c r="MOE34" s="305"/>
      <c r="MOF34" s="305"/>
      <c r="MOG34" s="305"/>
      <c r="MOH34" s="305"/>
      <c r="MOI34" s="305"/>
      <c r="MOJ34" s="305"/>
      <c r="MOK34" s="305"/>
      <c r="MOL34" s="305"/>
      <c r="MOM34" s="305"/>
      <c r="MON34" s="305"/>
      <c r="MOO34" s="305"/>
      <c r="MOP34" s="305"/>
      <c r="MOQ34" s="305"/>
      <c r="MOR34" s="305"/>
      <c r="MOS34" s="305"/>
      <c r="MOT34" s="305"/>
      <c r="MOU34" s="305"/>
      <c r="MOV34" s="305"/>
      <c r="MOW34" s="305"/>
      <c r="MOX34" s="305"/>
      <c r="MOY34" s="305"/>
      <c r="MOZ34" s="305"/>
      <c r="MPA34" s="305"/>
      <c r="MPB34" s="305"/>
      <c r="MPC34" s="305"/>
      <c r="MPD34" s="305"/>
      <c r="MPE34" s="305"/>
      <c r="MPF34" s="305"/>
      <c r="MPG34" s="305"/>
      <c r="MPH34" s="305"/>
      <c r="MPI34" s="305"/>
      <c r="MPJ34" s="305"/>
      <c r="MPK34" s="305"/>
      <c r="MPL34" s="305"/>
      <c r="MPM34" s="305"/>
      <c r="MPN34" s="305"/>
      <c r="MPO34" s="305"/>
      <c r="MPP34" s="305"/>
      <c r="MPQ34" s="305"/>
      <c r="MPR34" s="305"/>
      <c r="MPS34" s="305"/>
      <c r="MPT34" s="305"/>
      <c r="MPU34" s="305"/>
      <c r="MPV34" s="305"/>
      <c r="MPW34" s="305"/>
      <c r="MPX34" s="305"/>
      <c r="MPY34" s="305"/>
      <c r="MPZ34" s="305"/>
      <c r="MQA34" s="305"/>
      <c r="MQB34" s="305"/>
      <c r="MQC34" s="305"/>
      <c r="MQD34" s="305"/>
      <c r="MQE34" s="305"/>
      <c r="MQF34" s="305"/>
      <c r="MQG34" s="305"/>
      <c r="MQH34" s="305"/>
      <c r="MQI34" s="305"/>
      <c r="MQJ34" s="305"/>
      <c r="MQK34" s="305"/>
      <c r="MQL34" s="305"/>
      <c r="MQM34" s="305"/>
      <c r="MQN34" s="305"/>
      <c r="MQO34" s="305"/>
      <c r="MQP34" s="305"/>
      <c r="MQQ34" s="305"/>
      <c r="MQR34" s="305"/>
      <c r="MQS34" s="305"/>
      <c r="MQT34" s="305"/>
      <c r="MQU34" s="305"/>
      <c r="MQV34" s="305"/>
      <c r="MQW34" s="305"/>
      <c r="MQX34" s="305"/>
      <c r="MQY34" s="305"/>
      <c r="MQZ34" s="305"/>
      <c r="MRA34" s="305"/>
      <c r="MRB34" s="305"/>
      <c r="MRC34" s="305"/>
      <c r="MRD34" s="305"/>
      <c r="MRE34" s="305"/>
      <c r="MRF34" s="305"/>
      <c r="MRG34" s="305"/>
      <c r="MRH34" s="305"/>
      <c r="MRI34" s="305"/>
      <c r="MRJ34" s="305"/>
      <c r="MRK34" s="305"/>
      <c r="MRL34" s="305"/>
      <c r="MRM34" s="305"/>
      <c r="MRN34" s="305"/>
      <c r="MRO34" s="305"/>
      <c r="MRP34" s="305"/>
      <c r="MRQ34" s="305"/>
      <c r="MRR34" s="305"/>
      <c r="MRS34" s="305"/>
      <c r="MRT34" s="305"/>
      <c r="MRU34" s="305"/>
      <c r="MRV34" s="305"/>
      <c r="MRW34" s="305"/>
      <c r="MRX34" s="305"/>
      <c r="MRY34" s="305"/>
      <c r="MRZ34" s="305"/>
      <c r="MSA34" s="305"/>
      <c r="MSB34" s="305"/>
      <c r="MSC34" s="305"/>
      <c r="MSD34" s="305"/>
      <c r="MSE34" s="305"/>
      <c r="MSF34" s="305"/>
      <c r="MSG34" s="305"/>
      <c r="MSH34" s="305"/>
      <c r="MSI34" s="305"/>
      <c r="MSJ34" s="305"/>
      <c r="MSK34" s="305"/>
      <c r="MSL34" s="305"/>
      <c r="MSM34" s="305"/>
      <c r="MSN34" s="305"/>
      <c r="MSO34" s="305"/>
      <c r="MSP34" s="305"/>
      <c r="MSQ34" s="305"/>
      <c r="MSR34" s="305"/>
      <c r="MSS34" s="305"/>
      <c r="MST34" s="305"/>
      <c r="MSU34" s="305"/>
      <c r="MSV34" s="305"/>
      <c r="MSW34" s="305"/>
      <c r="MSX34" s="305"/>
      <c r="MSY34" s="305"/>
      <c r="MSZ34" s="305"/>
      <c r="MTA34" s="305"/>
      <c r="MTB34" s="305"/>
      <c r="MTC34" s="305"/>
      <c r="MTD34" s="305"/>
      <c r="MTE34" s="305"/>
      <c r="MTF34" s="305"/>
      <c r="MTG34" s="305"/>
      <c r="MTH34" s="305"/>
      <c r="MTI34" s="305"/>
      <c r="MTJ34" s="305"/>
      <c r="MTK34" s="305"/>
      <c r="MTL34" s="305"/>
      <c r="MTM34" s="305"/>
      <c r="MTN34" s="305"/>
      <c r="MTO34" s="305"/>
      <c r="MTP34" s="305"/>
      <c r="MTQ34" s="305"/>
      <c r="MTR34" s="305"/>
      <c r="MTS34" s="305"/>
      <c r="MTT34" s="305"/>
      <c r="MTU34" s="305"/>
      <c r="MTV34" s="305"/>
      <c r="MTW34" s="305"/>
      <c r="MTX34" s="305"/>
      <c r="MTY34" s="305"/>
      <c r="MTZ34" s="305"/>
      <c r="MUA34" s="305"/>
      <c r="MUB34" s="305"/>
      <c r="MUC34" s="305"/>
      <c r="MUD34" s="305"/>
      <c r="MUE34" s="305"/>
      <c r="MUF34" s="305"/>
      <c r="MUG34" s="305"/>
      <c r="MUH34" s="305"/>
      <c r="MUI34" s="305"/>
      <c r="MUJ34" s="305"/>
      <c r="MUK34" s="305"/>
      <c r="MUL34" s="305"/>
      <c r="MUM34" s="305"/>
      <c r="MUN34" s="305"/>
      <c r="MUO34" s="305"/>
      <c r="MUP34" s="305"/>
      <c r="MUQ34" s="305"/>
      <c r="MUR34" s="305"/>
      <c r="MUS34" s="305"/>
      <c r="MUT34" s="305"/>
      <c r="MUU34" s="305"/>
      <c r="MUV34" s="305"/>
      <c r="MUW34" s="305"/>
      <c r="MUX34" s="305"/>
      <c r="MUY34" s="305"/>
      <c r="MUZ34" s="305"/>
      <c r="MVA34" s="305"/>
      <c r="MVB34" s="305"/>
      <c r="MVC34" s="305"/>
      <c r="MVD34" s="305"/>
      <c r="MVE34" s="305"/>
      <c r="MVF34" s="305"/>
      <c r="MVG34" s="305"/>
      <c r="MVH34" s="305"/>
      <c r="MVI34" s="305"/>
      <c r="MVJ34" s="305"/>
      <c r="MVK34" s="305"/>
      <c r="MVL34" s="305"/>
      <c r="MVM34" s="305"/>
      <c r="MVN34" s="305"/>
      <c r="MVO34" s="305"/>
      <c r="MVP34" s="305"/>
      <c r="MVQ34" s="305"/>
      <c r="MVR34" s="305"/>
      <c r="MVS34" s="305"/>
      <c r="MVT34" s="305"/>
      <c r="MVU34" s="305"/>
      <c r="MVV34" s="305"/>
      <c r="MVW34" s="305"/>
      <c r="MVX34" s="305"/>
      <c r="MVY34" s="305"/>
      <c r="MVZ34" s="305"/>
      <c r="MWA34" s="305"/>
      <c r="MWB34" s="305"/>
      <c r="MWC34" s="305"/>
      <c r="MWD34" s="305"/>
      <c r="MWE34" s="305"/>
      <c r="MWF34" s="305"/>
      <c r="MWG34" s="305"/>
      <c r="MWH34" s="305"/>
      <c r="MWI34" s="305"/>
      <c r="MWJ34" s="305"/>
      <c r="MWK34" s="305"/>
      <c r="MWL34" s="305"/>
      <c r="MWM34" s="305"/>
      <c r="MWN34" s="305"/>
      <c r="MWO34" s="305"/>
      <c r="MWP34" s="305"/>
      <c r="MWQ34" s="305"/>
      <c r="MWR34" s="305"/>
      <c r="MWS34" s="305"/>
      <c r="MWT34" s="305"/>
      <c r="MWU34" s="305"/>
      <c r="MWV34" s="305"/>
      <c r="MWW34" s="305"/>
      <c r="MWX34" s="305"/>
      <c r="MWY34" s="305"/>
      <c r="MWZ34" s="305"/>
      <c r="MXA34" s="305"/>
      <c r="MXB34" s="305"/>
      <c r="MXC34" s="305"/>
      <c r="MXD34" s="305"/>
      <c r="MXE34" s="305"/>
      <c r="MXF34" s="305"/>
      <c r="MXG34" s="305"/>
      <c r="MXH34" s="305"/>
      <c r="MXI34" s="305"/>
      <c r="MXJ34" s="305"/>
      <c r="MXK34" s="305"/>
      <c r="MXL34" s="305"/>
      <c r="MXM34" s="305"/>
      <c r="MXN34" s="305"/>
      <c r="MXO34" s="305"/>
      <c r="MXP34" s="305"/>
      <c r="MXQ34" s="305"/>
      <c r="MXR34" s="305"/>
      <c r="MXS34" s="305"/>
      <c r="MXT34" s="305"/>
      <c r="MXU34" s="305"/>
      <c r="MXV34" s="305"/>
      <c r="MXW34" s="305"/>
      <c r="MXX34" s="305"/>
      <c r="MXY34" s="305"/>
      <c r="MXZ34" s="305"/>
      <c r="MYA34" s="305"/>
      <c r="MYB34" s="305"/>
      <c r="MYC34" s="305"/>
      <c r="MYD34" s="305"/>
      <c r="MYE34" s="305"/>
      <c r="MYF34" s="305"/>
      <c r="MYG34" s="305"/>
      <c r="MYH34" s="305"/>
      <c r="MYI34" s="305"/>
      <c r="MYJ34" s="305"/>
      <c r="MYK34" s="305"/>
      <c r="MYL34" s="305"/>
      <c r="MYM34" s="305"/>
      <c r="MYN34" s="305"/>
      <c r="MYO34" s="305"/>
      <c r="MYP34" s="305"/>
      <c r="MYQ34" s="305"/>
      <c r="MYR34" s="305"/>
      <c r="MYS34" s="305"/>
      <c r="MYT34" s="305"/>
      <c r="MYU34" s="305"/>
      <c r="MYV34" s="305"/>
      <c r="MYW34" s="305"/>
      <c r="MYX34" s="305"/>
      <c r="MYY34" s="305"/>
      <c r="MYZ34" s="305"/>
      <c r="MZA34" s="305"/>
      <c r="MZB34" s="305"/>
      <c r="MZC34" s="305"/>
      <c r="MZD34" s="305"/>
      <c r="MZE34" s="305"/>
      <c r="MZF34" s="305"/>
      <c r="MZG34" s="305"/>
      <c r="MZH34" s="305"/>
      <c r="MZI34" s="305"/>
      <c r="MZJ34" s="305"/>
      <c r="MZK34" s="305"/>
      <c r="MZL34" s="305"/>
      <c r="MZM34" s="305"/>
      <c r="MZN34" s="305"/>
      <c r="MZO34" s="305"/>
      <c r="MZP34" s="305"/>
      <c r="MZQ34" s="305"/>
      <c r="MZR34" s="305"/>
      <c r="MZS34" s="305"/>
      <c r="MZT34" s="305"/>
      <c r="MZU34" s="305"/>
      <c r="MZV34" s="305"/>
      <c r="MZW34" s="305"/>
      <c r="MZX34" s="305"/>
      <c r="MZY34" s="305"/>
      <c r="MZZ34" s="305"/>
      <c r="NAA34" s="305"/>
      <c r="NAB34" s="305"/>
      <c r="NAC34" s="305"/>
      <c r="NAD34" s="305"/>
      <c r="NAE34" s="305"/>
      <c r="NAF34" s="305"/>
      <c r="NAG34" s="305"/>
      <c r="NAH34" s="305"/>
      <c r="NAI34" s="305"/>
      <c r="NAJ34" s="305"/>
      <c r="NAK34" s="305"/>
      <c r="NAL34" s="305"/>
      <c r="NAM34" s="305"/>
      <c r="NAN34" s="305"/>
      <c r="NAO34" s="305"/>
      <c r="NAP34" s="305"/>
      <c r="NAQ34" s="305"/>
      <c r="NAR34" s="305"/>
      <c r="NAS34" s="305"/>
      <c r="NAT34" s="305"/>
      <c r="NAU34" s="305"/>
      <c r="NAV34" s="305"/>
      <c r="NAW34" s="305"/>
      <c r="NAX34" s="305"/>
      <c r="NAY34" s="305"/>
      <c r="NAZ34" s="305"/>
      <c r="NBA34" s="305"/>
      <c r="NBB34" s="305"/>
      <c r="NBC34" s="305"/>
      <c r="NBD34" s="305"/>
      <c r="NBE34" s="305"/>
      <c r="NBF34" s="305"/>
      <c r="NBG34" s="305"/>
      <c r="NBH34" s="305"/>
      <c r="NBI34" s="305"/>
      <c r="NBJ34" s="305"/>
      <c r="NBK34" s="305"/>
      <c r="NBL34" s="305"/>
      <c r="NBM34" s="305"/>
      <c r="NBN34" s="305"/>
      <c r="NBO34" s="305"/>
      <c r="NBP34" s="305"/>
      <c r="NBQ34" s="305"/>
      <c r="NBR34" s="305"/>
      <c r="NBS34" s="305"/>
      <c r="NBT34" s="305"/>
      <c r="NBU34" s="305"/>
      <c r="NBV34" s="305"/>
      <c r="NBW34" s="305"/>
      <c r="NBX34" s="305"/>
      <c r="NBY34" s="305"/>
      <c r="NBZ34" s="305"/>
      <c r="NCA34" s="305"/>
      <c r="NCB34" s="305"/>
      <c r="NCC34" s="305"/>
      <c r="NCD34" s="305"/>
      <c r="NCE34" s="305"/>
      <c r="NCF34" s="305"/>
      <c r="NCG34" s="305"/>
      <c r="NCH34" s="305"/>
      <c r="NCI34" s="305"/>
      <c r="NCJ34" s="305"/>
      <c r="NCK34" s="305"/>
      <c r="NCL34" s="305"/>
      <c r="NCM34" s="305"/>
      <c r="NCN34" s="305"/>
      <c r="NCO34" s="305"/>
      <c r="NCP34" s="305"/>
      <c r="NCQ34" s="305"/>
      <c r="NCR34" s="305"/>
      <c r="NCS34" s="305"/>
      <c r="NCT34" s="305"/>
      <c r="NCU34" s="305"/>
      <c r="NCV34" s="305"/>
      <c r="NCW34" s="305"/>
      <c r="NCX34" s="305"/>
      <c r="NCY34" s="305"/>
      <c r="NCZ34" s="305"/>
      <c r="NDA34" s="305"/>
      <c r="NDB34" s="305"/>
      <c r="NDC34" s="305"/>
      <c r="NDD34" s="305"/>
      <c r="NDE34" s="305"/>
      <c r="NDF34" s="305"/>
      <c r="NDG34" s="305"/>
      <c r="NDH34" s="305"/>
      <c r="NDI34" s="305"/>
      <c r="NDJ34" s="305"/>
      <c r="NDK34" s="305"/>
      <c r="NDL34" s="305"/>
      <c r="NDM34" s="305"/>
      <c r="NDN34" s="305"/>
      <c r="NDO34" s="305"/>
      <c r="NDP34" s="305"/>
      <c r="NDQ34" s="305"/>
      <c r="NDR34" s="305"/>
      <c r="NDS34" s="305"/>
      <c r="NDT34" s="305"/>
      <c r="NDU34" s="305"/>
      <c r="NDV34" s="305"/>
      <c r="NDW34" s="305"/>
      <c r="NDX34" s="305"/>
      <c r="NDY34" s="305"/>
      <c r="NDZ34" s="305"/>
      <c r="NEA34" s="305"/>
      <c r="NEB34" s="305"/>
      <c r="NEC34" s="305"/>
      <c r="NED34" s="305"/>
      <c r="NEE34" s="305"/>
      <c r="NEF34" s="305"/>
      <c r="NEG34" s="305"/>
      <c r="NEH34" s="305"/>
      <c r="NEI34" s="305"/>
      <c r="NEJ34" s="305"/>
      <c r="NEK34" s="305"/>
      <c r="NEL34" s="305"/>
      <c r="NEM34" s="305"/>
      <c r="NEN34" s="305"/>
      <c r="NEO34" s="305"/>
      <c r="NEP34" s="305"/>
      <c r="NEQ34" s="305"/>
      <c r="NER34" s="305"/>
      <c r="NES34" s="305"/>
      <c r="NET34" s="305"/>
      <c r="NEU34" s="305"/>
      <c r="NEV34" s="305"/>
      <c r="NEW34" s="305"/>
      <c r="NEX34" s="305"/>
      <c r="NEY34" s="305"/>
      <c r="NEZ34" s="305"/>
      <c r="NFA34" s="305"/>
      <c r="NFB34" s="305"/>
      <c r="NFC34" s="305"/>
      <c r="NFD34" s="305"/>
      <c r="NFE34" s="305"/>
      <c r="NFF34" s="305"/>
      <c r="NFG34" s="305"/>
      <c r="NFH34" s="305"/>
      <c r="NFI34" s="305"/>
      <c r="NFJ34" s="305"/>
      <c r="NFK34" s="305"/>
      <c r="NFL34" s="305"/>
      <c r="NFM34" s="305"/>
      <c r="NFN34" s="305"/>
      <c r="NFO34" s="305"/>
      <c r="NFP34" s="305"/>
      <c r="NFQ34" s="305"/>
      <c r="NFR34" s="305"/>
      <c r="NFS34" s="305"/>
      <c r="NFT34" s="305"/>
      <c r="NFU34" s="305"/>
      <c r="NFV34" s="305"/>
      <c r="NFW34" s="305"/>
      <c r="NFX34" s="305"/>
      <c r="NFY34" s="305"/>
      <c r="NFZ34" s="305"/>
      <c r="NGA34" s="305"/>
      <c r="NGB34" s="305"/>
      <c r="NGC34" s="305"/>
      <c r="NGD34" s="305"/>
      <c r="NGE34" s="305"/>
      <c r="NGF34" s="305"/>
      <c r="NGG34" s="305"/>
      <c r="NGH34" s="305"/>
      <c r="NGI34" s="305"/>
      <c r="NGJ34" s="305"/>
      <c r="NGK34" s="305"/>
      <c r="NGL34" s="305"/>
      <c r="NGM34" s="305"/>
      <c r="NGN34" s="305"/>
      <c r="NGO34" s="305"/>
      <c r="NGP34" s="305"/>
      <c r="NGQ34" s="305"/>
      <c r="NGR34" s="305"/>
      <c r="NGS34" s="305"/>
      <c r="NGT34" s="305"/>
      <c r="NGU34" s="305"/>
      <c r="NGV34" s="305"/>
      <c r="NGW34" s="305"/>
      <c r="NGX34" s="305"/>
      <c r="NGY34" s="305"/>
      <c r="NGZ34" s="305"/>
      <c r="NHA34" s="305"/>
      <c r="NHB34" s="305"/>
      <c r="NHC34" s="305"/>
      <c r="NHD34" s="305"/>
      <c r="NHE34" s="305"/>
      <c r="NHF34" s="305"/>
      <c r="NHG34" s="305"/>
      <c r="NHH34" s="305"/>
      <c r="NHI34" s="305"/>
      <c r="NHJ34" s="305"/>
      <c r="NHK34" s="305"/>
      <c r="NHL34" s="305"/>
      <c r="NHM34" s="305"/>
      <c r="NHN34" s="305"/>
      <c r="NHO34" s="305"/>
      <c r="NHP34" s="305"/>
      <c r="NHQ34" s="305"/>
      <c r="NHR34" s="305"/>
      <c r="NHS34" s="305"/>
      <c r="NHT34" s="305"/>
      <c r="NHU34" s="305"/>
      <c r="NHV34" s="305"/>
      <c r="NHW34" s="305"/>
      <c r="NHX34" s="305"/>
      <c r="NHY34" s="305"/>
      <c r="NHZ34" s="305"/>
      <c r="NIA34" s="305"/>
      <c r="NIB34" s="305"/>
      <c r="NIC34" s="305"/>
      <c r="NID34" s="305"/>
      <c r="NIE34" s="305"/>
      <c r="NIF34" s="305"/>
      <c r="NIG34" s="305"/>
      <c r="NIH34" s="305"/>
      <c r="NII34" s="305"/>
      <c r="NIJ34" s="305"/>
      <c r="NIK34" s="305"/>
      <c r="NIL34" s="305"/>
      <c r="NIM34" s="305"/>
      <c r="NIN34" s="305"/>
      <c r="NIO34" s="305"/>
      <c r="NIP34" s="305"/>
      <c r="NIQ34" s="305"/>
      <c r="NIR34" s="305"/>
      <c r="NIS34" s="305"/>
      <c r="NIT34" s="305"/>
      <c r="NIU34" s="305"/>
      <c r="NIV34" s="305"/>
      <c r="NIW34" s="305"/>
      <c r="NIX34" s="305"/>
      <c r="NIY34" s="305"/>
      <c r="NIZ34" s="305"/>
      <c r="NJA34" s="305"/>
      <c r="NJB34" s="305"/>
      <c r="NJC34" s="305"/>
      <c r="NJD34" s="305"/>
      <c r="NJE34" s="305"/>
      <c r="NJF34" s="305"/>
      <c r="NJG34" s="305"/>
      <c r="NJH34" s="305"/>
      <c r="NJI34" s="305"/>
      <c r="NJJ34" s="305"/>
      <c r="NJK34" s="305"/>
      <c r="NJL34" s="305"/>
      <c r="NJM34" s="305"/>
      <c r="NJN34" s="305"/>
      <c r="NJO34" s="305"/>
      <c r="NJP34" s="305"/>
      <c r="NJQ34" s="305"/>
      <c r="NJR34" s="305"/>
      <c r="NJS34" s="305"/>
      <c r="NJT34" s="305"/>
      <c r="NJU34" s="305"/>
      <c r="NJV34" s="305"/>
      <c r="NJW34" s="305"/>
      <c r="NJX34" s="305"/>
      <c r="NJY34" s="305"/>
      <c r="NJZ34" s="305"/>
      <c r="NKA34" s="305"/>
      <c r="NKB34" s="305"/>
      <c r="NKC34" s="305"/>
      <c r="NKD34" s="305"/>
      <c r="NKE34" s="305"/>
      <c r="NKF34" s="305"/>
      <c r="NKG34" s="305"/>
      <c r="NKH34" s="305"/>
      <c r="NKI34" s="305"/>
      <c r="NKJ34" s="305"/>
      <c r="NKK34" s="305"/>
      <c r="NKL34" s="305"/>
      <c r="NKM34" s="305"/>
      <c r="NKN34" s="305"/>
      <c r="NKO34" s="305"/>
      <c r="NKP34" s="305"/>
      <c r="NKQ34" s="305"/>
      <c r="NKR34" s="305"/>
      <c r="NKS34" s="305"/>
      <c r="NKT34" s="305"/>
      <c r="NKU34" s="305"/>
      <c r="NKV34" s="305"/>
      <c r="NKW34" s="305"/>
      <c r="NKX34" s="305"/>
      <c r="NKY34" s="305"/>
      <c r="NKZ34" s="305"/>
      <c r="NLA34" s="305"/>
      <c r="NLB34" s="305"/>
      <c r="NLC34" s="305"/>
      <c r="NLD34" s="305"/>
      <c r="NLE34" s="305"/>
      <c r="NLF34" s="305"/>
      <c r="NLG34" s="305"/>
      <c r="NLH34" s="305"/>
      <c r="NLI34" s="305"/>
      <c r="NLJ34" s="305"/>
      <c r="NLK34" s="305"/>
      <c r="NLL34" s="305"/>
      <c r="NLM34" s="305"/>
      <c r="NLN34" s="305"/>
      <c r="NLO34" s="305"/>
      <c r="NLP34" s="305"/>
      <c r="NLQ34" s="305"/>
      <c r="NLR34" s="305"/>
      <c r="NLS34" s="305"/>
      <c r="NLT34" s="305"/>
      <c r="NLU34" s="305"/>
      <c r="NLV34" s="305"/>
      <c r="NLW34" s="305"/>
      <c r="NLX34" s="305"/>
      <c r="NLY34" s="305"/>
      <c r="NLZ34" s="305"/>
      <c r="NMA34" s="305"/>
      <c r="NMB34" s="305"/>
      <c r="NMC34" s="305"/>
      <c r="NMD34" s="305"/>
      <c r="NME34" s="305"/>
      <c r="NMF34" s="305"/>
      <c r="NMG34" s="305"/>
      <c r="NMH34" s="305"/>
      <c r="NMI34" s="305"/>
      <c r="NMJ34" s="305"/>
      <c r="NMK34" s="305"/>
      <c r="NML34" s="305"/>
      <c r="NMM34" s="305"/>
      <c r="NMN34" s="305"/>
      <c r="NMO34" s="305"/>
      <c r="NMP34" s="305"/>
      <c r="NMQ34" s="305"/>
      <c r="NMR34" s="305"/>
      <c r="NMS34" s="305"/>
      <c r="NMT34" s="305"/>
      <c r="NMU34" s="305"/>
      <c r="NMV34" s="305"/>
      <c r="NMW34" s="305"/>
      <c r="NMX34" s="305"/>
      <c r="NMY34" s="305"/>
      <c r="NMZ34" s="305"/>
      <c r="NNA34" s="305"/>
      <c r="NNB34" s="305"/>
      <c r="NNC34" s="305"/>
      <c r="NND34" s="305"/>
      <c r="NNE34" s="305"/>
      <c r="NNF34" s="305"/>
      <c r="NNG34" s="305"/>
      <c r="NNH34" s="305"/>
      <c r="NNI34" s="305"/>
      <c r="NNJ34" s="305"/>
      <c r="NNK34" s="305"/>
      <c r="NNL34" s="305"/>
      <c r="NNM34" s="305"/>
      <c r="NNN34" s="305"/>
      <c r="NNO34" s="305"/>
      <c r="NNP34" s="305"/>
      <c r="NNQ34" s="305"/>
      <c r="NNR34" s="305"/>
      <c r="NNS34" s="305"/>
      <c r="NNT34" s="305"/>
      <c r="NNU34" s="305"/>
      <c r="NNV34" s="305"/>
      <c r="NNW34" s="305"/>
      <c r="NNX34" s="305"/>
      <c r="NNY34" s="305"/>
      <c r="NNZ34" s="305"/>
      <c r="NOA34" s="305"/>
      <c r="NOB34" s="305"/>
      <c r="NOC34" s="305"/>
      <c r="NOD34" s="305"/>
      <c r="NOE34" s="305"/>
      <c r="NOF34" s="305"/>
      <c r="NOG34" s="305"/>
      <c r="NOH34" s="305"/>
      <c r="NOI34" s="305"/>
      <c r="NOJ34" s="305"/>
      <c r="NOK34" s="305"/>
      <c r="NOL34" s="305"/>
      <c r="NOM34" s="305"/>
      <c r="NON34" s="305"/>
      <c r="NOO34" s="305"/>
      <c r="NOP34" s="305"/>
      <c r="NOQ34" s="305"/>
      <c r="NOR34" s="305"/>
      <c r="NOS34" s="305"/>
      <c r="NOT34" s="305"/>
      <c r="NOU34" s="305"/>
      <c r="NOV34" s="305"/>
      <c r="NOW34" s="305"/>
      <c r="NOX34" s="305"/>
      <c r="NOY34" s="305"/>
      <c r="NOZ34" s="305"/>
      <c r="NPA34" s="305"/>
      <c r="NPB34" s="305"/>
      <c r="NPC34" s="305"/>
      <c r="NPD34" s="305"/>
      <c r="NPE34" s="305"/>
      <c r="NPF34" s="305"/>
      <c r="NPG34" s="305"/>
      <c r="NPH34" s="305"/>
      <c r="NPI34" s="305"/>
      <c r="NPJ34" s="305"/>
      <c r="NPK34" s="305"/>
      <c r="NPL34" s="305"/>
      <c r="NPM34" s="305"/>
      <c r="NPN34" s="305"/>
      <c r="NPO34" s="305"/>
      <c r="NPP34" s="305"/>
      <c r="NPQ34" s="305"/>
      <c r="NPR34" s="305"/>
      <c r="NPS34" s="305"/>
      <c r="NPT34" s="305"/>
      <c r="NPU34" s="305"/>
      <c r="NPV34" s="305"/>
      <c r="NPW34" s="305"/>
      <c r="NPX34" s="305"/>
      <c r="NPY34" s="305"/>
      <c r="NPZ34" s="305"/>
      <c r="NQA34" s="305"/>
      <c r="NQB34" s="305"/>
      <c r="NQC34" s="305"/>
      <c r="NQD34" s="305"/>
      <c r="NQE34" s="305"/>
      <c r="NQF34" s="305"/>
      <c r="NQG34" s="305"/>
      <c r="NQH34" s="305"/>
      <c r="NQI34" s="305"/>
      <c r="NQJ34" s="305"/>
      <c r="NQK34" s="305"/>
      <c r="NQL34" s="305"/>
      <c r="NQM34" s="305"/>
      <c r="NQN34" s="305"/>
      <c r="NQO34" s="305"/>
      <c r="NQP34" s="305"/>
      <c r="NQQ34" s="305"/>
      <c r="NQR34" s="305"/>
      <c r="NQS34" s="305"/>
      <c r="NQT34" s="305"/>
      <c r="NQU34" s="305"/>
      <c r="NQV34" s="305"/>
      <c r="NQW34" s="305"/>
      <c r="NQX34" s="305"/>
      <c r="NQY34" s="305"/>
      <c r="NQZ34" s="305"/>
      <c r="NRA34" s="305"/>
      <c r="NRB34" s="305"/>
      <c r="NRC34" s="305"/>
      <c r="NRD34" s="305"/>
      <c r="NRE34" s="305"/>
      <c r="NRF34" s="305"/>
      <c r="NRG34" s="305"/>
      <c r="NRH34" s="305"/>
      <c r="NRI34" s="305"/>
      <c r="NRJ34" s="305"/>
      <c r="NRK34" s="305"/>
      <c r="NRL34" s="305"/>
      <c r="NRM34" s="305"/>
      <c r="NRN34" s="305"/>
      <c r="NRO34" s="305"/>
      <c r="NRP34" s="305"/>
      <c r="NRQ34" s="305"/>
      <c r="NRR34" s="305"/>
      <c r="NRS34" s="305"/>
      <c r="NRT34" s="305"/>
      <c r="NRU34" s="305"/>
      <c r="NRV34" s="305"/>
      <c r="NRW34" s="305"/>
      <c r="NRX34" s="305"/>
      <c r="NRY34" s="305"/>
      <c r="NRZ34" s="305"/>
      <c r="NSA34" s="305"/>
      <c r="NSB34" s="305"/>
      <c r="NSC34" s="305"/>
      <c r="NSD34" s="305"/>
      <c r="NSE34" s="305"/>
      <c r="NSF34" s="305"/>
      <c r="NSG34" s="305"/>
      <c r="NSH34" s="305"/>
      <c r="NSI34" s="305"/>
      <c r="NSJ34" s="305"/>
      <c r="NSK34" s="305"/>
      <c r="NSL34" s="305"/>
      <c r="NSM34" s="305"/>
      <c r="NSN34" s="305"/>
      <c r="NSO34" s="305"/>
      <c r="NSP34" s="305"/>
      <c r="NSQ34" s="305"/>
      <c r="NSR34" s="305"/>
      <c r="NSS34" s="305"/>
      <c r="NST34" s="305"/>
      <c r="NSU34" s="305"/>
      <c r="NSV34" s="305"/>
      <c r="NSW34" s="305"/>
      <c r="NSX34" s="305"/>
      <c r="NSY34" s="305"/>
      <c r="NSZ34" s="305"/>
      <c r="NTA34" s="305"/>
      <c r="NTB34" s="305"/>
      <c r="NTC34" s="305"/>
      <c r="NTD34" s="305"/>
      <c r="NTE34" s="305"/>
      <c r="NTF34" s="305"/>
      <c r="NTG34" s="305"/>
      <c r="NTH34" s="305"/>
      <c r="NTI34" s="305"/>
      <c r="NTJ34" s="305"/>
      <c r="NTK34" s="305"/>
      <c r="NTL34" s="305"/>
      <c r="NTM34" s="305"/>
      <c r="NTN34" s="305"/>
      <c r="NTO34" s="305"/>
      <c r="NTP34" s="305"/>
      <c r="NTQ34" s="305"/>
      <c r="NTR34" s="305"/>
      <c r="NTS34" s="305"/>
      <c r="NTT34" s="305"/>
      <c r="NTU34" s="305"/>
      <c r="NTV34" s="305"/>
      <c r="NTW34" s="305"/>
      <c r="NTX34" s="305"/>
      <c r="NTY34" s="305"/>
      <c r="NTZ34" s="305"/>
      <c r="NUA34" s="305"/>
      <c r="NUB34" s="305"/>
      <c r="NUC34" s="305"/>
      <c r="NUD34" s="305"/>
      <c r="NUE34" s="305"/>
      <c r="NUF34" s="305"/>
      <c r="NUG34" s="305"/>
      <c r="NUH34" s="305"/>
      <c r="NUI34" s="305"/>
      <c r="NUJ34" s="305"/>
      <c r="NUK34" s="305"/>
      <c r="NUL34" s="305"/>
      <c r="NUM34" s="305"/>
      <c r="NUN34" s="305"/>
      <c r="NUO34" s="305"/>
      <c r="NUP34" s="305"/>
      <c r="NUQ34" s="305"/>
      <c r="NUR34" s="305"/>
      <c r="NUS34" s="305"/>
      <c r="NUT34" s="305"/>
      <c r="NUU34" s="305"/>
      <c r="NUV34" s="305"/>
      <c r="NUW34" s="305"/>
      <c r="NUX34" s="305"/>
      <c r="NUY34" s="305"/>
      <c r="NUZ34" s="305"/>
      <c r="NVA34" s="305"/>
      <c r="NVB34" s="305"/>
      <c r="NVC34" s="305"/>
      <c r="NVD34" s="305"/>
      <c r="NVE34" s="305"/>
      <c r="NVF34" s="305"/>
      <c r="NVG34" s="305"/>
      <c r="NVH34" s="305"/>
      <c r="NVI34" s="305"/>
      <c r="NVJ34" s="305"/>
      <c r="NVK34" s="305"/>
      <c r="NVL34" s="305"/>
      <c r="NVM34" s="305"/>
      <c r="NVN34" s="305"/>
      <c r="NVO34" s="305"/>
      <c r="NVP34" s="305"/>
      <c r="NVQ34" s="305"/>
      <c r="NVR34" s="305"/>
      <c r="NVS34" s="305"/>
      <c r="NVT34" s="305"/>
      <c r="NVU34" s="305"/>
      <c r="NVV34" s="305"/>
      <c r="NVW34" s="305"/>
      <c r="NVX34" s="305"/>
      <c r="NVY34" s="305"/>
      <c r="NVZ34" s="305"/>
      <c r="NWA34" s="305"/>
      <c r="NWB34" s="305"/>
      <c r="NWC34" s="305"/>
      <c r="NWD34" s="305"/>
      <c r="NWE34" s="305"/>
      <c r="NWF34" s="305"/>
      <c r="NWG34" s="305"/>
      <c r="NWH34" s="305"/>
      <c r="NWI34" s="305"/>
      <c r="NWJ34" s="305"/>
      <c r="NWK34" s="305"/>
      <c r="NWL34" s="305"/>
      <c r="NWM34" s="305"/>
      <c r="NWN34" s="305"/>
      <c r="NWO34" s="305"/>
      <c r="NWP34" s="305"/>
      <c r="NWQ34" s="305"/>
      <c r="NWR34" s="305"/>
      <c r="NWS34" s="305"/>
      <c r="NWT34" s="305"/>
      <c r="NWU34" s="305"/>
      <c r="NWV34" s="305"/>
      <c r="NWW34" s="305"/>
      <c r="NWX34" s="305"/>
      <c r="NWY34" s="305"/>
      <c r="NWZ34" s="305"/>
      <c r="NXA34" s="305"/>
      <c r="NXB34" s="305"/>
      <c r="NXC34" s="305"/>
      <c r="NXD34" s="305"/>
      <c r="NXE34" s="305"/>
      <c r="NXF34" s="305"/>
      <c r="NXG34" s="305"/>
      <c r="NXH34" s="305"/>
      <c r="NXI34" s="305"/>
      <c r="NXJ34" s="305"/>
      <c r="NXK34" s="305"/>
      <c r="NXL34" s="305"/>
      <c r="NXM34" s="305"/>
      <c r="NXN34" s="305"/>
      <c r="NXO34" s="305"/>
      <c r="NXP34" s="305"/>
      <c r="NXQ34" s="305"/>
      <c r="NXR34" s="305"/>
      <c r="NXS34" s="305"/>
      <c r="NXT34" s="305"/>
      <c r="NXU34" s="305"/>
      <c r="NXV34" s="305"/>
      <c r="NXW34" s="305"/>
      <c r="NXX34" s="305"/>
      <c r="NXY34" s="305"/>
      <c r="NXZ34" s="305"/>
      <c r="NYA34" s="305"/>
      <c r="NYB34" s="305"/>
      <c r="NYC34" s="305"/>
      <c r="NYD34" s="305"/>
      <c r="NYE34" s="305"/>
      <c r="NYF34" s="305"/>
      <c r="NYG34" s="305"/>
      <c r="NYH34" s="305"/>
      <c r="NYI34" s="305"/>
      <c r="NYJ34" s="305"/>
      <c r="NYK34" s="305"/>
      <c r="NYL34" s="305"/>
      <c r="NYM34" s="305"/>
      <c r="NYN34" s="305"/>
      <c r="NYO34" s="305"/>
      <c r="NYP34" s="305"/>
      <c r="NYQ34" s="305"/>
      <c r="NYR34" s="305"/>
      <c r="NYS34" s="305"/>
      <c r="NYT34" s="305"/>
      <c r="NYU34" s="305"/>
      <c r="NYV34" s="305"/>
      <c r="NYW34" s="305"/>
      <c r="NYX34" s="305"/>
      <c r="NYY34" s="305"/>
      <c r="NYZ34" s="305"/>
      <c r="NZA34" s="305"/>
      <c r="NZB34" s="305"/>
      <c r="NZC34" s="305"/>
      <c r="NZD34" s="305"/>
      <c r="NZE34" s="305"/>
      <c r="NZF34" s="305"/>
      <c r="NZG34" s="305"/>
      <c r="NZH34" s="305"/>
      <c r="NZI34" s="305"/>
      <c r="NZJ34" s="305"/>
      <c r="NZK34" s="305"/>
      <c r="NZL34" s="305"/>
      <c r="NZM34" s="305"/>
      <c r="NZN34" s="305"/>
      <c r="NZO34" s="305"/>
      <c r="NZP34" s="305"/>
      <c r="NZQ34" s="305"/>
      <c r="NZR34" s="305"/>
      <c r="NZS34" s="305"/>
      <c r="NZT34" s="305"/>
      <c r="NZU34" s="305"/>
      <c r="NZV34" s="305"/>
      <c r="NZW34" s="305"/>
      <c r="NZX34" s="305"/>
      <c r="NZY34" s="305"/>
      <c r="NZZ34" s="305"/>
      <c r="OAA34" s="305"/>
      <c r="OAB34" s="305"/>
      <c r="OAC34" s="305"/>
      <c r="OAD34" s="305"/>
      <c r="OAE34" s="305"/>
      <c r="OAF34" s="305"/>
      <c r="OAG34" s="305"/>
      <c r="OAH34" s="305"/>
      <c r="OAI34" s="305"/>
      <c r="OAJ34" s="305"/>
      <c r="OAK34" s="305"/>
      <c r="OAL34" s="305"/>
      <c r="OAM34" s="305"/>
      <c r="OAN34" s="305"/>
      <c r="OAO34" s="305"/>
      <c r="OAP34" s="305"/>
      <c r="OAQ34" s="305"/>
      <c r="OAR34" s="305"/>
      <c r="OAS34" s="305"/>
      <c r="OAT34" s="305"/>
      <c r="OAU34" s="305"/>
      <c r="OAV34" s="305"/>
      <c r="OAW34" s="305"/>
      <c r="OAX34" s="305"/>
      <c r="OAY34" s="305"/>
      <c r="OAZ34" s="305"/>
      <c r="OBA34" s="305"/>
      <c r="OBB34" s="305"/>
      <c r="OBC34" s="305"/>
      <c r="OBD34" s="305"/>
      <c r="OBE34" s="305"/>
      <c r="OBF34" s="305"/>
      <c r="OBG34" s="305"/>
      <c r="OBH34" s="305"/>
      <c r="OBI34" s="305"/>
      <c r="OBJ34" s="305"/>
      <c r="OBK34" s="305"/>
      <c r="OBL34" s="305"/>
      <c r="OBM34" s="305"/>
      <c r="OBN34" s="305"/>
      <c r="OBO34" s="305"/>
      <c r="OBP34" s="305"/>
      <c r="OBQ34" s="305"/>
      <c r="OBR34" s="305"/>
      <c r="OBS34" s="305"/>
      <c r="OBT34" s="305"/>
      <c r="OBU34" s="305"/>
      <c r="OBV34" s="305"/>
      <c r="OBW34" s="305"/>
      <c r="OBX34" s="305"/>
      <c r="OBY34" s="305"/>
      <c r="OBZ34" s="305"/>
      <c r="OCA34" s="305"/>
      <c r="OCB34" s="305"/>
      <c r="OCC34" s="305"/>
      <c r="OCD34" s="305"/>
      <c r="OCE34" s="305"/>
      <c r="OCF34" s="305"/>
      <c r="OCG34" s="305"/>
      <c r="OCH34" s="305"/>
      <c r="OCI34" s="305"/>
      <c r="OCJ34" s="305"/>
      <c r="OCK34" s="305"/>
      <c r="OCL34" s="305"/>
      <c r="OCM34" s="305"/>
      <c r="OCN34" s="305"/>
      <c r="OCO34" s="305"/>
      <c r="OCP34" s="305"/>
      <c r="OCQ34" s="305"/>
      <c r="OCR34" s="305"/>
      <c r="OCS34" s="305"/>
      <c r="OCT34" s="305"/>
      <c r="OCU34" s="305"/>
      <c r="OCV34" s="305"/>
      <c r="OCW34" s="305"/>
      <c r="OCX34" s="305"/>
      <c r="OCY34" s="305"/>
      <c r="OCZ34" s="305"/>
      <c r="ODA34" s="305"/>
      <c r="ODB34" s="305"/>
      <c r="ODC34" s="305"/>
      <c r="ODD34" s="305"/>
      <c r="ODE34" s="305"/>
      <c r="ODF34" s="305"/>
      <c r="ODG34" s="305"/>
      <c r="ODH34" s="305"/>
      <c r="ODI34" s="305"/>
      <c r="ODJ34" s="305"/>
      <c r="ODK34" s="305"/>
      <c r="ODL34" s="305"/>
      <c r="ODM34" s="305"/>
      <c r="ODN34" s="305"/>
      <c r="ODO34" s="305"/>
      <c r="ODP34" s="305"/>
      <c r="ODQ34" s="305"/>
      <c r="ODR34" s="305"/>
      <c r="ODS34" s="305"/>
      <c r="ODT34" s="305"/>
      <c r="ODU34" s="305"/>
      <c r="ODV34" s="305"/>
      <c r="ODW34" s="305"/>
      <c r="ODX34" s="305"/>
      <c r="ODY34" s="305"/>
      <c r="ODZ34" s="305"/>
      <c r="OEA34" s="305"/>
      <c r="OEB34" s="305"/>
      <c r="OEC34" s="305"/>
      <c r="OED34" s="305"/>
      <c r="OEE34" s="305"/>
      <c r="OEF34" s="305"/>
      <c r="OEG34" s="305"/>
      <c r="OEH34" s="305"/>
      <c r="OEI34" s="305"/>
      <c r="OEJ34" s="305"/>
      <c r="OEK34" s="305"/>
      <c r="OEL34" s="305"/>
      <c r="OEM34" s="305"/>
      <c r="OEN34" s="305"/>
      <c r="OEO34" s="305"/>
      <c r="OEP34" s="305"/>
      <c r="OEQ34" s="305"/>
      <c r="OER34" s="305"/>
      <c r="OES34" s="305"/>
      <c r="OET34" s="305"/>
      <c r="OEU34" s="305"/>
      <c r="OEV34" s="305"/>
      <c r="OEW34" s="305"/>
      <c r="OEX34" s="305"/>
      <c r="OEY34" s="305"/>
      <c r="OEZ34" s="305"/>
      <c r="OFA34" s="305"/>
      <c r="OFB34" s="305"/>
      <c r="OFC34" s="305"/>
      <c r="OFD34" s="305"/>
      <c r="OFE34" s="305"/>
      <c r="OFF34" s="305"/>
      <c r="OFG34" s="305"/>
      <c r="OFH34" s="305"/>
      <c r="OFI34" s="305"/>
      <c r="OFJ34" s="305"/>
      <c r="OFK34" s="305"/>
      <c r="OFL34" s="305"/>
      <c r="OFM34" s="305"/>
      <c r="OFN34" s="305"/>
      <c r="OFO34" s="305"/>
      <c r="OFP34" s="305"/>
      <c r="OFQ34" s="305"/>
      <c r="OFR34" s="305"/>
      <c r="OFS34" s="305"/>
      <c r="OFT34" s="305"/>
      <c r="OFU34" s="305"/>
      <c r="OFV34" s="305"/>
      <c r="OFW34" s="305"/>
      <c r="OFX34" s="305"/>
      <c r="OFY34" s="305"/>
      <c r="OFZ34" s="305"/>
      <c r="OGA34" s="305"/>
      <c r="OGB34" s="305"/>
      <c r="OGC34" s="305"/>
      <c r="OGD34" s="305"/>
      <c r="OGE34" s="305"/>
      <c r="OGF34" s="305"/>
      <c r="OGG34" s="305"/>
      <c r="OGH34" s="305"/>
      <c r="OGI34" s="305"/>
      <c r="OGJ34" s="305"/>
      <c r="OGK34" s="305"/>
      <c r="OGL34" s="305"/>
      <c r="OGM34" s="305"/>
      <c r="OGN34" s="305"/>
      <c r="OGO34" s="305"/>
      <c r="OGP34" s="305"/>
      <c r="OGQ34" s="305"/>
      <c r="OGR34" s="305"/>
      <c r="OGS34" s="305"/>
      <c r="OGT34" s="305"/>
      <c r="OGU34" s="305"/>
      <c r="OGV34" s="305"/>
      <c r="OGW34" s="305"/>
      <c r="OGX34" s="305"/>
      <c r="OGY34" s="305"/>
      <c r="OGZ34" s="305"/>
      <c r="OHA34" s="305"/>
      <c r="OHB34" s="305"/>
      <c r="OHC34" s="305"/>
      <c r="OHD34" s="305"/>
      <c r="OHE34" s="305"/>
      <c r="OHF34" s="305"/>
      <c r="OHG34" s="305"/>
      <c r="OHH34" s="305"/>
      <c r="OHI34" s="305"/>
      <c r="OHJ34" s="305"/>
      <c r="OHK34" s="305"/>
      <c r="OHL34" s="305"/>
      <c r="OHM34" s="305"/>
      <c r="OHN34" s="305"/>
      <c r="OHO34" s="305"/>
      <c r="OHP34" s="305"/>
      <c r="OHQ34" s="305"/>
      <c r="OHR34" s="305"/>
      <c r="OHS34" s="305"/>
      <c r="OHT34" s="305"/>
      <c r="OHU34" s="305"/>
      <c r="OHV34" s="305"/>
      <c r="OHW34" s="305"/>
      <c r="OHX34" s="305"/>
      <c r="OHY34" s="305"/>
      <c r="OHZ34" s="305"/>
      <c r="OIA34" s="305"/>
      <c r="OIB34" s="305"/>
      <c r="OIC34" s="305"/>
      <c r="OID34" s="305"/>
      <c r="OIE34" s="305"/>
      <c r="OIF34" s="305"/>
      <c r="OIG34" s="305"/>
      <c r="OIH34" s="305"/>
      <c r="OII34" s="305"/>
      <c r="OIJ34" s="305"/>
      <c r="OIK34" s="305"/>
      <c r="OIL34" s="305"/>
      <c r="OIM34" s="305"/>
      <c r="OIN34" s="305"/>
      <c r="OIO34" s="305"/>
      <c r="OIP34" s="305"/>
      <c r="OIQ34" s="305"/>
      <c r="OIR34" s="305"/>
      <c r="OIS34" s="305"/>
      <c r="OIT34" s="305"/>
      <c r="OIU34" s="305"/>
      <c r="OIV34" s="305"/>
      <c r="OIW34" s="305"/>
      <c r="OIX34" s="305"/>
      <c r="OIY34" s="305"/>
      <c r="OIZ34" s="305"/>
      <c r="OJA34" s="305"/>
      <c r="OJB34" s="305"/>
      <c r="OJC34" s="305"/>
      <c r="OJD34" s="305"/>
      <c r="OJE34" s="305"/>
      <c r="OJF34" s="305"/>
      <c r="OJG34" s="305"/>
      <c r="OJH34" s="305"/>
      <c r="OJI34" s="305"/>
      <c r="OJJ34" s="305"/>
      <c r="OJK34" s="305"/>
      <c r="OJL34" s="305"/>
      <c r="OJM34" s="305"/>
      <c r="OJN34" s="305"/>
      <c r="OJO34" s="305"/>
      <c r="OJP34" s="305"/>
      <c r="OJQ34" s="305"/>
      <c r="OJR34" s="305"/>
      <c r="OJS34" s="305"/>
      <c r="OJT34" s="305"/>
      <c r="OJU34" s="305"/>
      <c r="OJV34" s="305"/>
      <c r="OJW34" s="305"/>
      <c r="OJX34" s="305"/>
      <c r="OJY34" s="305"/>
      <c r="OJZ34" s="305"/>
      <c r="OKA34" s="305"/>
      <c r="OKB34" s="305"/>
      <c r="OKC34" s="305"/>
      <c r="OKD34" s="305"/>
      <c r="OKE34" s="305"/>
      <c r="OKF34" s="305"/>
      <c r="OKG34" s="305"/>
      <c r="OKH34" s="305"/>
      <c r="OKI34" s="305"/>
      <c r="OKJ34" s="305"/>
      <c r="OKK34" s="305"/>
      <c r="OKL34" s="305"/>
      <c r="OKM34" s="305"/>
      <c r="OKN34" s="305"/>
      <c r="OKO34" s="305"/>
      <c r="OKP34" s="305"/>
      <c r="OKQ34" s="305"/>
      <c r="OKR34" s="305"/>
      <c r="OKS34" s="305"/>
      <c r="OKT34" s="305"/>
      <c r="OKU34" s="305"/>
      <c r="OKV34" s="305"/>
      <c r="OKW34" s="305"/>
      <c r="OKX34" s="305"/>
      <c r="OKY34" s="305"/>
      <c r="OKZ34" s="305"/>
      <c r="OLA34" s="305"/>
      <c r="OLB34" s="305"/>
      <c r="OLC34" s="305"/>
      <c r="OLD34" s="305"/>
      <c r="OLE34" s="305"/>
      <c r="OLF34" s="305"/>
      <c r="OLG34" s="305"/>
      <c r="OLH34" s="305"/>
      <c r="OLI34" s="305"/>
      <c r="OLJ34" s="305"/>
      <c r="OLK34" s="305"/>
      <c r="OLL34" s="305"/>
      <c r="OLM34" s="305"/>
      <c r="OLN34" s="305"/>
      <c r="OLO34" s="305"/>
      <c r="OLP34" s="305"/>
      <c r="OLQ34" s="305"/>
      <c r="OLR34" s="305"/>
      <c r="OLS34" s="305"/>
      <c r="OLT34" s="305"/>
      <c r="OLU34" s="305"/>
      <c r="OLV34" s="305"/>
      <c r="OLW34" s="305"/>
      <c r="OLX34" s="305"/>
      <c r="OLY34" s="305"/>
      <c r="OLZ34" s="305"/>
      <c r="OMA34" s="305"/>
      <c r="OMB34" s="305"/>
      <c r="OMC34" s="305"/>
      <c r="OMD34" s="305"/>
      <c r="OME34" s="305"/>
      <c r="OMF34" s="305"/>
      <c r="OMG34" s="305"/>
      <c r="OMH34" s="305"/>
      <c r="OMI34" s="305"/>
      <c r="OMJ34" s="305"/>
      <c r="OMK34" s="305"/>
      <c r="OML34" s="305"/>
      <c r="OMM34" s="305"/>
      <c r="OMN34" s="305"/>
      <c r="OMO34" s="305"/>
      <c r="OMP34" s="305"/>
      <c r="OMQ34" s="305"/>
      <c r="OMR34" s="305"/>
      <c r="OMS34" s="305"/>
      <c r="OMT34" s="305"/>
      <c r="OMU34" s="305"/>
      <c r="OMV34" s="305"/>
      <c r="OMW34" s="305"/>
      <c r="OMX34" s="305"/>
      <c r="OMY34" s="305"/>
      <c r="OMZ34" s="305"/>
      <c r="ONA34" s="305"/>
      <c r="ONB34" s="305"/>
      <c r="ONC34" s="305"/>
      <c r="OND34" s="305"/>
      <c r="ONE34" s="305"/>
      <c r="ONF34" s="305"/>
      <c r="ONG34" s="305"/>
      <c r="ONH34" s="305"/>
      <c r="ONI34" s="305"/>
      <c r="ONJ34" s="305"/>
      <c r="ONK34" s="305"/>
      <c r="ONL34" s="305"/>
      <c r="ONM34" s="305"/>
      <c r="ONN34" s="305"/>
      <c r="ONO34" s="305"/>
      <c r="ONP34" s="305"/>
      <c r="ONQ34" s="305"/>
      <c r="ONR34" s="305"/>
      <c r="ONS34" s="305"/>
      <c r="ONT34" s="305"/>
      <c r="ONU34" s="305"/>
      <c r="ONV34" s="305"/>
      <c r="ONW34" s="305"/>
      <c r="ONX34" s="305"/>
      <c r="ONY34" s="305"/>
      <c r="ONZ34" s="305"/>
      <c r="OOA34" s="305"/>
      <c r="OOB34" s="305"/>
      <c r="OOC34" s="305"/>
      <c r="OOD34" s="305"/>
      <c r="OOE34" s="305"/>
      <c r="OOF34" s="305"/>
      <c r="OOG34" s="305"/>
      <c r="OOH34" s="305"/>
      <c r="OOI34" s="305"/>
      <c r="OOJ34" s="305"/>
      <c r="OOK34" s="305"/>
      <c r="OOL34" s="305"/>
      <c r="OOM34" s="305"/>
      <c r="OON34" s="305"/>
      <c r="OOO34" s="305"/>
      <c r="OOP34" s="305"/>
      <c r="OOQ34" s="305"/>
      <c r="OOR34" s="305"/>
      <c r="OOS34" s="305"/>
      <c r="OOT34" s="305"/>
      <c r="OOU34" s="305"/>
      <c r="OOV34" s="305"/>
      <c r="OOW34" s="305"/>
      <c r="OOX34" s="305"/>
      <c r="OOY34" s="305"/>
      <c r="OOZ34" s="305"/>
      <c r="OPA34" s="305"/>
      <c r="OPB34" s="305"/>
      <c r="OPC34" s="305"/>
      <c r="OPD34" s="305"/>
      <c r="OPE34" s="305"/>
      <c r="OPF34" s="305"/>
      <c r="OPG34" s="305"/>
      <c r="OPH34" s="305"/>
      <c r="OPI34" s="305"/>
      <c r="OPJ34" s="305"/>
      <c r="OPK34" s="305"/>
      <c r="OPL34" s="305"/>
      <c r="OPM34" s="305"/>
      <c r="OPN34" s="305"/>
      <c r="OPO34" s="305"/>
      <c r="OPP34" s="305"/>
      <c r="OPQ34" s="305"/>
      <c r="OPR34" s="305"/>
      <c r="OPS34" s="305"/>
      <c r="OPT34" s="305"/>
      <c r="OPU34" s="305"/>
      <c r="OPV34" s="305"/>
      <c r="OPW34" s="305"/>
      <c r="OPX34" s="305"/>
      <c r="OPY34" s="305"/>
      <c r="OPZ34" s="305"/>
      <c r="OQA34" s="305"/>
      <c r="OQB34" s="305"/>
      <c r="OQC34" s="305"/>
      <c r="OQD34" s="305"/>
      <c r="OQE34" s="305"/>
      <c r="OQF34" s="305"/>
      <c r="OQG34" s="305"/>
      <c r="OQH34" s="305"/>
      <c r="OQI34" s="305"/>
      <c r="OQJ34" s="305"/>
      <c r="OQK34" s="305"/>
      <c r="OQL34" s="305"/>
      <c r="OQM34" s="305"/>
      <c r="OQN34" s="305"/>
      <c r="OQO34" s="305"/>
      <c r="OQP34" s="305"/>
      <c r="OQQ34" s="305"/>
      <c r="OQR34" s="305"/>
      <c r="OQS34" s="305"/>
      <c r="OQT34" s="305"/>
      <c r="OQU34" s="305"/>
      <c r="OQV34" s="305"/>
      <c r="OQW34" s="305"/>
      <c r="OQX34" s="305"/>
      <c r="OQY34" s="305"/>
      <c r="OQZ34" s="305"/>
      <c r="ORA34" s="305"/>
      <c r="ORB34" s="305"/>
      <c r="ORC34" s="305"/>
      <c r="ORD34" s="305"/>
      <c r="ORE34" s="305"/>
      <c r="ORF34" s="305"/>
      <c r="ORG34" s="305"/>
      <c r="ORH34" s="305"/>
      <c r="ORI34" s="305"/>
      <c r="ORJ34" s="305"/>
      <c r="ORK34" s="305"/>
      <c r="ORL34" s="305"/>
      <c r="ORM34" s="305"/>
      <c r="ORN34" s="305"/>
      <c r="ORO34" s="305"/>
      <c r="ORP34" s="305"/>
      <c r="ORQ34" s="305"/>
      <c r="ORR34" s="305"/>
      <c r="ORS34" s="305"/>
      <c r="ORT34" s="305"/>
      <c r="ORU34" s="305"/>
      <c r="ORV34" s="305"/>
      <c r="ORW34" s="305"/>
      <c r="ORX34" s="305"/>
      <c r="ORY34" s="305"/>
      <c r="ORZ34" s="305"/>
      <c r="OSA34" s="305"/>
      <c r="OSB34" s="305"/>
      <c r="OSC34" s="305"/>
      <c r="OSD34" s="305"/>
      <c r="OSE34" s="305"/>
      <c r="OSF34" s="305"/>
      <c r="OSG34" s="305"/>
      <c r="OSH34" s="305"/>
      <c r="OSI34" s="305"/>
      <c r="OSJ34" s="305"/>
      <c r="OSK34" s="305"/>
      <c r="OSL34" s="305"/>
      <c r="OSM34" s="305"/>
      <c r="OSN34" s="305"/>
      <c r="OSO34" s="305"/>
      <c r="OSP34" s="305"/>
      <c r="OSQ34" s="305"/>
      <c r="OSR34" s="305"/>
      <c r="OSS34" s="305"/>
      <c r="OST34" s="305"/>
      <c r="OSU34" s="305"/>
      <c r="OSV34" s="305"/>
      <c r="OSW34" s="305"/>
      <c r="OSX34" s="305"/>
      <c r="OSY34" s="305"/>
      <c r="OSZ34" s="305"/>
      <c r="OTA34" s="305"/>
      <c r="OTB34" s="305"/>
      <c r="OTC34" s="305"/>
      <c r="OTD34" s="305"/>
      <c r="OTE34" s="305"/>
      <c r="OTF34" s="305"/>
      <c r="OTG34" s="305"/>
      <c r="OTH34" s="305"/>
      <c r="OTI34" s="305"/>
      <c r="OTJ34" s="305"/>
      <c r="OTK34" s="305"/>
      <c r="OTL34" s="305"/>
      <c r="OTM34" s="305"/>
      <c r="OTN34" s="305"/>
      <c r="OTO34" s="305"/>
      <c r="OTP34" s="305"/>
      <c r="OTQ34" s="305"/>
      <c r="OTR34" s="305"/>
      <c r="OTS34" s="305"/>
      <c r="OTT34" s="305"/>
      <c r="OTU34" s="305"/>
      <c r="OTV34" s="305"/>
      <c r="OTW34" s="305"/>
      <c r="OTX34" s="305"/>
      <c r="OTY34" s="305"/>
      <c r="OTZ34" s="305"/>
      <c r="OUA34" s="305"/>
      <c r="OUB34" s="305"/>
      <c r="OUC34" s="305"/>
      <c r="OUD34" s="305"/>
      <c r="OUE34" s="305"/>
      <c r="OUF34" s="305"/>
      <c r="OUG34" s="305"/>
      <c r="OUH34" s="305"/>
      <c r="OUI34" s="305"/>
      <c r="OUJ34" s="305"/>
      <c r="OUK34" s="305"/>
      <c r="OUL34" s="305"/>
      <c r="OUM34" s="305"/>
      <c r="OUN34" s="305"/>
      <c r="OUO34" s="305"/>
      <c r="OUP34" s="305"/>
      <c r="OUQ34" s="305"/>
      <c r="OUR34" s="305"/>
      <c r="OUS34" s="305"/>
      <c r="OUT34" s="305"/>
      <c r="OUU34" s="305"/>
      <c r="OUV34" s="305"/>
      <c r="OUW34" s="305"/>
      <c r="OUX34" s="305"/>
      <c r="OUY34" s="305"/>
      <c r="OUZ34" s="305"/>
      <c r="OVA34" s="305"/>
      <c r="OVB34" s="305"/>
      <c r="OVC34" s="305"/>
      <c r="OVD34" s="305"/>
      <c r="OVE34" s="305"/>
      <c r="OVF34" s="305"/>
      <c r="OVG34" s="305"/>
      <c r="OVH34" s="305"/>
      <c r="OVI34" s="305"/>
      <c r="OVJ34" s="305"/>
      <c r="OVK34" s="305"/>
      <c r="OVL34" s="305"/>
      <c r="OVM34" s="305"/>
      <c r="OVN34" s="305"/>
      <c r="OVO34" s="305"/>
      <c r="OVP34" s="305"/>
      <c r="OVQ34" s="305"/>
      <c r="OVR34" s="305"/>
      <c r="OVS34" s="305"/>
      <c r="OVT34" s="305"/>
      <c r="OVU34" s="305"/>
      <c r="OVV34" s="305"/>
      <c r="OVW34" s="305"/>
      <c r="OVX34" s="305"/>
      <c r="OVY34" s="305"/>
      <c r="OVZ34" s="305"/>
      <c r="OWA34" s="305"/>
      <c r="OWB34" s="305"/>
      <c r="OWC34" s="305"/>
      <c r="OWD34" s="305"/>
      <c r="OWE34" s="305"/>
      <c r="OWF34" s="305"/>
      <c r="OWG34" s="305"/>
      <c r="OWH34" s="305"/>
      <c r="OWI34" s="305"/>
      <c r="OWJ34" s="305"/>
      <c r="OWK34" s="305"/>
      <c r="OWL34" s="305"/>
      <c r="OWM34" s="305"/>
      <c r="OWN34" s="305"/>
      <c r="OWO34" s="305"/>
      <c r="OWP34" s="305"/>
      <c r="OWQ34" s="305"/>
      <c r="OWR34" s="305"/>
      <c r="OWS34" s="305"/>
      <c r="OWT34" s="305"/>
      <c r="OWU34" s="305"/>
      <c r="OWV34" s="305"/>
      <c r="OWW34" s="305"/>
      <c r="OWX34" s="305"/>
      <c r="OWY34" s="305"/>
      <c r="OWZ34" s="305"/>
      <c r="OXA34" s="305"/>
      <c r="OXB34" s="305"/>
      <c r="OXC34" s="305"/>
      <c r="OXD34" s="305"/>
      <c r="OXE34" s="305"/>
      <c r="OXF34" s="305"/>
      <c r="OXG34" s="305"/>
      <c r="OXH34" s="305"/>
      <c r="OXI34" s="305"/>
      <c r="OXJ34" s="305"/>
      <c r="OXK34" s="305"/>
      <c r="OXL34" s="305"/>
      <c r="OXM34" s="305"/>
      <c r="OXN34" s="305"/>
      <c r="OXO34" s="305"/>
      <c r="OXP34" s="305"/>
      <c r="OXQ34" s="305"/>
      <c r="OXR34" s="305"/>
      <c r="OXS34" s="305"/>
      <c r="OXT34" s="305"/>
      <c r="OXU34" s="305"/>
      <c r="OXV34" s="305"/>
      <c r="OXW34" s="305"/>
      <c r="OXX34" s="305"/>
      <c r="OXY34" s="305"/>
      <c r="OXZ34" s="305"/>
      <c r="OYA34" s="305"/>
      <c r="OYB34" s="305"/>
      <c r="OYC34" s="305"/>
      <c r="OYD34" s="305"/>
      <c r="OYE34" s="305"/>
      <c r="OYF34" s="305"/>
      <c r="OYG34" s="305"/>
      <c r="OYH34" s="305"/>
      <c r="OYI34" s="305"/>
      <c r="OYJ34" s="305"/>
      <c r="OYK34" s="305"/>
      <c r="OYL34" s="305"/>
      <c r="OYM34" s="305"/>
      <c r="OYN34" s="305"/>
      <c r="OYO34" s="305"/>
      <c r="OYP34" s="305"/>
      <c r="OYQ34" s="305"/>
      <c r="OYR34" s="305"/>
      <c r="OYS34" s="305"/>
      <c r="OYT34" s="305"/>
      <c r="OYU34" s="305"/>
      <c r="OYV34" s="305"/>
      <c r="OYW34" s="305"/>
      <c r="OYX34" s="305"/>
      <c r="OYY34" s="305"/>
      <c r="OYZ34" s="305"/>
      <c r="OZA34" s="305"/>
      <c r="OZB34" s="305"/>
      <c r="OZC34" s="305"/>
      <c r="OZD34" s="305"/>
      <c r="OZE34" s="305"/>
      <c r="OZF34" s="305"/>
      <c r="OZG34" s="305"/>
      <c r="OZH34" s="305"/>
      <c r="OZI34" s="305"/>
      <c r="OZJ34" s="305"/>
      <c r="OZK34" s="305"/>
      <c r="OZL34" s="305"/>
      <c r="OZM34" s="305"/>
      <c r="OZN34" s="305"/>
      <c r="OZO34" s="305"/>
      <c r="OZP34" s="305"/>
      <c r="OZQ34" s="305"/>
      <c r="OZR34" s="305"/>
      <c r="OZS34" s="305"/>
      <c r="OZT34" s="305"/>
      <c r="OZU34" s="305"/>
      <c r="OZV34" s="305"/>
      <c r="OZW34" s="305"/>
      <c r="OZX34" s="305"/>
      <c r="OZY34" s="305"/>
      <c r="OZZ34" s="305"/>
      <c r="PAA34" s="305"/>
      <c r="PAB34" s="305"/>
      <c r="PAC34" s="305"/>
      <c r="PAD34" s="305"/>
      <c r="PAE34" s="305"/>
      <c r="PAF34" s="305"/>
      <c r="PAG34" s="305"/>
      <c r="PAH34" s="305"/>
      <c r="PAI34" s="305"/>
      <c r="PAJ34" s="305"/>
      <c r="PAK34" s="305"/>
      <c r="PAL34" s="305"/>
      <c r="PAM34" s="305"/>
      <c r="PAN34" s="305"/>
      <c r="PAO34" s="305"/>
      <c r="PAP34" s="305"/>
      <c r="PAQ34" s="305"/>
      <c r="PAR34" s="305"/>
      <c r="PAS34" s="305"/>
      <c r="PAT34" s="305"/>
      <c r="PAU34" s="305"/>
      <c r="PAV34" s="305"/>
      <c r="PAW34" s="305"/>
      <c r="PAX34" s="305"/>
      <c r="PAY34" s="305"/>
      <c r="PAZ34" s="305"/>
      <c r="PBA34" s="305"/>
      <c r="PBB34" s="305"/>
      <c r="PBC34" s="305"/>
      <c r="PBD34" s="305"/>
      <c r="PBE34" s="305"/>
      <c r="PBF34" s="305"/>
      <c r="PBG34" s="305"/>
      <c r="PBH34" s="305"/>
      <c r="PBI34" s="305"/>
      <c r="PBJ34" s="305"/>
      <c r="PBK34" s="305"/>
      <c r="PBL34" s="305"/>
      <c r="PBM34" s="305"/>
      <c r="PBN34" s="305"/>
      <c r="PBO34" s="305"/>
      <c r="PBP34" s="305"/>
      <c r="PBQ34" s="305"/>
      <c r="PBR34" s="305"/>
      <c r="PBS34" s="305"/>
      <c r="PBT34" s="305"/>
      <c r="PBU34" s="305"/>
      <c r="PBV34" s="305"/>
      <c r="PBW34" s="305"/>
      <c r="PBX34" s="305"/>
      <c r="PBY34" s="305"/>
      <c r="PBZ34" s="305"/>
      <c r="PCA34" s="305"/>
      <c r="PCB34" s="305"/>
      <c r="PCC34" s="305"/>
      <c r="PCD34" s="305"/>
      <c r="PCE34" s="305"/>
      <c r="PCF34" s="305"/>
      <c r="PCG34" s="305"/>
      <c r="PCH34" s="305"/>
      <c r="PCI34" s="305"/>
      <c r="PCJ34" s="305"/>
      <c r="PCK34" s="305"/>
      <c r="PCL34" s="305"/>
      <c r="PCM34" s="305"/>
      <c r="PCN34" s="305"/>
      <c r="PCO34" s="305"/>
      <c r="PCP34" s="305"/>
      <c r="PCQ34" s="305"/>
      <c r="PCR34" s="305"/>
      <c r="PCS34" s="305"/>
      <c r="PCT34" s="305"/>
      <c r="PCU34" s="305"/>
      <c r="PCV34" s="305"/>
      <c r="PCW34" s="305"/>
      <c r="PCX34" s="305"/>
      <c r="PCY34" s="305"/>
      <c r="PCZ34" s="305"/>
      <c r="PDA34" s="305"/>
      <c r="PDB34" s="305"/>
      <c r="PDC34" s="305"/>
      <c r="PDD34" s="305"/>
      <c r="PDE34" s="305"/>
      <c r="PDF34" s="305"/>
      <c r="PDG34" s="305"/>
      <c r="PDH34" s="305"/>
      <c r="PDI34" s="305"/>
      <c r="PDJ34" s="305"/>
      <c r="PDK34" s="305"/>
      <c r="PDL34" s="305"/>
      <c r="PDM34" s="305"/>
      <c r="PDN34" s="305"/>
      <c r="PDO34" s="305"/>
      <c r="PDP34" s="305"/>
      <c r="PDQ34" s="305"/>
      <c r="PDR34" s="305"/>
      <c r="PDS34" s="305"/>
      <c r="PDT34" s="305"/>
      <c r="PDU34" s="305"/>
      <c r="PDV34" s="305"/>
      <c r="PDW34" s="305"/>
      <c r="PDX34" s="305"/>
      <c r="PDY34" s="305"/>
      <c r="PDZ34" s="305"/>
      <c r="PEA34" s="305"/>
      <c r="PEB34" s="305"/>
      <c r="PEC34" s="305"/>
      <c r="PED34" s="305"/>
      <c r="PEE34" s="305"/>
      <c r="PEF34" s="305"/>
      <c r="PEG34" s="305"/>
      <c r="PEH34" s="305"/>
      <c r="PEI34" s="305"/>
      <c r="PEJ34" s="305"/>
      <c r="PEK34" s="305"/>
      <c r="PEL34" s="305"/>
      <c r="PEM34" s="305"/>
      <c r="PEN34" s="305"/>
      <c r="PEO34" s="305"/>
      <c r="PEP34" s="305"/>
      <c r="PEQ34" s="305"/>
      <c r="PER34" s="305"/>
      <c r="PES34" s="305"/>
      <c r="PET34" s="305"/>
      <c r="PEU34" s="305"/>
      <c r="PEV34" s="305"/>
      <c r="PEW34" s="305"/>
      <c r="PEX34" s="305"/>
      <c r="PEY34" s="305"/>
      <c r="PEZ34" s="305"/>
      <c r="PFA34" s="305"/>
      <c r="PFB34" s="305"/>
      <c r="PFC34" s="305"/>
      <c r="PFD34" s="305"/>
      <c r="PFE34" s="305"/>
      <c r="PFF34" s="305"/>
      <c r="PFG34" s="305"/>
      <c r="PFH34" s="305"/>
      <c r="PFI34" s="305"/>
      <c r="PFJ34" s="305"/>
      <c r="PFK34" s="305"/>
      <c r="PFL34" s="305"/>
      <c r="PFM34" s="305"/>
      <c r="PFN34" s="305"/>
      <c r="PFO34" s="305"/>
      <c r="PFP34" s="305"/>
      <c r="PFQ34" s="305"/>
      <c r="PFR34" s="305"/>
      <c r="PFS34" s="305"/>
      <c r="PFT34" s="305"/>
      <c r="PFU34" s="305"/>
      <c r="PFV34" s="305"/>
      <c r="PFW34" s="305"/>
      <c r="PFX34" s="305"/>
      <c r="PFY34" s="305"/>
      <c r="PFZ34" s="305"/>
      <c r="PGA34" s="305"/>
      <c r="PGB34" s="305"/>
      <c r="PGC34" s="305"/>
      <c r="PGD34" s="305"/>
      <c r="PGE34" s="305"/>
      <c r="PGF34" s="305"/>
      <c r="PGG34" s="305"/>
      <c r="PGH34" s="305"/>
      <c r="PGI34" s="305"/>
      <c r="PGJ34" s="305"/>
      <c r="PGK34" s="305"/>
      <c r="PGL34" s="305"/>
      <c r="PGM34" s="305"/>
      <c r="PGN34" s="305"/>
      <c r="PGO34" s="305"/>
      <c r="PGP34" s="305"/>
      <c r="PGQ34" s="305"/>
      <c r="PGR34" s="305"/>
      <c r="PGS34" s="305"/>
      <c r="PGT34" s="305"/>
      <c r="PGU34" s="305"/>
      <c r="PGV34" s="305"/>
      <c r="PGW34" s="305"/>
      <c r="PGX34" s="305"/>
      <c r="PGY34" s="305"/>
      <c r="PGZ34" s="305"/>
      <c r="PHA34" s="305"/>
      <c r="PHB34" s="305"/>
      <c r="PHC34" s="305"/>
      <c r="PHD34" s="305"/>
      <c r="PHE34" s="305"/>
      <c r="PHF34" s="305"/>
      <c r="PHG34" s="305"/>
      <c r="PHH34" s="305"/>
      <c r="PHI34" s="305"/>
      <c r="PHJ34" s="305"/>
      <c r="PHK34" s="305"/>
      <c r="PHL34" s="305"/>
      <c r="PHM34" s="305"/>
      <c r="PHN34" s="305"/>
      <c r="PHO34" s="305"/>
      <c r="PHP34" s="305"/>
      <c r="PHQ34" s="305"/>
      <c r="PHR34" s="305"/>
      <c r="PHS34" s="305"/>
      <c r="PHT34" s="305"/>
      <c r="PHU34" s="305"/>
      <c r="PHV34" s="305"/>
      <c r="PHW34" s="305"/>
      <c r="PHX34" s="305"/>
      <c r="PHY34" s="305"/>
      <c r="PHZ34" s="305"/>
      <c r="PIA34" s="305"/>
      <c r="PIB34" s="305"/>
      <c r="PIC34" s="305"/>
      <c r="PID34" s="305"/>
      <c r="PIE34" s="305"/>
      <c r="PIF34" s="305"/>
      <c r="PIG34" s="305"/>
      <c r="PIH34" s="305"/>
      <c r="PII34" s="305"/>
      <c r="PIJ34" s="305"/>
      <c r="PIK34" s="305"/>
      <c r="PIL34" s="305"/>
      <c r="PIM34" s="305"/>
      <c r="PIN34" s="305"/>
      <c r="PIO34" s="305"/>
      <c r="PIP34" s="305"/>
      <c r="PIQ34" s="305"/>
      <c r="PIR34" s="305"/>
      <c r="PIS34" s="305"/>
      <c r="PIT34" s="305"/>
      <c r="PIU34" s="305"/>
      <c r="PIV34" s="305"/>
      <c r="PIW34" s="305"/>
      <c r="PIX34" s="305"/>
      <c r="PIY34" s="305"/>
      <c r="PIZ34" s="305"/>
      <c r="PJA34" s="305"/>
      <c r="PJB34" s="305"/>
      <c r="PJC34" s="305"/>
      <c r="PJD34" s="305"/>
      <c r="PJE34" s="305"/>
      <c r="PJF34" s="305"/>
      <c r="PJG34" s="305"/>
      <c r="PJH34" s="305"/>
      <c r="PJI34" s="305"/>
      <c r="PJJ34" s="305"/>
      <c r="PJK34" s="305"/>
      <c r="PJL34" s="305"/>
      <c r="PJM34" s="305"/>
      <c r="PJN34" s="305"/>
      <c r="PJO34" s="305"/>
      <c r="PJP34" s="305"/>
      <c r="PJQ34" s="305"/>
      <c r="PJR34" s="305"/>
      <c r="PJS34" s="305"/>
      <c r="PJT34" s="305"/>
      <c r="PJU34" s="305"/>
      <c r="PJV34" s="305"/>
      <c r="PJW34" s="305"/>
      <c r="PJX34" s="305"/>
      <c r="PJY34" s="305"/>
      <c r="PJZ34" s="305"/>
      <c r="PKA34" s="305"/>
      <c r="PKB34" s="305"/>
      <c r="PKC34" s="305"/>
      <c r="PKD34" s="305"/>
      <c r="PKE34" s="305"/>
      <c r="PKF34" s="305"/>
      <c r="PKG34" s="305"/>
      <c r="PKH34" s="305"/>
      <c r="PKI34" s="305"/>
      <c r="PKJ34" s="305"/>
      <c r="PKK34" s="305"/>
      <c r="PKL34" s="305"/>
      <c r="PKM34" s="305"/>
      <c r="PKN34" s="305"/>
      <c r="PKO34" s="305"/>
      <c r="PKP34" s="305"/>
      <c r="PKQ34" s="305"/>
      <c r="PKR34" s="305"/>
      <c r="PKS34" s="305"/>
      <c r="PKT34" s="305"/>
      <c r="PKU34" s="305"/>
      <c r="PKV34" s="305"/>
      <c r="PKW34" s="305"/>
      <c r="PKX34" s="305"/>
      <c r="PKY34" s="305"/>
      <c r="PKZ34" s="305"/>
      <c r="PLA34" s="305"/>
      <c r="PLB34" s="305"/>
      <c r="PLC34" s="305"/>
      <c r="PLD34" s="305"/>
      <c r="PLE34" s="305"/>
      <c r="PLF34" s="305"/>
      <c r="PLG34" s="305"/>
      <c r="PLH34" s="305"/>
      <c r="PLI34" s="305"/>
      <c r="PLJ34" s="305"/>
      <c r="PLK34" s="305"/>
      <c r="PLL34" s="305"/>
      <c r="PLM34" s="305"/>
      <c r="PLN34" s="305"/>
      <c r="PLO34" s="305"/>
      <c r="PLP34" s="305"/>
      <c r="PLQ34" s="305"/>
      <c r="PLR34" s="305"/>
      <c r="PLS34" s="305"/>
      <c r="PLT34" s="305"/>
      <c r="PLU34" s="305"/>
      <c r="PLV34" s="305"/>
      <c r="PLW34" s="305"/>
      <c r="PLX34" s="305"/>
      <c r="PLY34" s="305"/>
      <c r="PLZ34" s="305"/>
      <c r="PMA34" s="305"/>
      <c r="PMB34" s="305"/>
      <c r="PMC34" s="305"/>
      <c r="PMD34" s="305"/>
      <c r="PME34" s="305"/>
      <c r="PMF34" s="305"/>
      <c r="PMG34" s="305"/>
      <c r="PMH34" s="305"/>
      <c r="PMI34" s="305"/>
      <c r="PMJ34" s="305"/>
      <c r="PMK34" s="305"/>
      <c r="PML34" s="305"/>
      <c r="PMM34" s="305"/>
      <c r="PMN34" s="305"/>
      <c r="PMO34" s="305"/>
      <c r="PMP34" s="305"/>
      <c r="PMQ34" s="305"/>
      <c r="PMR34" s="305"/>
      <c r="PMS34" s="305"/>
      <c r="PMT34" s="305"/>
      <c r="PMU34" s="305"/>
      <c r="PMV34" s="305"/>
      <c r="PMW34" s="305"/>
      <c r="PMX34" s="305"/>
      <c r="PMY34" s="305"/>
      <c r="PMZ34" s="305"/>
      <c r="PNA34" s="305"/>
      <c r="PNB34" s="305"/>
      <c r="PNC34" s="305"/>
      <c r="PND34" s="305"/>
      <c r="PNE34" s="305"/>
      <c r="PNF34" s="305"/>
      <c r="PNG34" s="305"/>
      <c r="PNH34" s="305"/>
      <c r="PNI34" s="305"/>
      <c r="PNJ34" s="305"/>
      <c r="PNK34" s="305"/>
      <c r="PNL34" s="305"/>
      <c r="PNM34" s="305"/>
      <c r="PNN34" s="305"/>
      <c r="PNO34" s="305"/>
      <c r="PNP34" s="305"/>
      <c r="PNQ34" s="305"/>
      <c r="PNR34" s="305"/>
      <c r="PNS34" s="305"/>
      <c r="PNT34" s="305"/>
      <c r="PNU34" s="305"/>
      <c r="PNV34" s="305"/>
      <c r="PNW34" s="305"/>
      <c r="PNX34" s="305"/>
      <c r="PNY34" s="305"/>
      <c r="PNZ34" s="305"/>
      <c r="POA34" s="305"/>
      <c r="POB34" s="305"/>
      <c r="POC34" s="305"/>
      <c r="POD34" s="305"/>
      <c r="POE34" s="305"/>
      <c r="POF34" s="305"/>
      <c r="POG34" s="305"/>
      <c r="POH34" s="305"/>
      <c r="POI34" s="305"/>
      <c r="POJ34" s="305"/>
      <c r="POK34" s="305"/>
      <c r="POL34" s="305"/>
      <c r="POM34" s="305"/>
      <c r="PON34" s="305"/>
      <c r="POO34" s="305"/>
      <c r="POP34" s="305"/>
      <c r="POQ34" s="305"/>
      <c r="POR34" s="305"/>
      <c r="POS34" s="305"/>
      <c r="POT34" s="305"/>
      <c r="POU34" s="305"/>
      <c r="POV34" s="305"/>
      <c r="POW34" s="305"/>
      <c r="POX34" s="305"/>
      <c r="POY34" s="305"/>
      <c r="POZ34" s="305"/>
      <c r="PPA34" s="305"/>
      <c r="PPB34" s="305"/>
      <c r="PPC34" s="305"/>
      <c r="PPD34" s="305"/>
      <c r="PPE34" s="305"/>
      <c r="PPF34" s="305"/>
      <c r="PPG34" s="305"/>
      <c r="PPH34" s="305"/>
      <c r="PPI34" s="305"/>
      <c r="PPJ34" s="305"/>
      <c r="PPK34" s="305"/>
      <c r="PPL34" s="305"/>
      <c r="PPM34" s="305"/>
      <c r="PPN34" s="305"/>
      <c r="PPO34" s="305"/>
      <c r="PPP34" s="305"/>
      <c r="PPQ34" s="305"/>
      <c r="PPR34" s="305"/>
      <c r="PPS34" s="305"/>
      <c r="PPT34" s="305"/>
      <c r="PPU34" s="305"/>
      <c r="PPV34" s="305"/>
      <c r="PPW34" s="305"/>
      <c r="PPX34" s="305"/>
      <c r="PPY34" s="305"/>
      <c r="PPZ34" s="305"/>
      <c r="PQA34" s="305"/>
      <c r="PQB34" s="305"/>
      <c r="PQC34" s="305"/>
      <c r="PQD34" s="305"/>
      <c r="PQE34" s="305"/>
      <c r="PQF34" s="305"/>
      <c r="PQG34" s="305"/>
      <c r="PQH34" s="305"/>
      <c r="PQI34" s="305"/>
      <c r="PQJ34" s="305"/>
      <c r="PQK34" s="305"/>
      <c r="PQL34" s="305"/>
      <c r="PQM34" s="305"/>
      <c r="PQN34" s="305"/>
      <c r="PQO34" s="305"/>
      <c r="PQP34" s="305"/>
      <c r="PQQ34" s="305"/>
      <c r="PQR34" s="305"/>
      <c r="PQS34" s="305"/>
      <c r="PQT34" s="305"/>
      <c r="PQU34" s="305"/>
      <c r="PQV34" s="305"/>
      <c r="PQW34" s="305"/>
      <c r="PQX34" s="305"/>
      <c r="PQY34" s="305"/>
      <c r="PQZ34" s="305"/>
      <c r="PRA34" s="305"/>
      <c r="PRB34" s="305"/>
      <c r="PRC34" s="305"/>
      <c r="PRD34" s="305"/>
      <c r="PRE34" s="305"/>
      <c r="PRF34" s="305"/>
      <c r="PRG34" s="305"/>
      <c r="PRH34" s="305"/>
      <c r="PRI34" s="305"/>
      <c r="PRJ34" s="305"/>
      <c r="PRK34" s="305"/>
      <c r="PRL34" s="305"/>
      <c r="PRM34" s="305"/>
      <c r="PRN34" s="305"/>
      <c r="PRO34" s="305"/>
      <c r="PRP34" s="305"/>
      <c r="PRQ34" s="305"/>
      <c r="PRR34" s="305"/>
      <c r="PRS34" s="305"/>
      <c r="PRT34" s="305"/>
      <c r="PRU34" s="305"/>
      <c r="PRV34" s="305"/>
      <c r="PRW34" s="305"/>
      <c r="PRX34" s="305"/>
      <c r="PRY34" s="305"/>
      <c r="PRZ34" s="305"/>
      <c r="PSA34" s="305"/>
      <c r="PSB34" s="305"/>
      <c r="PSC34" s="305"/>
      <c r="PSD34" s="305"/>
      <c r="PSE34" s="305"/>
      <c r="PSF34" s="305"/>
      <c r="PSG34" s="305"/>
      <c r="PSH34" s="305"/>
      <c r="PSI34" s="305"/>
      <c r="PSJ34" s="305"/>
      <c r="PSK34" s="305"/>
      <c r="PSL34" s="305"/>
      <c r="PSM34" s="305"/>
      <c r="PSN34" s="305"/>
      <c r="PSO34" s="305"/>
      <c r="PSP34" s="305"/>
      <c r="PSQ34" s="305"/>
      <c r="PSR34" s="305"/>
      <c r="PSS34" s="305"/>
      <c r="PST34" s="305"/>
      <c r="PSU34" s="305"/>
      <c r="PSV34" s="305"/>
      <c r="PSW34" s="305"/>
      <c r="PSX34" s="305"/>
      <c r="PSY34" s="305"/>
      <c r="PSZ34" s="305"/>
      <c r="PTA34" s="305"/>
      <c r="PTB34" s="305"/>
      <c r="PTC34" s="305"/>
      <c r="PTD34" s="305"/>
      <c r="PTE34" s="305"/>
      <c r="PTF34" s="305"/>
      <c r="PTG34" s="305"/>
      <c r="PTH34" s="305"/>
      <c r="PTI34" s="305"/>
      <c r="PTJ34" s="305"/>
      <c r="PTK34" s="305"/>
      <c r="PTL34" s="305"/>
      <c r="PTM34" s="305"/>
      <c r="PTN34" s="305"/>
      <c r="PTO34" s="305"/>
      <c r="PTP34" s="305"/>
      <c r="PTQ34" s="305"/>
      <c r="PTR34" s="305"/>
      <c r="PTS34" s="305"/>
      <c r="PTT34" s="305"/>
      <c r="PTU34" s="305"/>
      <c r="PTV34" s="305"/>
      <c r="PTW34" s="305"/>
      <c r="PTX34" s="305"/>
      <c r="PTY34" s="305"/>
      <c r="PTZ34" s="305"/>
      <c r="PUA34" s="305"/>
      <c r="PUB34" s="305"/>
      <c r="PUC34" s="305"/>
      <c r="PUD34" s="305"/>
      <c r="PUE34" s="305"/>
      <c r="PUF34" s="305"/>
      <c r="PUG34" s="305"/>
      <c r="PUH34" s="305"/>
      <c r="PUI34" s="305"/>
      <c r="PUJ34" s="305"/>
      <c r="PUK34" s="305"/>
      <c r="PUL34" s="305"/>
      <c r="PUM34" s="305"/>
      <c r="PUN34" s="305"/>
      <c r="PUO34" s="305"/>
      <c r="PUP34" s="305"/>
      <c r="PUQ34" s="305"/>
      <c r="PUR34" s="305"/>
      <c r="PUS34" s="305"/>
      <c r="PUT34" s="305"/>
      <c r="PUU34" s="305"/>
      <c r="PUV34" s="305"/>
      <c r="PUW34" s="305"/>
      <c r="PUX34" s="305"/>
      <c r="PUY34" s="305"/>
      <c r="PUZ34" s="305"/>
      <c r="PVA34" s="305"/>
      <c r="PVB34" s="305"/>
      <c r="PVC34" s="305"/>
      <c r="PVD34" s="305"/>
      <c r="PVE34" s="305"/>
      <c r="PVF34" s="305"/>
      <c r="PVG34" s="305"/>
      <c r="PVH34" s="305"/>
      <c r="PVI34" s="305"/>
      <c r="PVJ34" s="305"/>
      <c r="PVK34" s="305"/>
      <c r="PVL34" s="305"/>
      <c r="PVM34" s="305"/>
      <c r="PVN34" s="305"/>
      <c r="PVO34" s="305"/>
      <c r="PVP34" s="305"/>
      <c r="PVQ34" s="305"/>
      <c r="PVR34" s="305"/>
      <c r="PVS34" s="305"/>
      <c r="PVT34" s="305"/>
      <c r="PVU34" s="305"/>
      <c r="PVV34" s="305"/>
      <c r="PVW34" s="305"/>
      <c r="PVX34" s="305"/>
      <c r="PVY34" s="305"/>
      <c r="PVZ34" s="305"/>
      <c r="PWA34" s="305"/>
      <c r="PWB34" s="305"/>
      <c r="PWC34" s="305"/>
      <c r="PWD34" s="305"/>
      <c r="PWE34" s="305"/>
      <c r="PWF34" s="305"/>
      <c r="PWG34" s="305"/>
      <c r="PWH34" s="305"/>
      <c r="PWI34" s="305"/>
      <c r="PWJ34" s="305"/>
      <c r="PWK34" s="305"/>
      <c r="PWL34" s="305"/>
      <c r="PWM34" s="305"/>
      <c r="PWN34" s="305"/>
      <c r="PWO34" s="305"/>
      <c r="PWP34" s="305"/>
      <c r="PWQ34" s="305"/>
      <c r="PWR34" s="305"/>
      <c r="PWS34" s="305"/>
      <c r="PWT34" s="305"/>
      <c r="PWU34" s="305"/>
      <c r="PWV34" s="305"/>
      <c r="PWW34" s="305"/>
      <c r="PWX34" s="305"/>
      <c r="PWY34" s="305"/>
      <c r="PWZ34" s="305"/>
      <c r="PXA34" s="305"/>
      <c r="PXB34" s="305"/>
      <c r="PXC34" s="305"/>
      <c r="PXD34" s="305"/>
      <c r="PXE34" s="305"/>
      <c r="PXF34" s="305"/>
      <c r="PXG34" s="305"/>
      <c r="PXH34" s="305"/>
      <c r="PXI34" s="305"/>
      <c r="PXJ34" s="305"/>
      <c r="PXK34" s="305"/>
      <c r="PXL34" s="305"/>
      <c r="PXM34" s="305"/>
      <c r="PXN34" s="305"/>
      <c r="PXO34" s="305"/>
      <c r="PXP34" s="305"/>
      <c r="PXQ34" s="305"/>
      <c r="PXR34" s="305"/>
      <c r="PXS34" s="305"/>
      <c r="PXT34" s="305"/>
      <c r="PXU34" s="305"/>
      <c r="PXV34" s="305"/>
      <c r="PXW34" s="305"/>
      <c r="PXX34" s="305"/>
      <c r="PXY34" s="305"/>
      <c r="PXZ34" s="305"/>
      <c r="PYA34" s="305"/>
      <c r="PYB34" s="305"/>
      <c r="PYC34" s="305"/>
      <c r="PYD34" s="305"/>
      <c r="PYE34" s="305"/>
      <c r="PYF34" s="305"/>
      <c r="PYG34" s="305"/>
      <c r="PYH34" s="305"/>
      <c r="PYI34" s="305"/>
      <c r="PYJ34" s="305"/>
      <c r="PYK34" s="305"/>
      <c r="PYL34" s="305"/>
      <c r="PYM34" s="305"/>
      <c r="PYN34" s="305"/>
      <c r="PYO34" s="305"/>
      <c r="PYP34" s="305"/>
      <c r="PYQ34" s="305"/>
      <c r="PYR34" s="305"/>
      <c r="PYS34" s="305"/>
      <c r="PYT34" s="305"/>
      <c r="PYU34" s="305"/>
      <c r="PYV34" s="305"/>
      <c r="PYW34" s="305"/>
      <c r="PYX34" s="305"/>
      <c r="PYY34" s="305"/>
      <c r="PYZ34" s="305"/>
      <c r="PZA34" s="305"/>
      <c r="PZB34" s="305"/>
      <c r="PZC34" s="305"/>
      <c r="PZD34" s="305"/>
      <c r="PZE34" s="305"/>
      <c r="PZF34" s="305"/>
      <c r="PZG34" s="305"/>
      <c r="PZH34" s="305"/>
      <c r="PZI34" s="305"/>
      <c r="PZJ34" s="305"/>
      <c r="PZK34" s="305"/>
      <c r="PZL34" s="305"/>
      <c r="PZM34" s="305"/>
      <c r="PZN34" s="305"/>
      <c r="PZO34" s="305"/>
      <c r="PZP34" s="305"/>
      <c r="PZQ34" s="305"/>
      <c r="PZR34" s="305"/>
      <c r="PZS34" s="305"/>
      <c r="PZT34" s="305"/>
      <c r="PZU34" s="305"/>
      <c r="PZV34" s="305"/>
      <c r="PZW34" s="305"/>
      <c r="PZX34" s="305"/>
      <c r="PZY34" s="305"/>
      <c r="PZZ34" s="305"/>
      <c r="QAA34" s="305"/>
      <c r="QAB34" s="305"/>
      <c r="QAC34" s="305"/>
      <c r="QAD34" s="305"/>
      <c r="QAE34" s="305"/>
      <c r="QAF34" s="305"/>
      <c r="QAG34" s="305"/>
      <c r="QAH34" s="305"/>
      <c r="QAI34" s="305"/>
      <c r="QAJ34" s="305"/>
      <c r="QAK34" s="305"/>
      <c r="QAL34" s="305"/>
      <c r="QAM34" s="305"/>
      <c r="QAN34" s="305"/>
      <c r="QAO34" s="305"/>
      <c r="QAP34" s="305"/>
      <c r="QAQ34" s="305"/>
      <c r="QAR34" s="305"/>
      <c r="QAS34" s="305"/>
      <c r="QAT34" s="305"/>
      <c r="QAU34" s="305"/>
      <c r="QAV34" s="305"/>
      <c r="QAW34" s="305"/>
      <c r="QAX34" s="305"/>
      <c r="QAY34" s="305"/>
      <c r="QAZ34" s="305"/>
      <c r="QBA34" s="305"/>
      <c r="QBB34" s="305"/>
      <c r="QBC34" s="305"/>
      <c r="QBD34" s="305"/>
      <c r="QBE34" s="305"/>
      <c r="QBF34" s="305"/>
      <c r="QBG34" s="305"/>
      <c r="QBH34" s="305"/>
      <c r="QBI34" s="305"/>
      <c r="QBJ34" s="305"/>
      <c r="QBK34" s="305"/>
      <c r="QBL34" s="305"/>
      <c r="QBM34" s="305"/>
      <c r="QBN34" s="305"/>
      <c r="QBO34" s="305"/>
      <c r="QBP34" s="305"/>
      <c r="QBQ34" s="305"/>
      <c r="QBR34" s="305"/>
      <c r="QBS34" s="305"/>
      <c r="QBT34" s="305"/>
      <c r="QBU34" s="305"/>
      <c r="QBV34" s="305"/>
      <c r="QBW34" s="305"/>
      <c r="QBX34" s="305"/>
      <c r="QBY34" s="305"/>
      <c r="QBZ34" s="305"/>
      <c r="QCA34" s="305"/>
      <c r="QCB34" s="305"/>
      <c r="QCC34" s="305"/>
      <c r="QCD34" s="305"/>
      <c r="QCE34" s="305"/>
      <c r="QCF34" s="305"/>
      <c r="QCG34" s="305"/>
      <c r="QCH34" s="305"/>
      <c r="QCI34" s="305"/>
      <c r="QCJ34" s="305"/>
      <c r="QCK34" s="305"/>
      <c r="QCL34" s="305"/>
      <c r="QCM34" s="305"/>
      <c r="QCN34" s="305"/>
      <c r="QCO34" s="305"/>
      <c r="QCP34" s="305"/>
      <c r="QCQ34" s="305"/>
      <c r="QCR34" s="305"/>
      <c r="QCS34" s="305"/>
      <c r="QCT34" s="305"/>
      <c r="QCU34" s="305"/>
      <c r="QCV34" s="305"/>
      <c r="QCW34" s="305"/>
      <c r="QCX34" s="305"/>
      <c r="QCY34" s="305"/>
      <c r="QCZ34" s="305"/>
      <c r="QDA34" s="305"/>
      <c r="QDB34" s="305"/>
      <c r="QDC34" s="305"/>
      <c r="QDD34" s="305"/>
      <c r="QDE34" s="305"/>
      <c r="QDF34" s="305"/>
      <c r="QDG34" s="305"/>
      <c r="QDH34" s="305"/>
      <c r="QDI34" s="305"/>
      <c r="QDJ34" s="305"/>
      <c r="QDK34" s="305"/>
      <c r="QDL34" s="305"/>
      <c r="QDM34" s="305"/>
      <c r="QDN34" s="305"/>
      <c r="QDO34" s="305"/>
      <c r="QDP34" s="305"/>
      <c r="QDQ34" s="305"/>
      <c r="QDR34" s="305"/>
      <c r="QDS34" s="305"/>
      <c r="QDT34" s="305"/>
      <c r="QDU34" s="305"/>
      <c r="QDV34" s="305"/>
      <c r="QDW34" s="305"/>
      <c r="QDX34" s="305"/>
      <c r="QDY34" s="305"/>
      <c r="QDZ34" s="305"/>
      <c r="QEA34" s="305"/>
      <c r="QEB34" s="305"/>
      <c r="QEC34" s="305"/>
      <c r="QED34" s="305"/>
      <c r="QEE34" s="305"/>
      <c r="QEF34" s="305"/>
      <c r="QEG34" s="305"/>
      <c r="QEH34" s="305"/>
      <c r="QEI34" s="305"/>
      <c r="QEJ34" s="305"/>
      <c r="QEK34" s="305"/>
      <c r="QEL34" s="305"/>
      <c r="QEM34" s="305"/>
      <c r="QEN34" s="305"/>
      <c r="QEO34" s="305"/>
      <c r="QEP34" s="305"/>
      <c r="QEQ34" s="305"/>
      <c r="QER34" s="305"/>
      <c r="QES34" s="305"/>
      <c r="QET34" s="305"/>
      <c r="QEU34" s="305"/>
      <c r="QEV34" s="305"/>
      <c r="QEW34" s="305"/>
      <c r="QEX34" s="305"/>
      <c r="QEY34" s="305"/>
      <c r="QEZ34" s="305"/>
      <c r="QFA34" s="305"/>
      <c r="QFB34" s="305"/>
      <c r="QFC34" s="305"/>
      <c r="QFD34" s="305"/>
      <c r="QFE34" s="305"/>
      <c r="QFF34" s="305"/>
      <c r="QFG34" s="305"/>
      <c r="QFH34" s="305"/>
      <c r="QFI34" s="305"/>
      <c r="QFJ34" s="305"/>
      <c r="QFK34" s="305"/>
      <c r="QFL34" s="305"/>
      <c r="QFM34" s="305"/>
      <c r="QFN34" s="305"/>
      <c r="QFO34" s="305"/>
      <c r="QFP34" s="305"/>
      <c r="QFQ34" s="305"/>
      <c r="QFR34" s="305"/>
      <c r="QFS34" s="305"/>
      <c r="QFT34" s="305"/>
      <c r="QFU34" s="305"/>
      <c r="QFV34" s="305"/>
      <c r="QFW34" s="305"/>
      <c r="QFX34" s="305"/>
      <c r="QFY34" s="305"/>
      <c r="QFZ34" s="305"/>
      <c r="QGA34" s="305"/>
      <c r="QGB34" s="305"/>
      <c r="QGC34" s="305"/>
      <c r="QGD34" s="305"/>
      <c r="QGE34" s="305"/>
      <c r="QGF34" s="305"/>
      <c r="QGG34" s="305"/>
      <c r="QGH34" s="305"/>
      <c r="QGI34" s="305"/>
      <c r="QGJ34" s="305"/>
      <c r="QGK34" s="305"/>
      <c r="QGL34" s="305"/>
      <c r="QGM34" s="305"/>
      <c r="QGN34" s="305"/>
      <c r="QGO34" s="305"/>
      <c r="QGP34" s="305"/>
      <c r="QGQ34" s="305"/>
      <c r="QGR34" s="305"/>
      <c r="QGS34" s="305"/>
      <c r="QGT34" s="305"/>
      <c r="QGU34" s="305"/>
      <c r="QGV34" s="305"/>
      <c r="QGW34" s="305"/>
      <c r="QGX34" s="305"/>
      <c r="QGY34" s="305"/>
      <c r="QGZ34" s="305"/>
      <c r="QHA34" s="305"/>
      <c r="QHB34" s="305"/>
      <c r="QHC34" s="305"/>
      <c r="QHD34" s="305"/>
      <c r="QHE34" s="305"/>
      <c r="QHF34" s="305"/>
      <c r="QHG34" s="305"/>
      <c r="QHH34" s="305"/>
      <c r="QHI34" s="305"/>
      <c r="QHJ34" s="305"/>
      <c r="QHK34" s="305"/>
      <c r="QHL34" s="305"/>
      <c r="QHM34" s="305"/>
      <c r="QHN34" s="305"/>
      <c r="QHO34" s="305"/>
      <c r="QHP34" s="305"/>
      <c r="QHQ34" s="305"/>
      <c r="QHR34" s="305"/>
      <c r="QHS34" s="305"/>
      <c r="QHT34" s="305"/>
      <c r="QHU34" s="305"/>
      <c r="QHV34" s="305"/>
      <c r="QHW34" s="305"/>
      <c r="QHX34" s="305"/>
      <c r="QHY34" s="305"/>
      <c r="QHZ34" s="305"/>
      <c r="QIA34" s="305"/>
      <c r="QIB34" s="305"/>
      <c r="QIC34" s="305"/>
      <c r="QID34" s="305"/>
      <c r="QIE34" s="305"/>
      <c r="QIF34" s="305"/>
      <c r="QIG34" s="305"/>
      <c r="QIH34" s="305"/>
      <c r="QII34" s="305"/>
      <c r="QIJ34" s="305"/>
      <c r="QIK34" s="305"/>
      <c r="QIL34" s="305"/>
      <c r="QIM34" s="305"/>
      <c r="QIN34" s="305"/>
      <c r="QIO34" s="305"/>
      <c r="QIP34" s="305"/>
      <c r="QIQ34" s="305"/>
      <c r="QIR34" s="305"/>
      <c r="QIS34" s="305"/>
      <c r="QIT34" s="305"/>
      <c r="QIU34" s="305"/>
      <c r="QIV34" s="305"/>
      <c r="QIW34" s="305"/>
      <c r="QIX34" s="305"/>
      <c r="QIY34" s="305"/>
      <c r="QIZ34" s="305"/>
      <c r="QJA34" s="305"/>
      <c r="QJB34" s="305"/>
      <c r="QJC34" s="305"/>
      <c r="QJD34" s="305"/>
      <c r="QJE34" s="305"/>
      <c r="QJF34" s="305"/>
      <c r="QJG34" s="305"/>
      <c r="QJH34" s="305"/>
      <c r="QJI34" s="305"/>
      <c r="QJJ34" s="305"/>
      <c r="QJK34" s="305"/>
      <c r="QJL34" s="305"/>
      <c r="QJM34" s="305"/>
      <c r="QJN34" s="305"/>
      <c r="QJO34" s="305"/>
      <c r="QJP34" s="305"/>
      <c r="QJQ34" s="305"/>
      <c r="QJR34" s="305"/>
      <c r="QJS34" s="305"/>
      <c r="QJT34" s="305"/>
      <c r="QJU34" s="305"/>
      <c r="QJV34" s="305"/>
      <c r="QJW34" s="305"/>
      <c r="QJX34" s="305"/>
      <c r="QJY34" s="305"/>
      <c r="QJZ34" s="305"/>
      <c r="QKA34" s="305"/>
      <c r="QKB34" s="305"/>
      <c r="QKC34" s="305"/>
      <c r="QKD34" s="305"/>
      <c r="QKE34" s="305"/>
      <c r="QKF34" s="305"/>
      <c r="QKG34" s="305"/>
      <c r="QKH34" s="305"/>
      <c r="QKI34" s="305"/>
      <c r="QKJ34" s="305"/>
      <c r="QKK34" s="305"/>
      <c r="QKL34" s="305"/>
      <c r="QKM34" s="305"/>
      <c r="QKN34" s="305"/>
      <c r="QKO34" s="305"/>
      <c r="QKP34" s="305"/>
      <c r="QKQ34" s="305"/>
      <c r="QKR34" s="305"/>
      <c r="QKS34" s="305"/>
      <c r="QKT34" s="305"/>
      <c r="QKU34" s="305"/>
      <c r="QKV34" s="305"/>
      <c r="QKW34" s="305"/>
      <c r="QKX34" s="305"/>
      <c r="QKY34" s="305"/>
      <c r="QKZ34" s="305"/>
      <c r="QLA34" s="305"/>
      <c r="QLB34" s="305"/>
      <c r="QLC34" s="305"/>
      <c r="QLD34" s="305"/>
      <c r="QLE34" s="305"/>
      <c r="QLF34" s="305"/>
      <c r="QLG34" s="305"/>
      <c r="QLH34" s="305"/>
      <c r="QLI34" s="305"/>
      <c r="QLJ34" s="305"/>
      <c r="QLK34" s="305"/>
      <c r="QLL34" s="305"/>
      <c r="QLM34" s="305"/>
      <c r="QLN34" s="305"/>
      <c r="QLO34" s="305"/>
      <c r="QLP34" s="305"/>
      <c r="QLQ34" s="305"/>
      <c r="QLR34" s="305"/>
      <c r="QLS34" s="305"/>
      <c r="QLT34" s="305"/>
      <c r="QLU34" s="305"/>
      <c r="QLV34" s="305"/>
      <c r="QLW34" s="305"/>
      <c r="QLX34" s="305"/>
      <c r="QLY34" s="305"/>
      <c r="QLZ34" s="305"/>
      <c r="QMA34" s="305"/>
      <c r="QMB34" s="305"/>
      <c r="QMC34" s="305"/>
      <c r="QMD34" s="305"/>
      <c r="QME34" s="305"/>
      <c r="QMF34" s="305"/>
      <c r="QMG34" s="305"/>
      <c r="QMH34" s="305"/>
      <c r="QMI34" s="305"/>
      <c r="QMJ34" s="305"/>
      <c r="QMK34" s="305"/>
      <c r="QML34" s="305"/>
      <c r="QMM34" s="305"/>
      <c r="QMN34" s="305"/>
      <c r="QMO34" s="305"/>
      <c r="QMP34" s="305"/>
      <c r="QMQ34" s="305"/>
      <c r="QMR34" s="305"/>
      <c r="QMS34" s="305"/>
      <c r="QMT34" s="305"/>
      <c r="QMU34" s="305"/>
      <c r="QMV34" s="305"/>
      <c r="QMW34" s="305"/>
      <c r="QMX34" s="305"/>
      <c r="QMY34" s="305"/>
      <c r="QMZ34" s="305"/>
      <c r="QNA34" s="305"/>
      <c r="QNB34" s="305"/>
      <c r="QNC34" s="305"/>
      <c r="QND34" s="305"/>
      <c r="QNE34" s="305"/>
      <c r="QNF34" s="305"/>
      <c r="QNG34" s="305"/>
      <c r="QNH34" s="305"/>
      <c r="QNI34" s="305"/>
      <c r="QNJ34" s="305"/>
      <c r="QNK34" s="305"/>
      <c r="QNL34" s="305"/>
      <c r="QNM34" s="305"/>
      <c r="QNN34" s="305"/>
      <c r="QNO34" s="305"/>
      <c r="QNP34" s="305"/>
      <c r="QNQ34" s="305"/>
      <c r="QNR34" s="305"/>
      <c r="QNS34" s="305"/>
      <c r="QNT34" s="305"/>
      <c r="QNU34" s="305"/>
      <c r="QNV34" s="305"/>
      <c r="QNW34" s="305"/>
      <c r="QNX34" s="305"/>
      <c r="QNY34" s="305"/>
      <c r="QNZ34" s="305"/>
      <c r="QOA34" s="305"/>
      <c r="QOB34" s="305"/>
      <c r="QOC34" s="305"/>
      <c r="QOD34" s="305"/>
      <c r="QOE34" s="305"/>
      <c r="QOF34" s="305"/>
      <c r="QOG34" s="305"/>
      <c r="QOH34" s="305"/>
      <c r="QOI34" s="305"/>
      <c r="QOJ34" s="305"/>
      <c r="QOK34" s="305"/>
      <c r="QOL34" s="305"/>
      <c r="QOM34" s="305"/>
      <c r="QON34" s="305"/>
      <c r="QOO34" s="305"/>
      <c r="QOP34" s="305"/>
      <c r="QOQ34" s="305"/>
      <c r="QOR34" s="305"/>
      <c r="QOS34" s="305"/>
      <c r="QOT34" s="305"/>
      <c r="QOU34" s="305"/>
      <c r="QOV34" s="305"/>
      <c r="QOW34" s="305"/>
      <c r="QOX34" s="305"/>
      <c r="QOY34" s="305"/>
      <c r="QOZ34" s="305"/>
      <c r="QPA34" s="305"/>
      <c r="QPB34" s="305"/>
      <c r="QPC34" s="305"/>
      <c r="QPD34" s="305"/>
      <c r="QPE34" s="305"/>
      <c r="QPF34" s="305"/>
      <c r="QPG34" s="305"/>
      <c r="QPH34" s="305"/>
      <c r="QPI34" s="305"/>
      <c r="QPJ34" s="305"/>
      <c r="QPK34" s="305"/>
      <c r="QPL34" s="305"/>
      <c r="QPM34" s="305"/>
      <c r="QPN34" s="305"/>
      <c r="QPO34" s="305"/>
      <c r="QPP34" s="305"/>
      <c r="QPQ34" s="305"/>
      <c r="QPR34" s="305"/>
      <c r="QPS34" s="305"/>
      <c r="QPT34" s="305"/>
      <c r="QPU34" s="305"/>
      <c r="QPV34" s="305"/>
      <c r="QPW34" s="305"/>
      <c r="QPX34" s="305"/>
      <c r="QPY34" s="305"/>
      <c r="QPZ34" s="305"/>
      <c r="QQA34" s="305"/>
      <c r="QQB34" s="305"/>
      <c r="QQC34" s="305"/>
      <c r="QQD34" s="305"/>
      <c r="QQE34" s="305"/>
      <c r="QQF34" s="305"/>
      <c r="QQG34" s="305"/>
      <c r="QQH34" s="305"/>
      <c r="QQI34" s="305"/>
      <c r="QQJ34" s="305"/>
      <c r="QQK34" s="305"/>
      <c r="QQL34" s="305"/>
      <c r="QQM34" s="305"/>
      <c r="QQN34" s="305"/>
      <c r="QQO34" s="305"/>
      <c r="QQP34" s="305"/>
      <c r="QQQ34" s="305"/>
      <c r="QQR34" s="305"/>
      <c r="QQS34" s="305"/>
      <c r="QQT34" s="305"/>
      <c r="QQU34" s="305"/>
      <c r="QQV34" s="305"/>
      <c r="QQW34" s="305"/>
      <c r="QQX34" s="305"/>
      <c r="QQY34" s="305"/>
      <c r="QQZ34" s="305"/>
      <c r="QRA34" s="305"/>
      <c r="QRB34" s="305"/>
      <c r="QRC34" s="305"/>
      <c r="QRD34" s="305"/>
      <c r="QRE34" s="305"/>
      <c r="QRF34" s="305"/>
      <c r="QRG34" s="305"/>
      <c r="QRH34" s="305"/>
      <c r="QRI34" s="305"/>
      <c r="QRJ34" s="305"/>
      <c r="QRK34" s="305"/>
      <c r="QRL34" s="305"/>
      <c r="QRM34" s="305"/>
      <c r="QRN34" s="305"/>
      <c r="QRO34" s="305"/>
      <c r="QRP34" s="305"/>
      <c r="QRQ34" s="305"/>
      <c r="QRR34" s="305"/>
      <c r="QRS34" s="305"/>
      <c r="QRT34" s="305"/>
      <c r="QRU34" s="305"/>
      <c r="QRV34" s="305"/>
      <c r="QRW34" s="305"/>
      <c r="QRX34" s="305"/>
      <c r="QRY34" s="305"/>
      <c r="QRZ34" s="305"/>
      <c r="QSA34" s="305"/>
      <c r="QSB34" s="305"/>
      <c r="QSC34" s="305"/>
      <c r="QSD34" s="305"/>
      <c r="QSE34" s="305"/>
      <c r="QSF34" s="305"/>
      <c r="QSG34" s="305"/>
      <c r="QSH34" s="305"/>
      <c r="QSI34" s="305"/>
      <c r="QSJ34" s="305"/>
      <c r="QSK34" s="305"/>
      <c r="QSL34" s="305"/>
      <c r="QSM34" s="305"/>
      <c r="QSN34" s="305"/>
      <c r="QSO34" s="305"/>
      <c r="QSP34" s="305"/>
      <c r="QSQ34" s="305"/>
      <c r="QSR34" s="305"/>
      <c r="QSS34" s="305"/>
      <c r="QST34" s="305"/>
      <c r="QSU34" s="305"/>
      <c r="QSV34" s="305"/>
      <c r="QSW34" s="305"/>
      <c r="QSX34" s="305"/>
      <c r="QSY34" s="305"/>
      <c r="QSZ34" s="305"/>
      <c r="QTA34" s="305"/>
      <c r="QTB34" s="305"/>
      <c r="QTC34" s="305"/>
      <c r="QTD34" s="305"/>
      <c r="QTE34" s="305"/>
      <c r="QTF34" s="305"/>
      <c r="QTG34" s="305"/>
      <c r="QTH34" s="305"/>
      <c r="QTI34" s="305"/>
      <c r="QTJ34" s="305"/>
      <c r="QTK34" s="305"/>
      <c r="QTL34" s="305"/>
      <c r="QTM34" s="305"/>
      <c r="QTN34" s="305"/>
      <c r="QTO34" s="305"/>
      <c r="QTP34" s="305"/>
      <c r="QTQ34" s="305"/>
      <c r="QTR34" s="305"/>
      <c r="QTS34" s="305"/>
      <c r="QTT34" s="305"/>
      <c r="QTU34" s="305"/>
      <c r="QTV34" s="305"/>
      <c r="QTW34" s="305"/>
      <c r="QTX34" s="305"/>
      <c r="QTY34" s="305"/>
      <c r="QTZ34" s="305"/>
      <c r="QUA34" s="305"/>
      <c r="QUB34" s="305"/>
      <c r="QUC34" s="305"/>
      <c r="QUD34" s="305"/>
      <c r="QUE34" s="305"/>
      <c r="QUF34" s="305"/>
      <c r="QUG34" s="305"/>
      <c r="QUH34" s="305"/>
      <c r="QUI34" s="305"/>
      <c r="QUJ34" s="305"/>
      <c r="QUK34" s="305"/>
      <c r="QUL34" s="305"/>
      <c r="QUM34" s="305"/>
      <c r="QUN34" s="305"/>
      <c r="QUO34" s="305"/>
      <c r="QUP34" s="305"/>
      <c r="QUQ34" s="305"/>
      <c r="QUR34" s="305"/>
      <c r="QUS34" s="305"/>
      <c r="QUT34" s="305"/>
      <c r="QUU34" s="305"/>
      <c r="QUV34" s="305"/>
      <c r="QUW34" s="305"/>
      <c r="QUX34" s="305"/>
      <c r="QUY34" s="305"/>
      <c r="QUZ34" s="305"/>
      <c r="QVA34" s="305"/>
      <c r="QVB34" s="305"/>
      <c r="QVC34" s="305"/>
      <c r="QVD34" s="305"/>
      <c r="QVE34" s="305"/>
      <c r="QVF34" s="305"/>
      <c r="QVG34" s="305"/>
      <c r="QVH34" s="305"/>
      <c r="QVI34" s="305"/>
      <c r="QVJ34" s="305"/>
      <c r="QVK34" s="305"/>
      <c r="QVL34" s="305"/>
      <c r="QVM34" s="305"/>
      <c r="QVN34" s="305"/>
      <c r="QVO34" s="305"/>
      <c r="QVP34" s="305"/>
      <c r="QVQ34" s="305"/>
      <c r="QVR34" s="305"/>
      <c r="QVS34" s="305"/>
      <c r="QVT34" s="305"/>
      <c r="QVU34" s="305"/>
      <c r="QVV34" s="305"/>
      <c r="QVW34" s="305"/>
      <c r="QVX34" s="305"/>
      <c r="QVY34" s="305"/>
      <c r="QVZ34" s="305"/>
      <c r="QWA34" s="305"/>
      <c r="QWB34" s="305"/>
      <c r="QWC34" s="305"/>
      <c r="QWD34" s="305"/>
      <c r="QWE34" s="305"/>
      <c r="QWF34" s="305"/>
      <c r="QWG34" s="305"/>
      <c r="QWH34" s="305"/>
      <c r="QWI34" s="305"/>
      <c r="QWJ34" s="305"/>
      <c r="QWK34" s="305"/>
      <c r="QWL34" s="305"/>
      <c r="QWM34" s="305"/>
      <c r="QWN34" s="305"/>
      <c r="QWO34" s="305"/>
      <c r="QWP34" s="305"/>
      <c r="QWQ34" s="305"/>
      <c r="QWR34" s="305"/>
      <c r="QWS34" s="305"/>
      <c r="QWT34" s="305"/>
      <c r="QWU34" s="305"/>
      <c r="QWV34" s="305"/>
      <c r="QWW34" s="305"/>
      <c r="QWX34" s="305"/>
      <c r="QWY34" s="305"/>
      <c r="QWZ34" s="305"/>
      <c r="QXA34" s="305"/>
      <c r="QXB34" s="305"/>
      <c r="QXC34" s="305"/>
      <c r="QXD34" s="305"/>
      <c r="QXE34" s="305"/>
      <c r="QXF34" s="305"/>
      <c r="QXG34" s="305"/>
      <c r="QXH34" s="305"/>
      <c r="QXI34" s="305"/>
      <c r="QXJ34" s="305"/>
      <c r="QXK34" s="305"/>
      <c r="QXL34" s="305"/>
      <c r="QXM34" s="305"/>
      <c r="QXN34" s="305"/>
      <c r="QXO34" s="305"/>
      <c r="QXP34" s="305"/>
      <c r="QXQ34" s="305"/>
      <c r="QXR34" s="305"/>
      <c r="QXS34" s="305"/>
      <c r="QXT34" s="305"/>
      <c r="QXU34" s="305"/>
      <c r="QXV34" s="305"/>
      <c r="QXW34" s="305"/>
      <c r="QXX34" s="305"/>
      <c r="QXY34" s="305"/>
      <c r="QXZ34" s="305"/>
      <c r="QYA34" s="305"/>
      <c r="QYB34" s="305"/>
      <c r="QYC34" s="305"/>
      <c r="QYD34" s="305"/>
      <c r="QYE34" s="305"/>
      <c r="QYF34" s="305"/>
      <c r="QYG34" s="305"/>
      <c r="QYH34" s="305"/>
      <c r="QYI34" s="305"/>
      <c r="QYJ34" s="305"/>
      <c r="QYK34" s="305"/>
      <c r="QYL34" s="305"/>
      <c r="QYM34" s="305"/>
      <c r="QYN34" s="305"/>
      <c r="QYO34" s="305"/>
      <c r="QYP34" s="305"/>
      <c r="QYQ34" s="305"/>
      <c r="QYR34" s="305"/>
      <c r="QYS34" s="305"/>
      <c r="QYT34" s="305"/>
      <c r="QYU34" s="305"/>
      <c r="QYV34" s="305"/>
      <c r="QYW34" s="305"/>
      <c r="QYX34" s="305"/>
      <c r="QYY34" s="305"/>
      <c r="QYZ34" s="305"/>
      <c r="QZA34" s="305"/>
      <c r="QZB34" s="305"/>
      <c r="QZC34" s="305"/>
      <c r="QZD34" s="305"/>
      <c r="QZE34" s="305"/>
      <c r="QZF34" s="305"/>
      <c r="QZG34" s="305"/>
      <c r="QZH34" s="305"/>
      <c r="QZI34" s="305"/>
      <c r="QZJ34" s="305"/>
      <c r="QZK34" s="305"/>
      <c r="QZL34" s="305"/>
      <c r="QZM34" s="305"/>
      <c r="QZN34" s="305"/>
      <c r="QZO34" s="305"/>
      <c r="QZP34" s="305"/>
      <c r="QZQ34" s="305"/>
      <c r="QZR34" s="305"/>
      <c r="QZS34" s="305"/>
      <c r="QZT34" s="305"/>
      <c r="QZU34" s="305"/>
      <c r="QZV34" s="305"/>
      <c r="QZW34" s="305"/>
      <c r="QZX34" s="305"/>
      <c r="QZY34" s="305"/>
      <c r="QZZ34" s="305"/>
      <c r="RAA34" s="305"/>
      <c r="RAB34" s="305"/>
      <c r="RAC34" s="305"/>
      <c r="RAD34" s="305"/>
      <c r="RAE34" s="305"/>
      <c r="RAF34" s="305"/>
      <c r="RAG34" s="305"/>
      <c r="RAH34" s="305"/>
      <c r="RAI34" s="305"/>
      <c r="RAJ34" s="305"/>
      <c r="RAK34" s="305"/>
      <c r="RAL34" s="305"/>
      <c r="RAM34" s="305"/>
      <c r="RAN34" s="305"/>
      <c r="RAO34" s="305"/>
      <c r="RAP34" s="305"/>
      <c r="RAQ34" s="305"/>
      <c r="RAR34" s="305"/>
      <c r="RAS34" s="305"/>
      <c r="RAT34" s="305"/>
      <c r="RAU34" s="305"/>
      <c r="RAV34" s="305"/>
      <c r="RAW34" s="305"/>
      <c r="RAX34" s="305"/>
      <c r="RAY34" s="305"/>
      <c r="RAZ34" s="305"/>
      <c r="RBA34" s="305"/>
      <c r="RBB34" s="305"/>
      <c r="RBC34" s="305"/>
      <c r="RBD34" s="305"/>
      <c r="RBE34" s="305"/>
      <c r="RBF34" s="305"/>
      <c r="RBG34" s="305"/>
      <c r="RBH34" s="305"/>
      <c r="RBI34" s="305"/>
      <c r="RBJ34" s="305"/>
      <c r="RBK34" s="305"/>
      <c r="RBL34" s="305"/>
      <c r="RBM34" s="305"/>
      <c r="RBN34" s="305"/>
      <c r="RBO34" s="305"/>
      <c r="RBP34" s="305"/>
      <c r="RBQ34" s="305"/>
      <c r="RBR34" s="305"/>
      <c r="RBS34" s="305"/>
      <c r="RBT34" s="305"/>
      <c r="RBU34" s="305"/>
      <c r="RBV34" s="305"/>
      <c r="RBW34" s="305"/>
      <c r="RBX34" s="305"/>
      <c r="RBY34" s="305"/>
      <c r="RBZ34" s="305"/>
      <c r="RCA34" s="305"/>
      <c r="RCB34" s="305"/>
      <c r="RCC34" s="305"/>
      <c r="RCD34" s="305"/>
      <c r="RCE34" s="305"/>
      <c r="RCF34" s="305"/>
      <c r="RCG34" s="305"/>
      <c r="RCH34" s="305"/>
      <c r="RCI34" s="305"/>
      <c r="RCJ34" s="305"/>
      <c r="RCK34" s="305"/>
      <c r="RCL34" s="305"/>
      <c r="RCM34" s="305"/>
      <c r="RCN34" s="305"/>
      <c r="RCO34" s="305"/>
      <c r="RCP34" s="305"/>
      <c r="RCQ34" s="305"/>
      <c r="RCR34" s="305"/>
      <c r="RCS34" s="305"/>
      <c r="RCT34" s="305"/>
      <c r="RCU34" s="305"/>
      <c r="RCV34" s="305"/>
      <c r="RCW34" s="305"/>
      <c r="RCX34" s="305"/>
      <c r="RCY34" s="305"/>
      <c r="RCZ34" s="305"/>
      <c r="RDA34" s="305"/>
      <c r="RDB34" s="305"/>
      <c r="RDC34" s="305"/>
      <c r="RDD34" s="305"/>
      <c r="RDE34" s="305"/>
      <c r="RDF34" s="305"/>
      <c r="RDG34" s="305"/>
      <c r="RDH34" s="305"/>
      <c r="RDI34" s="305"/>
      <c r="RDJ34" s="305"/>
      <c r="RDK34" s="305"/>
      <c r="RDL34" s="305"/>
      <c r="RDM34" s="305"/>
      <c r="RDN34" s="305"/>
      <c r="RDO34" s="305"/>
      <c r="RDP34" s="305"/>
      <c r="RDQ34" s="305"/>
      <c r="RDR34" s="305"/>
      <c r="RDS34" s="305"/>
      <c r="RDT34" s="305"/>
      <c r="RDU34" s="305"/>
      <c r="RDV34" s="305"/>
      <c r="RDW34" s="305"/>
      <c r="RDX34" s="305"/>
      <c r="RDY34" s="305"/>
      <c r="RDZ34" s="305"/>
      <c r="REA34" s="305"/>
      <c r="REB34" s="305"/>
      <c r="REC34" s="305"/>
      <c r="RED34" s="305"/>
      <c r="REE34" s="305"/>
      <c r="REF34" s="305"/>
      <c r="REG34" s="305"/>
      <c r="REH34" s="305"/>
      <c r="REI34" s="305"/>
      <c r="REJ34" s="305"/>
      <c r="REK34" s="305"/>
      <c r="REL34" s="305"/>
      <c r="REM34" s="305"/>
      <c r="REN34" s="305"/>
      <c r="REO34" s="305"/>
      <c r="REP34" s="305"/>
      <c r="REQ34" s="305"/>
      <c r="RER34" s="305"/>
      <c r="RES34" s="305"/>
      <c r="RET34" s="305"/>
      <c r="REU34" s="305"/>
      <c r="REV34" s="305"/>
      <c r="REW34" s="305"/>
      <c r="REX34" s="305"/>
      <c r="REY34" s="305"/>
      <c r="REZ34" s="305"/>
      <c r="RFA34" s="305"/>
      <c r="RFB34" s="305"/>
      <c r="RFC34" s="305"/>
      <c r="RFD34" s="305"/>
      <c r="RFE34" s="305"/>
      <c r="RFF34" s="305"/>
      <c r="RFG34" s="305"/>
      <c r="RFH34" s="305"/>
      <c r="RFI34" s="305"/>
      <c r="RFJ34" s="305"/>
      <c r="RFK34" s="305"/>
      <c r="RFL34" s="305"/>
      <c r="RFM34" s="305"/>
      <c r="RFN34" s="305"/>
      <c r="RFO34" s="305"/>
      <c r="RFP34" s="305"/>
      <c r="RFQ34" s="305"/>
      <c r="RFR34" s="305"/>
      <c r="RFS34" s="305"/>
      <c r="RFT34" s="305"/>
      <c r="RFU34" s="305"/>
      <c r="RFV34" s="305"/>
      <c r="RFW34" s="305"/>
      <c r="RFX34" s="305"/>
      <c r="RFY34" s="305"/>
      <c r="RFZ34" s="305"/>
      <c r="RGA34" s="305"/>
      <c r="RGB34" s="305"/>
      <c r="RGC34" s="305"/>
      <c r="RGD34" s="305"/>
      <c r="RGE34" s="305"/>
      <c r="RGF34" s="305"/>
      <c r="RGG34" s="305"/>
      <c r="RGH34" s="305"/>
      <c r="RGI34" s="305"/>
      <c r="RGJ34" s="305"/>
      <c r="RGK34" s="305"/>
      <c r="RGL34" s="305"/>
      <c r="RGM34" s="305"/>
      <c r="RGN34" s="305"/>
      <c r="RGO34" s="305"/>
      <c r="RGP34" s="305"/>
      <c r="RGQ34" s="305"/>
      <c r="RGR34" s="305"/>
      <c r="RGS34" s="305"/>
      <c r="RGT34" s="305"/>
      <c r="RGU34" s="305"/>
      <c r="RGV34" s="305"/>
      <c r="RGW34" s="305"/>
      <c r="RGX34" s="305"/>
      <c r="RGY34" s="305"/>
      <c r="RGZ34" s="305"/>
      <c r="RHA34" s="305"/>
      <c r="RHB34" s="305"/>
      <c r="RHC34" s="305"/>
      <c r="RHD34" s="305"/>
      <c r="RHE34" s="305"/>
      <c r="RHF34" s="305"/>
      <c r="RHG34" s="305"/>
      <c r="RHH34" s="305"/>
      <c r="RHI34" s="305"/>
      <c r="RHJ34" s="305"/>
      <c r="RHK34" s="305"/>
      <c r="RHL34" s="305"/>
      <c r="RHM34" s="305"/>
      <c r="RHN34" s="305"/>
      <c r="RHO34" s="305"/>
      <c r="RHP34" s="305"/>
      <c r="RHQ34" s="305"/>
      <c r="RHR34" s="305"/>
      <c r="RHS34" s="305"/>
      <c r="RHT34" s="305"/>
      <c r="RHU34" s="305"/>
      <c r="RHV34" s="305"/>
      <c r="RHW34" s="305"/>
      <c r="RHX34" s="305"/>
      <c r="RHY34" s="305"/>
      <c r="RHZ34" s="305"/>
      <c r="RIA34" s="305"/>
      <c r="RIB34" s="305"/>
      <c r="RIC34" s="305"/>
      <c r="RID34" s="305"/>
      <c r="RIE34" s="305"/>
      <c r="RIF34" s="305"/>
      <c r="RIG34" s="305"/>
      <c r="RIH34" s="305"/>
      <c r="RII34" s="305"/>
      <c r="RIJ34" s="305"/>
      <c r="RIK34" s="305"/>
      <c r="RIL34" s="305"/>
      <c r="RIM34" s="305"/>
      <c r="RIN34" s="305"/>
      <c r="RIO34" s="305"/>
      <c r="RIP34" s="305"/>
      <c r="RIQ34" s="305"/>
      <c r="RIR34" s="305"/>
      <c r="RIS34" s="305"/>
      <c r="RIT34" s="305"/>
      <c r="RIU34" s="305"/>
      <c r="RIV34" s="305"/>
      <c r="RIW34" s="305"/>
      <c r="RIX34" s="305"/>
      <c r="RIY34" s="305"/>
      <c r="RIZ34" s="305"/>
      <c r="RJA34" s="305"/>
      <c r="RJB34" s="305"/>
      <c r="RJC34" s="305"/>
      <c r="RJD34" s="305"/>
      <c r="RJE34" s="305"/>
      <c r="RJF34" s="305"/>
      <c r="RJG34" s="305"/>
      <c r="RJH34" s="305"/>
      <c r="RJI34" s="305"/>
      <c r="RJJ34" s="305"/>
      <c r="RJK34" s="305"/>
      <c r="RJL34" s="305"/>
      <c r="RJM34" s="305"/>
      <c r="RJN34" s="305"/>
      <c r="RJO34" s="305"/>
      <c r="RJP34" s="305"/>
      <c r="RJQ34" s="305"/>
      <c r="RJR34" s="305"/>
      <c r="RJS34" s="305"/>
      <c r="RJT34" s="305"/>
      <c r="RJU34" s="305"/>
      <c r="RJV34" s="305"/>
      <c r="RJW34" s="305"/>
      <c r="RJX34" s="305"/>
      <c r="RJY34" s="305"/>
      <c r="RJZ34" s="305"/>
      <c r="RKA34" s="305"/>
      <c r="RKB34" s="305"/>
      <c r="RKC34" s="305"/>
      <c r="RKD34" s="305"/>
      <c r="RKE34" s="305"/>
      <c r="RKF34" s="305"/>
      <c r="RKG34" s="305"/>
      <c r="RKH34" s="305"/>
      <c r="RKI34" s="305"/>
      <c r="RKJ34" s="305"/>
      <c r="RKK34" s="305"/>
      <c r="RKL34" s="305"/>
      <c r="RKM34" s="305"/>
      <c r="RKN34" s="305"/>
      <c r="RKO34" s="305"/>
      <c r="RKP34" s="305"/>
      <c r="RKQ34" s="305"/>
      <c r="RKR34" s="305"/>
      <c r="RKS34" s="305"/>
      <c r="RKT34" s="305"/>
      <c r="RKU34" s="305"/>
      <c r="RKV34" s="305"/>
      <c r="RKW34" s="305"/>
      <c r="RKX34" s="305"/>
      <c r="RKY34" s="305"/>
      <c r="RKZ34" s="305"/>
      <c r="RLA34" s="305"/>
      <c r="RLB34" s="305"/>
      <c r="RLC34" s="305"/>
      <c r="RLD34" s="305"/>
      <c r="RLE34" s="305"/>
      <c r="RLF34" s="305"/>
      <c r="RLG34" s="305"/>
      <c r="RLH34" s="305"/>
      <c r="RLI34" s="305"/>
      <c r="RLJ34" s="305"/>
      <c r="RLK34" s="305"/>
      <c r="RLL34" s="305"/>
      <c r="RLM34" s="305"/>
      <c r="RLN34" s="305"/>
      <c r="RLO34" s="305"/>
      <c r="RLP34" s="305"/>
      <c r="RLQ34" s="305"/>
      <c r="RLR34" s="305"/>
      <c r="RLS34" s="305"/>
      <c r="RLT34" s="305"/>
      <c r="RLU34" s="305"/>
      <c r="RLV34" s="305"/>
      <c r="RLW34" s="305"/>
      <c r="RLX34" s="305"/>
      <c r="RLY34" s="305"/>
      <c r="RLZ34" s="305"/>
      <c r="RMA34" s="305"/>
      <c r="RMB34" s="305"/>
      <c r="RMC34" s="305"/>
      <c r="RMD34" s="305"/>
      <c r="RME34" s="305"/>
      <c r="RMF34" s="305"/>
      <c r="RMG34" s="305"/>
      <c r="RMH34" s="305"/>
      <c r="RMI34" s="305"/>
      <c r="RMJ34" s="305"/>
      <c r="RMK34" s="305"/>
      <c r="RML34" s="305"/>
      <c r="RMM34" s="305"/>
      <c r="RMN34" s="305"/>
      <c r="RMO34" s="305"/>
      <c r="RMP34" s="305"/>
      <c r="RMQ34" s="305"/>
      <c r="RMR34" s="305"/>
      <c r="RMS34" s="305"/>
      <c r="RMT34" s="305"/>
      <c r="RMU34" s="305"/>
      <c r="RMV34" s="305"/>
      <c r="RMW34" s="305"/>
      <c r="RMX34" s="305"/>
      <c r="RMY34" s="305"/>
      <c r="RMZ34" s="305"/>
      <c r="RNA34" s="305"/>
      <c r="RNB34" s="305"/>
      <c r="RNC34" s="305"/>
      <c r="RND34" s="305"/>
      <c r="RNE34" s="305"/>
      <c r="RNF34" s="305"/>
      <c r="RNG34" s="305"/>
      <c r="RNH34" s="305"/>
      <c r="RNI34" s="305"/>
      <c r="RNJ34" s="305"/>
      <c r="RNK34" s="305"/>
      <c r="RNL34" s="305"/>
      <c r="RNM34" s="305"/>
      <c r="RNN34" s="305"/>
      <c r="RNO34" s="305"/>
      <c r="RNP34" s="305"/>
      <c r="RNQ34" s="305"/>
      <c r="RNR34" s="305"/>
      <c r="RNS34" s="305"/>
      <c r="RNT34" s="305"/>
      <c r="RNU34" s="305"/>
      <c r="RNV34" s="305"/>
      <c r="RNW34" s="305"/>
      <c r="RNX34" s="305"/>
      <c r="RNY34" s="305"/>
      <c r="RNZ34" s="305"/>
      <c r="ROA34" s="305"/>
      <c r="ROB34" s="305"/>
      <c r="ROC34" s="305"/>
      <c r="ROD34" s="305"/>
      <c r="ROE34" s="305"/>
      <c r="ROF34" s="305"/>
      <c r="ROG34" s="305"/>
      <c r="ROH34" s="305"/>
      <c r="ROI34" s="305"/>
      <c r="ROJ34" s="305"/>
      <c r="ROK34" s="305"/>
      <c r="ROL34" s="305"/>
      <c r="ROM34" s="305"/>
      <c r="RON34" s="305"/>
      <c r="ROO34" s="305"/>
      <c r="ROP34" s="305"/>
      <c r="ROQ34" s="305"/>
      <c r="ROR34" s="305"/>
      <c r="ROS34" s="305"/>
      <c r="ROT34" s="305"/>
      <c r="ROU34" s="305"/>
      <c r="ROV34" s="305"/>
      <c r="ROW34" s="305"/>
      <c r="ROX34" s="305"/>
      <c r="ROY34" s="305"/>
      <c r="ROZ34" s="305"/>
      <c r="RPA34" s="305"/>
      <c r="RPB34" s="305"/>
      <c r="RPC34" s="305"/>
      <c r="RPD34" s="305"/>
      <c r="RPE34" s="305"/>
      <c r="RPF34" s="305"/>
      <c r="RPG34" s="305"/>
      <c r="RPH34" s="305"/>
      <c r="RPI34" s="305"/>
      <c r="RPJ34" s="305"/>
      <c r="RPK34" s="305"/>
      <c r="RPL34" s="305"/>
      <c r="RPM34" s="305"/>
      <c r="RPN34" s="305"/>
      <c r="RPO34" s="305"/>
      <c r="RPP34" s="305"/>
      <c r="RPQ34" s="305"/>
      <c r="RPR34" s="305"/>
      <c r="RPS34" s="305"/>
      <c r="RPT34" s="305"/>
      <c r="RPU34" s="305"/>
      <c r="RPV34" s="305"/>
      <c r="RPW34" s="305"/>
      <c r="RPX34" s="305"/>
      <c r="RPY34" s="305"/>
      <c r="RPZ34" s="305"/>
      <c r="RQA34" s="305"/>
      <c r="RQB34" s="305"/>
      <c r="RQC34" s="305"/>
      <c r="RQD34" s="305"/>
      <c r="RQE34" s="305"/>
      <c r="RQF34" s="305"/>
      <c r="RQG34" s="305"/>
      <c r="RQH34" s="305"/>
      <c r="RQI34" s="305"/>
      <c r="RQJ34" s="305"/>
      <c r="RQK34" s="305"/>
      <c r="RQL34" s="305"/>
      <c r="RQM34" s="305"/>
      <c r="RQN34" s="305"/>
      <c r="RQO34" s="305"/>
      <c r="RQP34" s="305"/>
      <c r="RQQ34" s="305"/>
      <c r="RQR34" s="305"/>
      <c r="RQS34" s="305"/>
      <c r="RQT34" s="305"/>
      <c r="RQU34" s="305"/>
      <c r="RQV34" s="305"/>
      <c r="RQW34" s="305"/>
      <c r="RQX34" s="305"/>
      <c r="RQY34" s="305"/>
      <c r="RQZ34" s="305"/>
      <c r="RRA34" s="305"/>
      <c r="RRB34" s="305"/>
      <c r="RRC34" s="305"/>
      <c r="RRD34" s="305"/>
      <c r="RRE34" s="305"/>
      <c r="RRF34" s="305"/>
      <c r="RRG34" s="305"/>
      <c r="RRH34" s="305"/>
      <c r="RRI34" s="305"/>
      <c r="RRJ34" s="305"/>
      <c r="RRK34" s="305"/>
      <c r="RRL34" s="305"/>
      <c r="RRM34" s="305"/>
      <c r="RRN34" s="305"/>
      <c r="RRO34" s="305"/>
      <c r="RRP34" s="305"/>
      <c r="RRQ34" s="305"/>
      <c r="RRR34" s="305"/>
      <c r="RRS34" s="305"/>
      <c r="RRT34" s="305"/>
      <c r="RRU34" s="305"/>
      <c r="RRV34" s="305"/>
      <c r="RRW34" s="305"/>
      <c r="RRX34" s="305"/>
      <c r="RRY34" s="305"/>
      <c r="RRZ34" s="305"/>
      <c r="RSA34" s="305"/>
      <c r="RSB34" s="305"/>
      <c r="RSC34" s="305"/>
      <c r="RSD34" s="305"/>
      <c r="RSE34" s="305"/>
      <c r="RSF34" s="305"/>
      <c r="RSG34" s="305"/>
      <c r="RSH34" s="305"/>
      <c r="RSI34" s="305"/>
      <c r="RSJ34" s="305"/>
      <c r="RSK34" s="305"/>
      <c r="RSL34" s="305"/>
      <c r="RSM34" s="305"/>
      <c r="RSN34" s="305"/>
      <c r="RSO34" s="305"/>
      <c r="RSP34" s="305"/>
      <c r="RSQ34" s="305"/>
      <c r="RSR34" s="305"/>
      <c r="RSS34" s="305"/>
      <c r="RST34" s="305"/>
      <c r="RSU34" s="305"/>
      <c r="RSV34" s="305"/>
      <c r="RSW34" s="305"/>
      <c r="RSX34" s="305"/>
      <c r="RSY34" s="305"/>
      <c r="RSZ34" s="305"/>
      <c r="RTA34" s="305"/>
      <c r="RTB34" s="305"/>
      <c r="RTC34" s="305"/>
      <c r="RTD34" s="305"/>
      <c r="RTE34" s="305"/>
      <c r="RTF34" s="305"/>
      <c r="RTG34" s="305"/>
      <c r="RTH34" s="305"/>
      <c r="RTI34" s="305"/>
      <c r="RTJ34" s="305"/>
      <c r="RTK34" s="305"/>
      <c r="RTL34" s="305"/>
      <c r="RTM34" s="305"/>
      <c r="RTN34" s="305"/>
      <c r="RTO34" s="305"/>
      <c r="RTP34" s="305"/>
      <c r="RTQ34" s="305"/>
      <c r="RTR34" s="305"/>
      <c r="RTS34" s="305"/>
      <c r="RTT34" s="305"/>
      <c r="RTU34" s="305"/>
      <c r="RTV34" s="305"/>
      <c r="RTW34" s="305"/>
      <c r="RTX34" s="305"/>
      <c r="RTY34" s="305"/>
      <c r="RTZ34" s="305"/>
      <c r="RUA34" s="305"/>
      <c r="RUB34" s="305"/>
      <c r="RUC34" s="305"/>
      <c r="RUD34" s="305"/>
      <c r="RUE34" s="305"/>
      <c r="RUF34" s="305"/>
      <c r="RUG34" s="305"/>
      <c r="RUH34" s="305"/>
      <c r="RUI34" s="305"/>
      <c r="RUJ34" s="305"/>
      <c r="RUK34" s="305"/>
      <c r="RUL34" s="305"/>
      <c r="RUM34" s="305"/>
      <c r="RUN34" s="305"/>
      <c r="RUO34" s="305"/>
      <c r="RUP34" s="305"/>
      <c r="RUQ34" s="305"/>
      <c r="RUR34" s="305"/>
      <c r="RUS34" s="305"/>
      <c r="RUT34" s="305"/>
      <c r="RUU34" s="305"/>
      <c r="RUV34" s="305"/>
      <c r="RUW34" s="305"/>
      <c r="RUX34" s="305"/>
      <c r="RUY34" s="305"/>
      <c r="RUZ34" s="305"/>
      <c r="RVA34" s="305"/>
      <c r="RVB34" s="305"/>
      <c r="RVC34" s="305"/>
      <c r="RVD34" s="305"/>
      <c r="RVE34" s="305"/>
      <c r="RVF34" s="305"/>
      <c r="RVG34" s="305"/>
      <c r="RVH34" s="305"/>
      <c r="RVI34" s="305"/>
      <c r="RVJ34" s="305"/>
      <c r="RVK34" s="305"/>
      <c r="RVL34" s="305"/>
      <c r="RVM34" s="305"/>
      <c r="RVN34" s="305"/>
      <c r="RVO34" s="305"/>
      <c r="RVP34" s="305"/>
      <c r="RVQ34" s="305"/>
      <c r="RVR34" s="305"/>
      <c r="RVS34" s="305"/>
      <c r="RVT34" s="305"/>
      <c r="RVU34" s="305"/>
      <c r="RVV34" s="305"/>
      <c r="RVW34" s="305"/>
      <c r="RVX34" s="305"/>
      <c r="RVY34" s="305"/>
      <c r="RVZ34" s="305"/>
      <c r="RWA34" s="305"/>
      <c r="RWB34" s="305"/>
      <c r="RWC34" s="305"/>
      <c r="RWD34" s="305"/>
      <c r="RWE34" s="305"/>
      <c r="RWF34" s="305"/>
      <c r="RWG34" s="305"/>
      <c r="RWH34" s="305"/>
      <c r="RWI34" s="305"/>
      <c r="RWJ34" s="305"/>
      <c r="RWK34" s="305"/>
      <c r="RWL34" s="305"/>
      <c r="RWM34" s="305"/>
      <c r="RWN34" s="305"/>
      <c r="RWO34" s="305"/>
      <c r="RWP34" s="305"/>
      <c r="RWQ34" s="305"/>
      <c r="RWR34" s="305"/>
      <c r="RWS34" s="305"/>
      <c r="RWT34" s="305"/>
      <c r="RWU34" s="305"/>
      <c r="RWV34" s="305"/>
      <c r="RWW34" s="305"/>
      <c r="RWX34" s="305"/>
      <c r="RWY34" s="305"/>
      <c r="RWZ34" s="305"/>
      <c r="RXA34" s="305"/>
      <c r="RXB34" s="305"/>
      <c r="RXC34" s="305"/>
      <c r="RXD34" s="305"/>
      <c r="RXE34" s="305"/>
      <c r="RXF34" s="305"/>
      <c r="RXG34" s="305"/>
      <c r="RXH34" s="305"/>
      <c r="RXI34" s="305"/>
      <c r="RXJ34" s="305"/>
      <c r="RXK34" s="305"/>
      <c r="RXL34" s="305"/>
      <c r="RXM34" s="305"/>
      <c r="RXN34" s="305"/>
      <c r="RXO34" s="305"/>
      <c r="RXP34" s="305"/>
      <c r="RXQ34" s="305"/>
      <c r="RXR34" s="305"/>
      <c r="RXS34" s="305"/>
      <c r="RXT34" s="305"/>
      <c r="RXU34" s="305"/>
      <c r="RXV34" s="305"/>
      <c r="RXW34" s="305"/>
      <c r="RXX34" s="305"/>
      <c r="RXY34" s="305"/>
      <c r="RXZ34" s="305"/>
      <c r="RYA34" s="305"/>
      <c r="RYB34" s="305"/>
      <c r="RYC34" s="305"/>
      <c r="RYD34" s="305"/>
      <c r="RYE34" s="305"/>
      <c r="RYF34" s="305"/>
      <c r="RYG34" s="305"/>
      <c r="RYH34" s="305"/>
      <c r="RYI34" s="305"/>
      <c r="RYJ34" s="305"/>
      <c r="RYK34" s="305"/>
      <c r="RYL34" s="305"/>
      <c r="RYM34" s="305"/>
      <c r="RYN34" s="305"/>
      <c r="RYO34" s="305"/>
      <c r="RYP34" s="305"/>
      <c r="RYQ34" s="305"/>
      <c r="RYR34" s="305"/>
      <c r="RYS34" s="305"/>
      <c r="RYT34" s="305"/>
      <c r="RYU34" s="305"/>
      <c r="RYV34" s="305"/>
      <c r="RYW34" s="305"/>
      <c r="RYX34" s="305"/>
      <c r="RYY34" s="305"/>
      <c r="RYZ34" s="305"/>
      <c r="RZA34" s="305"/>
      <c r="RZB34" s="305"/>
      <c r="RZC34" s="305"/>
      <c r="RZD34" s="305"/>
      <c r="RZE34" s="305"/>
      <c r="RZF34" s="305"/>
      <c r="RZG34" s="305"/>
      <c r="RZH34" s="305"/>
      <c r="RZI34" s="305"/>
      <c r="RZJ34" s="305"/>
      <c r="RZK34" s="305"/>
      <c r="RZL34" s="305"/>
      <c r="RZM34" s="305"/>
      <c r="RZN34" s="305"/>
      <c r="RZO34" s="305"/>
      <c r="RZP34" s="305"/>
      <c r="RZQ34" s="305"/>
      <c r="RZR34" s="305"/>
      <c r="RZS34" s="305"/>
      <c r="RZT34" s="305"/>
      <c r="RZU34" s="305"/>
      <c r="RZV34" s="305"/>
      <c r="RZW34" s="305"/>
      <c r="RZX34" s="305"/>
      <c r="RZY34" s="305"/>
      <c r="RZZ34" s="305"/>
      <c r="SAA34" s="305"/>
      <c r="SAB34" s="305"/>
      <c r="SAC34" s="305"/>
      <c r="SAD34" s="305"/>
      <c r="SAE34" s="305"/>
      <c r="SAF34" s="305"/>
      <c r="SAG34" s="305"/>
      <c r="SAH34" s="305"/>
      <c r="SAI34" s="305"/>
      <c r="SAJ34" s="305"/>
      <c r="SAK34" s="305"/>
      <c r="SAL34" s="305"/>
      <c r="SAM34" s="305"/>
      <c r="SAN34" s="305"/>
      <c r="SAO34" s="305"/>
      <c r="SAP34" s="305"/>
      <c r="SAQ34" s="305"/>
      <c r="SAR34" s="305"/>
      <c r="SAS34" s="305"/>
      <c r="SAT34" s="305"/>
      <c r="SAU34" s="305"/>
      <c r="SAV34" s="305"/>
      <c r="SAW34" s="305"/>
      <c r="SAX34" s="305"/>
      <c r="SAY34" s="305"/>
      <c r="SAZ34" s="305"/>
      <c r="SBA34" s="305"/>
      <c r="SBB34" s="305"/>
      <c r="SBC34" s="305"/>
      <c r="SBD34" s="305"/>
      <c r="SBE34" s="305"/>
      <c r="SBF34" s="305"/>
      <c r="SBG34" s="305"/>
      <c r="SBH34" s="305"/>
      <c r="SBI34" s="305"/>
      <c r="SBJ34" s="305"/>
      <c r="SBK34" s="305"/>
      <c r="SBL34" s="305"/>
      <c r="SBM34" s="305"/>
      <c r="SBN34" s="305"/>
      <c r="SBO34" s="305"/>
      <c r="SBP34" s="305"/>
      <c r="SBQ34" s="305"/>
      <c r="SBR34" s="305"/>
      <c r="SBS34" s="305"/>
      <c r="SBT34" s="305"/>
      <c r="SBU34" s="305"/>
      <c r="SBV34" s="305"/>
      <c r="SBW34" s="305"/>
      <c r="SBX34" s="305"/>
      <c r="SBY34" s="305"/>
      <c r="SBZ34" s="305"/>
      <c r="SCA34" s="305"/>
      <c r="SCB34" s="305"/>
      <c r="SCC34" s="305"/>
      <c r="SCD34" s="305"/>
      <c r="SCE34" s="305"/>
      <c r="SCF34" s="305"/>
      <c r="SCG34" s="305"/>
      <c r="SCH34" s="305"/>
      <c r="SCI34" s="305"/>
      <c r="SCJ34" s="305"/>
      <c r="SCK34" s="305"/>
      <c r="SCL34" s="305"/>
      <c r="SCM34" s="305"/>
      <c r="SCN34" s="305"/>
      <c r="SCO34" s="305"/>
      <c r="SCP34" s="305"/>
      <c r="SCQ34" s="305"/>
      <c r="SCR34" s="305"/>
      <c r="SCS34" s="305"/>
      <c r="SCT34" s="305"/>
      <c r="SCU34" s="305"/>
      <c r="SCV34" s="305"/>
      <c r="SCW34" s="305"/>
      <c r="SCX34" s="305"/>
      <c r="SCY34" s="305"/>
      <c r="SCZ34" s="305"/>
      <c r="SDA34" s="305"/>
      <c r="SDB34" s="305"/>
      <c r="SDC34" s="305"/>
      <c r="SDD34" s="305"/>
      <c r="SDE34" s="305"/>
      <c r="SDF34" s="305"/>
      <c r="SDG34" s="305"/>
      <c r="SDH34" s="305"/>
      <c r="SDI34" s="305"/>
      <c r="SDJ34" s="305"/>
      <c r="SDK34" s="305"/>
      <c r="SDL34" s="305"/>
      <c r="SDM34" s="305"/>
      <c r="SDN34" s="305"/>
      <c r="SDO34" s="305"/>
      <c r="SDP34" s="305"/>
      <c r="SDQ34" s="305"/>
      <c r="SDR34" s="305"/>
      <c r="SDS34" s="305"/>
      <c r="SDT34" s="305"/>
      <c r="SDU34" s="305"/>
      <c r="SDV34" s="305"/>
      <c r="SDW34" s="305"/>
      <c r="SDX34" s="305"/>
      <c r="SDY34" s="305"/>
      <c r="SDZ34" s="305"/>
      <c r="SEA34" s="305"/>
      <c r="SEB34" s="305"/>
      <c r="SEC34" s="305"/>
      <c r="SED34" s="305"/>
      <c r="SEE34" s="305"/>
      <c r="SEF34" s="305"/>
      <c r="SEG34" s="305"/>
      <c r="SEH34" s="305"/>
      <c r="SEI34" s="305"/>
      <c r="SEJ34" s="305"/>
      <c r="SEK34" s="305"/>
      <c r="SEL34" s="305"/>
      <c r="SEM34" s="305"/>
      <c r="SEN34" s="305"/>
      <c r="SEO34" s="305"/>
      <c r="SEP34" s="305"/>
      <c r="SEQ34" s="305"/>
      <c r="SER34" s="305"/>
      <c r="SES34" s="305"/>
      <c r="SET34" s="305"/>
      <c r="SEU34" s="305"/>
      <c r="SEV34" s="305"/>
      <c r="SEW34" s="305"/>
      <c r="SEX34" s="305"/>
      <c r="SEY34" s="305"/>
      <c r="SEZ34" s="305"/>
      <c r="SFA34" s="305"/>
      <c r="SFB34" s="305"/>
      <c r="SFC34" s="305"/>
      <c r="SFD34" s="305"/>
      <c r="SFE34" s="305"/>
      <c r="SFF34" s="305"/>
      <c r="SFG34" s="305"/>
      <c r="SFH34" s="305"/>
      <c r="SFI34" s="305"/>
      <c r="SFJ34" s="305"/>
      <c r="SFK34" s="305"/>
      <c r="SFL34" s="305"/>
      <c r="SFM34" s="305"/>
      <c r="SFN34" s="305"/>
      <c r="SFO34" s="305"/>
      <c r="SFP34" s="305"/>
      <c r="SFQ34" s="305"/>
      <c r="SFR34" s="305"/>
      <c r="SFS34" s="305"/>
      <c r="SFT34" s="305"/>
      <c r="SFU34" s="305"/>
      <c r="SFV34" s="305"/>
      <c r="SFW34" s="305"/>
      <c r="SFX34" s="305"/>
      <c r="SFY34" s="305"/>
      <c r="SFZ34" s="305"/>
      <c r="SGA34" s="305"/>
      <c r="SGB34" s="305"/>
      <c r="SGC34" s="305"/>
      <c r="SGD34" s="305"/>
      <c r="SGE34" s="305"/>
      <c r="SGF34" s="305"/>
      <c r="SGG34" s="305"/>
      <c r="SGH34" s="305"/>
      <c r="SGI34" s="305"/>
      <c r="SGJ34" s="305"/>
      <c r="SGK34" s="305"/>
      <c r="SGL34" s="305"/>
      <c r="SGM34" s="305"/>
      <c r="SGN34" s="305"/>
      <c r="SGO34" s="305"/>
      <c r="SGP34" s="305"/>
      <c r="SGQ34" s="305"/>
      <c r="SGR34" s="305"/>
      <c r="SGS34" s="305"/>
      <c r="SGT34" s="305"/>
      <c r="SGU34" s="305"/>
      <c r="SGV34" s="305"/>
      <c r="SGW34" s="305"/>
      <c r="SGX34" s="305"/>
      <c r="SGY34" s="305"/>
      <c r="SGZ34" s="305"/>
      <c r="SHA34" s="305"/>
      <c r="SHB34" s="305"/>
      <c r="SHC34" s="305"/>
      <c r="SHD34" s="305"/>
      <c r="SHE34" s="305"/>
      <c r="SHF34" s="305"/>
      <c r="SHG34" s="305"/>
      <c r="SHH34" s="305"/>
      <c r="SHI34" s="305"/>
      <c r="SHJ34" s="305"/>
      <c r="SHK34" s="305"/>
      <c r="SHL34" s="305"/>
      <c r="SHM34" s="305"/>
      <c r="SHN34" s="305"/>
      <c r="SHO34" s="305"/>
      <c r="SHP34" s="305"/>
      <c r="SHQ34" s="305"/>
      <c r="SHR34" s="305"/>
      <c r="SHS34" s="305"/>
      <c r="SHT34" s="305"/>
      <c r="SHU34" s="305"/>
      <c r="SHV34" s="305"/>
      <c r="SHW34" s="305"/>
      <c r="SHX34" s="305"/>
      <c r="SHY34" s="305"/>
      <c r="SHZ34" s="305"/>
      <c r="SIA34" s="305"/>
      <c r="SIB34" s="305"/>
      <c r="SIC34" s="305"/>
      <c r="SID34" s="305"/>
      <c r="SIE34" s="305"/>
      <c r="SIF34" s="305"/>
      <c r="SIG34" s="305"/>
      <c r="SIH34" s="305"/>
      <c r="SII34" s="305"/>
      <c r="SIJ34" s="305"/>
      <c r="SIK34" s="305"/>
      <c r="SIL34" s="305"/>
      <c r="SIM34" s="305"/>
      <c r="SIN34" s="305"/>
      <c r="SIO34" s="305"/>
      <c r="SIP34" s="305"/>
      <c r="SIQ34" s="305"/>
      <c r="SIR34" s="305"/>
      <c r="SIS34" s="305"/>
      <c r="SIT34" s="305"/>
      <c r="SIU34" s="305"/>
      <c r="SIV34" s="305"/>
      <c r="SIW34" s="305"/>
      <c r="SIX34" s="305"/>
      <c r="SIY34" s="305"/>
      <c r="SIZ34" s="305"/>
      <c r="SJA34" s="305"/>
      <c r="SJB34" s="305"/>
      <c r="SJC34" s="305"/>
      <c r="SJD34" s="305"/>
      <c r="SJE34" s="305"/>
      <c r="SJF34" s="305"/>
      <c r="SJG34" s="305"/>
      <c r="SJH34" s="305"/>
      <c r="SJI34" s="305"/>
      <c r="SJJ34" s="305"/>
      <c r="SJK34" s="305"/>
      <c r="SJL34" s="305"/>
      <c r="SJM34" s="305"/>
      <c r="SJN34" s="305"/>
      <c r="SJO34" s="305"/>
      <c r="SJP34" s="305"/>
      <c r="SJQ34" s="305"/>
      <c r="SJR34" s="305"/>
      <c r="SJS34" s="305"/>
      <c r="SJT34" s="305"/>
      <c r="SJU34" s="305"/>
      <c r="SJV34" s="305"/>
      <c r="SJW34" s="305"/>
      <c r="SJX34" s="305"/>
      <c r="SJY34" s="305"/>
      <c r="SJZ34" s="305"/>
      <c r="SKA34" s="305"/>
      <c r="SKB34" s="305"/>
      <c r="SKC34" s="305"/>
      <c r="SKD34" s="305"/>
      <c r="SKE34" s="305"/>
      <c r="SKF34" s="305"/>
      <c r="SKG34" s="305"/>
      <c r="SKH34" s="305"/>
      <c r="SKI34" s="305"/>
      <c r="SKJ34" s="305"/>
      <c r="SKK34" s="305"/>
      <c r="SKL34" s="305"/>
      <c r="SKM34" s="305"/>
      <c r="SKN34" s="305"/>
      <c r="SKO34" s="305"/>
      <c r="SKP34" s="305"/>
      <c r="SKQ34" s="305"/>
      <c r="SKR34" s="305"/>
      <c r="SKS34" s="305"/>
      <c r="SKT34" s="305"/>
      <c r="SKU34" s="305"/>
      <c r="SKV34" s="305"/>
      <c r="SKW34" s="305"/>
      <c r="SKX34" s="305"/>
      <c r="SKY34" s="305"/>
      <c r="SKZ34" s="305"/>
      <c r="SLA34" s="305"/>
      <c r="SLB34" s="305"/>
      <c r="SLC34" s="305"/>
      <c r="SLD34" s="305"/>
      <c r="SLE34" s="305"/>
      <c r="SLF34" s="305"/>
      <c r="SLG34" s="305"/>
      <c r="SLH34" s="305"/>
      <c r="SLI34" s="305"/>
      <c r="SLJ34" s="305"/>
      <c r="SLK34" s="305"/>
      <c r="SLL34" s="305"/>
      <c r="SLM34" s="305"/>
      <c r="SLN34" s="305"/>
      <c r="SLO34" s="305"/>
      <c r="SLP34" s="305"/>
      <c r="SLQ34" s="305"/>
      <c r="SLR34" s="305"/>
      <c r="SLS34" s="305"/>
      <c r="SLT34" s="305"/>
      <c r="SLU34" s="305"/>
      <c r="SLV34" s="305"/>
      <c r="SLW34" s="305"/>
      <c r="SLX34" s="305"/>
      <c r="SLY34" s="305"/>
      <c r="SLZ34" s="305"/>
      <c r="SMA34" s="305"/>
      <c r="SMB34" s="305"/>
      <c r="SMC34" s="305"/>
      <c r="SMD34" s="305"/>
      <c r="SME34" s="305"/>
      <c r="SMF34" s="305"/>
      <c r="SMG34" s="305"/>
      <c r="SMH34" s="305"/>
      <c r="SMI34" s="305"/>
      <c r="SMJ34" s="305"/>
      <c r="SMK34" s="305"/>
      <c r="SML34" s="305"/>
      <c r="SMM34" s="305"/>
      <c r="SMN34" s="305"/>
      <c r="SMO34" s="305"/>
      <c r="SMP34" s="305"/>
      <c r="SMQ34" s="305"/>
      <c r="SMR34" s="305"/>
      <c r="SMS34" s="305"/>
      <c r="SMT34" s="305"/>
      <c r="SMU34" s="305"/>
      <c r="SMV34" s="305"/>
      <c r="SMW34" s="305"/>
      <c r="SMX34" s="305"/>
      <c r="SMY34" s="305"/>
      <c r="SMZ34" s="305"/>
      <c r="SNA34" s="305"/>
      <c r="SNB34" s="305"/>
      <c r="SNC34" s="305"/>
      <c r="SND34" s="305"/>
      <c r="SNE34" s="305"/>
      <c r="SNF34" s="305"/>
      <c r="SNG34" s="305"/>
      <c r="SNH34" s="305"/>
      <c r="SNI34" s="305"/>
      <c r="SNJ34" s="305"/>
      <c r="SNK34" s="305"/>
      <c r="SNL34" s="305"/>
      <c r="SNM34" s="305"/>
      <c r="SNN34" s="305"/>
      <c r="SNO34" s="305"/>
      <c r="SNP34" s="305"/>
      <c r="SNQ34" s="305"/>
      <c r="SNR34" s="305"/>
      <c r="SNS34" s="305"/>
      <c r="SNT34" s="305"/>
      <c r="SNU34" s="305"/>
      <c r="SNV34" s="305"/>
      <c r="SNW34" s="305"/>
      <c r="SNX34" s="305"/>
      <c r="SNY34" s="305"/>
      <c r="SNZ34" s="305"/>
      <c r="SOA34" s="305"/>
      <c r="SOB34" s="305"/>
      <c r="SOC34" s="305"/>
      <c r="SOD34" s="305"/>
      <c r="SOE34" s="305"/>
      <c r="SOF34" s="305"/>
      <c r="SOG34" s="305"/>
      <c r="SOH34" s="305"/>
      <c r="SOI34" s="305"/>
      <c r="SOJ34" s="305"/>
      <c r="SOK34" s="305"/>
      <c r="SOL34" s="305"/>
      <c r="SOM34" s="305"/>
      <c r="SON34" s="305"/>
      <c r="SOO34" s="305"/>
      <c r="SOP34" s="305"/>
      <c r="SOQ34" s="305"/>
      <c r="SOR34" s="305"/>
      <c r="SOS34" s="305"/>
      <c r="SOT34" s="305"/>
      <c r="SOU34" s="305"/>
      <c r="SOV34" s="305"/>
      <c r="SOW34" s="305"/>
      <c r="SOX34" s="305"/>
      <c r="SOY34" s="305"/>
      <c r="SOZ34" s="305"/>
      <c r="SPA34" s="305"/>
      <c r="SPB34" s="305"/>
      <c r="SPC34" s="305"/>
      <c r="SPD34" s="305"/>
      <c r="SPE34" s="305"/>
      <c r="SPF34" s="305"/>
      <c r="SPG34" s="305"/>
      <c r="SPH34" s="305"/>
      <c r="SPI34" s="305"/>
      <c r="SPJ34" s="305"/>
      <c r="SPK34" s="305"/>
      <c r="SPL34" s="305"/>
      <c r="SPM34" s="305"/>
      <c r="SPN34" s="305"/>
      <c r="SPO34" s="305"/>
      <c r="SPP34" s="305"/>
      <c r="SPQ34" s="305"/>
      <c r="SPR34" s="305"/>
      <c r="SPS34" s="305"/>
      <c r="SPT34" s="305"/>
      <c r="SPU34" s="305"/>
      <c r="SPV34" s="305"/>
      <c r="SPW34" s="305"/>
      <c r="SPX34" s="305"/>
      <c r="SPY34" s="305"/>
      <c r="SPZ34" s="305"/>
      <c r="SQA34" s="305"/>
      <c r="SQB34" s="305"/>
      <c r="SQC34" s="305"/>
      <c r="SQD34" s="305"/>
      <c r="SQE34" s="305"/>
      <c r="SQF34" s="305"/>
      <c r="SQG34" s="305"/>
      <c r="SQH34" s="305"/>
      <c r="SQI34" s="305"/>
      <c r="SQJ34" s="305"/>
      <c r="SQK34" s="305"/>
      <c r="SQL34" s="305"/>
      <c r="SQM34" s="305"/>
      <c r="SQN34" s="305"/>
      <c r="SQO34" s="305"/>
      <c r="SQP34" s="305"/>
      <c r="SQQ34" s="305"/>
      <c r="SQR34" s="305"/>
      <c r="SQS34" s="305"/>
      <c r="SQT34" s="305"/>
      <c r="SQU34" s="305"/>
      <c r="SQV34" s="305"/>
      <c r="SQW34" s="305"/>
      <c r="SQX34" s="305"/>
      <c r="SQY34" s="305"/>
      <c r="SQZ34" s="305"/>
      <c r="SRA34" s="305"/>
      <c r="SRB34" s="305"/>
      <c r="SRC34" s="305"/>
      <c r="SRD34" s="305"/>
      <c r="SRE34" s="305"/>
      <c r="SRF34" s="305"/>
      <c r="SRG34" s="305"/>
      <c r="SRH34" s="305"/>
      <c r="SRI34" s="305"/>
      <c r="SRJ34" s="305"/>
      <c r="SRK34" s="305"/>
      <c r="SRL34" s="305"/>
      <c r="SRM34" s="305"/>
      <c r="SRN34" s="305"/>
      <c r="SRO34" s="305"/>
      <c r="SRP34" s="305"/>
      <c r="SRQ34" s="305"/>
      <c r="SRR34" s="305"/>
      <c r="SRS34" s="305"/>
      <c r="SRT34" s="305"/>
      <c r="SRU34" s="305"/>
      <c r="SRV34" s="305"/>
      <c r="SRW34" s="305"/>
      <c r="SRX34" s="305"/>
      <c r="SRY34" s="305"/>
      <c r="SRZ34" s="305"/>
      <c r="SSA34" s="305"/>
      <c r="SSB34" s="305"/>
      <c r="SSC34" s="305"/>
      <c r="SSD34" s="305"/>
      <c r="SSE34" s="305"/>
      <c r="SSF34" s="305"/>
      <c r="SSG34" s="305"/>
      <c r="SSH34" s="305"/>
      <c r="SSI34" s="305"/>
      <c r="SSJ34" s="305"/>
      <c r="SSK34" s="305"/>
      <c r="SSL34" s="305"/>
      <c r="SSM34" s="305"/>
      <c r="SSN34" s="305"/>
      <c r="SSO34" s="305"/>
      <c r="SSP34" s="305"/>
      <c r="SSQ34" s="305"/>
      <c r="SSR34" s="305"/>
      <c r="SSS34" s="305"/>
      <c r="SST34" s="305"/>
      <c r="SSU34" s="305"/>
      <c r="SSV34" s="305"/>
      <c r="SSW34" s="305"/>
      <c r="SSX34" s="305"/>
      <c r="SSY34" s="305"/>
      <c r="SSZ34" s="305"/>
      <c r="STA34" s="305"/>
      <c r="STB34" s="305"/>
      <c r="STC34" s="305"/>
      <c r="STD34" s="305"/>
      <c r="STE34" s="305"/>
      <c r="STF34" s="305"/>
      <c r="STG34" s="305"/>
      <c r="STH34" s="305"/>
      <c r="STI34" s="305"/>
      <c r="STJ34" s="305"/>
      <c r="STK34" s="305"/>
      <c r="STL34" s="305"/>
      <c r="STM34" s="305"/>
      <c r="STN34" s="305"/>
      <c r="STO34" s="305"/>
      <c r="STP34" s="305"/>
      <c r="STQ34" s="305"/>
      <c r="STR34" s="305"/>
      <c r="STS34" s="305"/>
      <c r="STT34" s="305"/>
      <c r="STU34" s="305"/>
      <c r="STV34" s="305"/>
      <c r="STW34" s="305"/>
      <c r="STX34" s="305"/>
      <c r="STY34" s="305"/>
      <c r="STZ34" s="305"/>
      <c r="SUA34" s="305"/>
      <c r="SUB34" s="305"/>
      <c r="SUC34" s="305"/>
      <c r="SUD34" s="305"/>
      <c r="SUE34" s="305"/>
      <c r="SUF34" s="305"/>
      <c r="SUG34" s="305"/>
      <c r="SUH34" s="305"/>
      <c r="SUI34" s="305"/>
      <c r="SUJ34" s="305"/>
      <c r="SUK34" s="305"/>
      <c r="SUL34" s="305"/>
      <c r="SUM34" s="305"/>
      <c r="SUN34" s="305"/>
      <c r="SUO34" s="305"/>
      <c r="SUP34" s="305"/>
      <c r="SUQ34" s="305"/>
      <c r="SUR34" s="305"/>
      <c r="SUS34" s="305"/>
      <c r="SUT34" s="305"/>
      <c r="SUU34" s="305"/>
      <c r="SUV34" s="305"/>
      <c r="SUW34" s="305"/>
      <c r="SUX34" s="305"/>
      <c r="SUY34" s="305"/>
      <c r="SUZ34" s="305"/>
      <c r="SVA34" s="305"/>
      <c r="SVB34" s="305"/>
      <c r="SVC34" s="305"/>
      <c r="SVD34" s="305"/>
      <c r="SVE34" s="305"/>
      <c r="SVF34" s="305"/>
      <c r="SVG34" s="305"/>
      <c r="SVH34" s="305"/>
      <c r="SVI34" s="305"/>
      <c r="SVJ34" s="305"/>
      <c r="SVK34" s="305"/>
      <c r="SVL34" s="305"/>
      <c r="SVM34" s="305"/>
      <c r="SVN34" s="305"/>
      <c r="SVO34" s="305"/>
      <c r="SVP34" s="305"/>
      <c r="SVQ34" s="305"/>
      <c r="SVR34" s="305"/>
      <c r="SVS34" s="305"/>
      <c r="SVT34" s="305"/>
      <c r="SVU34" s="305"/>
      <c r="SVV34" s="305"/>
      <c r="SVW34" s="305"/>
      <c r="SVX34" s="305"/>
      <c r="SVY34" s="305"/>
      <c r="SVZ34" s="305"/>
      <c r="SWA34" s="305"/>
      <c r="SWB34" s="305"/>
      <c r="SWC34" s="305"/>
      <c r="SWD34" s="305"/>
      <c r="SWE34" s="305"/>
      <c r="SWF34" s="305"/>
      <c r="SWG34" s="305"/>
      <c r="SWH34" s="305"/>
      <c r="SWI34" s="305"/>
      <c r="SWJ34" s="305"/>
      <c r="SWK34" s="305"/>
      <c r="SWL34" s="305"/>
      <c r="SWM34" s="305"/>
      <c r="SWN34" s="305"/>
      <c r="SWO34" s="305"/>
      <c r="SWP34" s="305"/>
      <c r="SWQ34" s="305"/>
      <c r="SWR34" s="305"/>
      <c r="SWS34" s="305"/>
      <c r="SWT34" s="305"/>
      <c r="SWU34" s="305"/>
      <c r="SWV34" s="305"/>
      <c r="SWW34" s="305"/>
      <c r="SWX34" s="305"/>
      <c r="SWY34" s="305"/>
      <c r="SWZ34" s="305"/>
      <c r="SXA34" s="305"/>
      <c r="SXB34" s="305"/>
      <c r="SXC34" s="305"/>
      <c r="SXD34" s="305"/>
      <c r="SXE34" s="305"/>
      <c r="SXF34" s="305"/>
      <c r="SXG34" s="305"/>
      <c r="SXH34" s="305"/>
      <c r="SXI34" s="305"/>
      <c r="SXJ34" s="305"/>
      <c r="SXK34" s="305"/>
      <c r="SXL34" s="305"/>
      <c r="SXM34" s="305"/>
      <c r="SXN34" s="305"/>
      <c r="SXO34" s="305"/>
      <c r="SXP34" s="305"/>
      <c r="SXQ34" s="305"/>
      <c r="SXR34" s="305"/>
      <c r="SXS34" s="305"/>
      <c r="SXT34" s="305"/>
      <c r="SXU34" s="305"/>
      <c r="SXV34" s="305"/>
      <c r="SXW34" s="305"/>
      <c r="SXX34" s="305"/>
      <c r="SXY34" s="305"/>
      <c r="SXZ34" s="305"/>
      <c r="SYA34" s="305"/>
      <c r="SYB34" s="305"/>
      <c r="SYC34" s="305"/>
      <c r="SYD34" s="305"/>
      <c r="SYE34" s="305"/>
      <c r="SYF34" s="305"/>
      <c r="SYG34" s="305"/>
      <c r="SYH34" s="305"/>
      <c r="SYI34" s="305"/>
      <c r="SYJ34" s="305"/>
      <c r="SYK34" s="305"/>
      <c r="SYL34" s="305"/>
      <c r="SYM34" s="305"/>
      <c r="SYN34" s="305"/>
      <c r="SYO34" s="305"/>
      <c r="SYP34" s="305"/>
      <c r="SYQ34" s="305"/>
      <c r="SYR34" s="305"/>
      <c r="SYS34" s="305"/>
      <c r="SYT34" s="305"/>
      <c r="SYU34" s="305"/>
      <c r="SYV34" s="305"/>
      <c r="SYW34" s="305"/>
      <c r="SYX34" s="305"/>
      <c r="SYY34" s="305"/>
      <c r="SYZ34" s="305"/>
      <c r="SZA34" s="305"/>
      <c r="SZB34" s="305"/>
      <c r="SZC34" s="305"/>
      <c r="SZD34" s="305"/>
      <c r="SZE34" s="305"/>
      <c r="SZF34" s="305"/>
      <c r="SZG34" s="305"/>
      <c r="SZH34" s="305"/>
      <c r="SZI34" s="305"/>
      <c r="SZJ34" s="305"/>
      <c r="SZK34" s="305"/>
      <c r="SZL34" s="305"/>
      <c r="SZM34" s="305"/>
      <c r="SZN34" s="305"/>
      <c r="SZO34" s="305"/>
      <c r="SZP34" s="305"/>
      <c r="SZQ34" s="305"/>
      <c r="SZR34" s="305"/>
      <c r="SZS34" s="305"/>
      <c r="SZT34" s="305"/>
      <c r="SZU34" s="305"/>
      <c r="SZV34" s="305"/>
      <c r="SZW34" s="305"/>
      <c r="SZX34" s="305"/>
      <c r="SZY34" s="305"/>
      <c r="SZZ34" s="305"/>
      <c r="TAA34" s="305"/>
      <c r="TAB34" s="305"/>
      <c r="TAC34" s="305"/>
      <c r="TAD34" s="305"/>
      <c r="TAE34" s="305"/>
      <c r="TAF34" s="305"/>
      <c r="TAG34" s="305"/>
      <c r="TAH34" s="305"/>
      <c r="TAI34" s="305"/>
      <c r="TAJ34" s="305"/>
      <c r="TAK34" s="305"/>
      <c r="TAL34" s="305"/>
      <c r="TAM34" s="305"/>
      <c r="TAN34" s="305"/>
      <c r="TAO34" s="305"/>
      <c r="TAP34" s="305"/>
      <c r="TAQ34" s="305"/>
      <c r="TAR34" s="305"/>
      <c r="TAS34" s="305"/>
      <c r="TAT34" s="305"/>
      <c r="TAU34" s="305"/>
      <c r="TAV34" s="305"/>
      <c r="TAW34" s="305"/>
      <c r="TAX34" s="305"/>
      <c r="TAY34" s="305"/>
      <c r="TAZ34" s="305"/>
      <c r="TBA34" s="305"/>
      <c r="TBB34" s="305"/>
      <c r="TBC34" s="305"/>
      <c r="TBD34" s="305"/>
      <c r="TBE34" s="305"/>
      <c r="TBF34" s="305"/>
      <c r="TBG34" s="305"/>
      <c r="TBH34" s="305"/>
      <c r="TBI34" s="305"/>
      <c r="TBJ34" s="305"/>
      <c r="TBK34" s="305"/>
      <c r="TBL34" s="305"/>
      <c r="TBM34" s="305"/>
      <c r="TBN34" s="305"/>
      <c r="TBO34" s="305"/>
      <c r="TBP34" s="305"/>
      <c r="TBQ34" s="305"/>
      <c r="TBR34" s="305"/>
      <c r="TBS34" s="305"/>
      <c r="TBT34" s="305"/>
      <c r="TBU34" s="305"/>
      <c r="TBV34" s="305"/>
      <c r="TBW34" s="305"/>
      <c r="TBX34" s="305"/>
      <c r="TBY34" s="305"/>
      <c r="TBZ34" s="305"/>
      <c r="TCA34" s="305"/>
      <c r="TCB34" s="305"/>
      <c r="TCC34" s="305"/>
      <c r="TCD34" s="305"/>
      <c r="TCE34" s="305"/>
      <c r="TCF34" s="305"/>
      <c r="TCG34" s="305"/>
      <c r="TCH34" s="305"/>
      <c r="TCI34" s="305"/>
      <c r="TCJ34" s="305"/>
      <c r="TCK34" s="305"/>
      <c r="TCL34" s="305"/>
      <c r="TCM34" s="305"/>
      <c r="TCN34" s="305"/>
      <c r="TCO34" s="305"/>
      <c r="TCP34" s="305"/>
      <c r="TCQ34" s="305"/>
      <c r="TCR34" s="305"/>
      <c r="TCS34" s="305"/>
      <c r="TCT34" s="305"/>
      <c r="TCU34" s="305"/>
      <c r="TCV34" s="305"/>
      <c r="TCW34" s="305"/>
      <c r="TCX34" s="305"/>
      <c r="TCY34" s="305"/>
      <c r="TCZ34" s="305"/>
      <c r="TDA34" s="305"/>
      <c r="TDB34" s="305"/>
      <c r="TDC34" s="305"/>
      <c r="TDD34" s="305"/>
      <c r="TDE34" s="305"/>
      <c r="TDF34" s="305"/>
      <c r="TDG34" s="305"/>
      <c r="TDH34" s="305"/>
      <c r="TDI34" s="305"/>
      <c r="TDJ34" s="305"/>
      <c r="TDK34" s="305"/>
      <c r="TDL34" s="305"/>
      <c r="TDM34" s="305"/>
      <c r="TDN34" s="305"/>
      <c r="TDO34" s="305"/>
      <c r="TDP34" s="305"/>
      <c r="TDQ34" s="305"/>
      <c r="TDR34" s="305"/>
      <c r="TDS34" s="305"/>
      <c r="TDT34" s="305"/>
      <c r="TDU34" s="305"/>
      <c r="TDV34" s="305"/>
      <c r="TDW34" s="305"/>
      <c r="TDX34" s="305"/>
      <c r="TDY34" s="305"/>
      <c r="TDZ34" s="305"/>
      <c r="TEA34" s="305"/>
      <c r="TEB34" s="305"/>
      <c r="TEC34" s="305"/>
      <c r="TED34" s="305"/>
      <c r="TEE34" s="305"/>
      <c r="TEF34" s="305"/>
      <c r="TEG34" s="305"/>
      <c r="TEH34" s="305"/>
      <c r="TEI34" s="305"/>
      <c r="TEJ34" s="305"/>
      <c r="TEK34" s="305"/>
      <c r="TEL34" s="305"/>
      <c r="TEM34" s="305"/>
      <c r="TEN34" s="305"/>
      <c r="TEO34" s="305"/>
      <c r="TEP34" s="305"/>
      <c r="TEQ34" s="305"/>
      <c r="TER34" s="305"/>
      <c r="TES34" s="305"/>
      <c r="TET34" s="305"/>
      <c r="TEU34" s="305"/>
      <c r="TEV34" s="305"/>
      <c r="TEW34" s="305"/>
      <c r="TEX34" s="305"/>
      <c r="TEY34" s="305"/>
      <c r="TEZ34" s="305"/>
      <c r="TFA34" s="305"/>
      <c r="TFB34" s="305"/>
      <c r="TFC34" s="305"/>
      <c r="TFD34" s="305"/>
      <c r="TFE34" s="305"/>
      <c r="TFF34" s="305"/>
      <c r="TFG34" s="305"/>
      <c r="TFH34" s="305"/>
      <c r="TFI34" s="305"/>
      <c r="TFJ34" s="305"/>
      <c r="TFK34" s="305"/>
      <c r="TFL34" s="305"/>
      <c r="TFM34" s="305"/>
      <c r="TFN34" s="305"/>
      <c r="TFO34" s="305"/>
      <c r="TFP34" s="305"/>
      <c r="TFQ34" s="305"/>
      <c r="TFR34" s="305"/>
      <c r="TFS34" s="305"/>
      <c r="TFT34" s="305"/>
      <c r="TFU34" s="305"/>
      <c r="TFV34" s="305"/>
      <c r="TFW34" s="305"/>
      <c r="TFX34" s="305"/>
      <c r="TFY34" s="305"/>
      <c r="TFZ34" s="305"/>
      <c r="TGA34" s="305"/>
      <c r="TGB34" s="305"/>
      <c r="TGC34" s="305"/>
      <c r="TGD34" s="305"/>
      <c r="TGE34" s="305"/>
      <c r="TGF34" s="305"/>
      <c r="TGG34" s="305"/>
      <c r="TGH34" s="305"/>
      <c r="TGI34" s="305"/>
      <c r="TGJ34" s="305"/>
      <c r="TGK34" s="305"/>
      <c r="TGL34" s="305"/>
      <c r="TGM34" s="305"/>
      <c r="TGN34" s="305"/>
      <c r="TGO34" s="305"/>
      <c r="TGP34" s="305"/>
      <c r="TGQ34" s="305"/>
      <c r="TGR34" s="305"/>
      <c r="TGS34" s="305"/>
      <c r="TGT34" s="305"/>
      <c r="TGU34" s="305"/>
      <c r="TGV34" s="305"/>
      <c r="TGW34" s="305"/>
      <c r="TGX34" s="305"/>
      <c r="TGY34" s="305"/>
      <c r="TGZ34" s="305"/>
      <c r="THA34" s="305"/>
      <c r="THB34" s="305"/>
      <c r="THC34" s="305"/>
      <c r="THD34" s="305"/>
      <c r="THE34" s="305"/>
      <c r="THF34" s="305"/>
      <c r="THG34" s="305"/>
      <c r="THH34" s="305"/>
      <c r="THI34" s="305"/>
      <c r="THJ34" s="305"/>
      <c r="THK34" s="305"/>
      <c r="THL34" s="305"/>
      <c r="THM34" s="305"/>
      <c r="THN34" s="305"/>
      <c r="THO34" s="305"/>
      <c r="THP34" s="305"/>
      <c r="THQ34" s="305"/>
      <c r="THR34" s="305"/>
      <c r="THS34" s="305"/>
      <c r="THT34" s="305"/>
      <c r="THU34" s="305"/>
      <c r="THV34" s="305"/>
      <c r="THW34" s="305"/>
      <c r="THX34" s="305"/>
      <c r="THY34" s="305"/>
      <c r="THZ34" s="305"/>
      <c r="TIA34" s="305"/>
      <c r="TIB34" s="305"/>
      <c r="TIC34" s="305"/>
      <c r="TID34" s="305"/>
      <c r="TIE34" s="305"/>
      <c r="TIF34" s="305"/>
      <c r="TIG34" s="305"/>
      <c r="TIH34" s="305"/>
      <c r="TII34" s="305"/>
      <c r="TIJ34" s="305"/>
      <c r="TIK34" s="305"/>
      <c r="TIL34" s="305"/>
      <c r="TIM34" s="305"/>
      <c r="TIN34" s="305"/>
      <c r="TIO34" s="305"/>
      <c r="TIP34" s="305"/>
      <c r="TIQ34" s="305"/>
      <c r="TIR34" s="305"/>
      <c r="TIS34" s="305"/>
      <c r="TIT34" s="305"/>
      <c r="TIU34" s="305"/>
      <c r="TIV34" s="305"/>
      <c r="TIW34" s="305"/>
      <c r="TIX34" s="305"/>
      <c r="TIY34" s="305"/>
      <c r="TIZ34" s="305"/>
      <c r="TJA34" s="305"/>
      <c r="TJB34" s="305"/>
      <c r="TJC34" s="305"/>
      <c r="TJD34" s="305"/>
      <c r="TJE34" s="305"/>
      <c r="TJF34" s="305"/>
      <c r="TJG34" s="305"/>
      <c r="TJH34" s="305"/>
      <c r="TJI34" s="305"/>
      <c r="TJJ34" s="305"/>
      <c r="TJK34" s="305"/>
      <c r="TJL34" s="305"/>
      <c r="TJM34" s="305"/>
      <c r="TJN34" s="305"/>
      <c r="TJO34" s="305"/>
      <c r="TJP34" s="305"/>
      <c r="TJQ34" s="305"/>
      <c r="TJR34" s="305"/>
      <c r="TJS34" s="305"/>
      <c r="TJT34" s="305"/>
      <c r="TJU34" s="305"/>
      <c r="TJV34" s="305"/>
      <c r="TJW34" s="305"/>
      <c r="TJX34" s="305"/>
      <c r="TJY34" s="305"/>
      <c r="TJZ34" s="305"/>
      <c r="TKA34" s="305"/>
      <c r="TKB34" s="305"/>
      <c r="TKC34" s="305"/>
      <c r="TKD34" s="305"/>
      <c r="TKE34" s="305"/>
      <c r="TKF34" s="305"/>
      <c r="TKG34" s="305"/>
      <c r="TKH34" s="305"/>
      <c r="TKI34" s="305"/>
      <c r="TKJ34" s="305"/>
      <c r="TKK34" s="305"/>
      <c r="TKL34" s="305"/>
      <c r="TKM34" s="305"/>
      <c r="TKN34" s="305"/>
      <c r="TKO34" s="305"/>
      <c r="TKP34" s="305"/>
      <c r="TKQ34" s="305"/>
      <c r="TKR34" s="305"/>
      <c r="TKS34" s="305"/>
      <c r="TKT34" s="305"/>
      <c r="TKU34" s="305"/>
      <c r="TKV34" s="305"/>
      <c r="TKW34" s="305"/>
      <c r="TKX34" s="305"/>
      <c r="TKY34" s="305"/>
      <c r="TKZ34" s="305"/>
      <c r="TLA34" s="305"/>
      <c r="TLB34" s="305"/>
      <c r="TLC34" s="305"/>
      <c r="TLD34" s="305"/>
      <c r="TLE34" s="305"/>
      <c r="TLF34" s="305"/>
      <c r="TLG34" s="305"/>
      <c r="TLH34" s="305"/>
      <c r="TLI34" s="305"/>
      <c r="TLJ34" s="305"/>
      <c r="TLK34" s="305"/>
      <c r="TLL34" s="305"/>
      <c r="TLM34" s="305"/>
      <c r="TLN34" s="305"/>
      <c r="TLO34" s="305"/>
      <c r="TLP34" s="305"/>
      <c r="TLQ34" s="305"/>
      <c r="TLR34" s="305"/>
      <c r="TLS34" s="305"/>
      <c r="TLT34" s="305"/>
      <c r="TLU34" s="305"/>
      <c r="TLV34" s="305"/>
      <c r="TLW34" s="305"/>
      <c r="TLX34" s="305"/>
      <c r="TLY34" s="305"/>
      <c r="TLZ34" s="305"/>
      <c r="TMA34" s="305"/>
      <c r="TMB34" s="305"/>
      <c r="TMC34" s="305"/>
      <c r="TMD34" s="305"/>
      <c r="TME34" s="305"/>
      <c r="TMF34" s="305"/>
      <c r="TMG34" s="305"/>
      <c r="TMH34" s="305"/>
      <c r="TMI34" s="305"/>
      <c r="TMJ34" s="305"/>
      <c r="TMK34" s="305"/>
      <c r="TML34" s="305"/>
      <c r="TMM34" s="305"/>
      <c r="TMN34" s="305"/>
      <c r="TMO34" s="305"/>
      <c r="TMP34" s="305"/>
      <c r="TMQ34" s="305"/>
      <c r="TMR34" s="305"/>
      <c r="TMS34" s="305"/>
      <c r="TMT34" s="305"/>
      <c r="TMU34" s="305"/>
      <c r="TMV34" s="305"/>
      <c r="TMW34" s="305"/>
      <c r="TMX34" s="305"/>
      <c r="TMY34" s="305"/>
      <c r="TMZ34" s="305"/>
      <c r="TNA34" s="305"/>
      <c r="TNB34" s="305"/>
      <c r="TNC34" s="305"/>
      <c r="TND34" s="305"/>
      <c r="TNE34" s="305"/>
      <c r="TNF34" s="305"/>
      <c r="TNG34" s="305"/>
      <c r="TNH34" s="305"/>
      <c r="TNI34" s="305"/>
      <c r="TNJ34" s="305"/>
      <c r="TNK34" s="305"/>
      <c r="TNL34" s="305"/>
      <c r="TNM34" s="305"/>
      <c r="TNN34" s="305"/>
      <c r="TNO34" s="305"/>
      <c r="TNP34" s="305"/>
      <c r="TNQ34" s="305"/>
      <c r="TNR34" s="305"/>
      <c r="TNS34" s="305"/>
      <c r="TNT34" s="305"/>
      <c r="TNU34" s="305"/>
      <c r="TNV34" s="305"/>
      <c r="TNW34" s="305"/>
      <c r="TNX34" s="305"/>
      <c r="TNY34" s="305"/>
      <c r="TNZ34" s="305"/>
      <c r="TOA34" s="305"/>
      <c r="TOB34" s="305"/>
      <c r="TOC34" s="305"/>
      <c r="TOD34" s="305"/>
      <c r="TOE34" s="305"/>
      <c r="TOF34" s="305"/>
      <c r="TOG34" s="305"/>
      <c r="TOH34" s="305"/>
      <c r="TOI34" s="305"/>
      <c r="TOJ34" s="305"/>
      <c r="TOK34" s="305"/>
      <c r="TOL34" s="305"/>
      <c r="TOM34" s="305"/>
      <c r="TON34" s="305"/>
      <c r="TOO34" s="305"/>
      <c r="TOP34" s="305"/>
      <c r="TOQ34" s="305"/>
      <c r="TOR34" s="305"/>
      <c r="TOS34" s="305"/>
      <c r="TOT34" s="305"/>
      <c r="TOU34" s="305"/>
      <c r="TOV34" s="305"/>
      <c r="TOW34" s="305"/>
      <c r="TOX34" s="305"/>
      <c r="TOY34" s="305"/>
      <c r="TOZ34" s="305"/>
      <c r="TPA34" s="305"/>
      <c r="TPB34" s="305"/>
      <c r="TPC34" s="305"/>
      <c r="TPD34" s="305"/>
      <c r="TPE34" s="305"/>
      <c r="TPF34" s="305"/>
      <c r="TPG34" s="305"/>
      <c r="TPH34" s="305"/>
      <c r="TPI34" s="305"/>
      <c r="TPJ34" s="305"/>
      <c r="TPK34" s="305"/>
      <c r="TPL34" s="305"/>
      <c r="TPM34" s="305"/>
      <c r="TPN34" s="305"/>
      <c r="TPO34" s="305"/>
      <c r="TPP34" s="305"/>
      <c r="TPQ34" s="305"/>
      <c r="TPR34" s="305"/>
      <c r="TPS34" s="305"/>
      <c r="TPT34" s="305"/>
      <c r="TPU34" s="305"/>
      <c r="TPV34" s="305"/>
      <c r="TPW34" s="305"/>
      <c r="TPX34" s="305"/>
      <c r="TPY34" s="305"/>
      <c r="TPZ34" s="305"/>
      <c r="TQA34" s="305"/>
      <c r="TQB34" s="305"/>
      <c r="TQC34" s="305"/>
      <c r="TQD34" s="305"/>
      <c r="TQE34" s="305"/>
      <c r="TQF34" s="305"/>
      <c r="TQG34" s="305"/>
      <c r="TQH34" s="305"/>
      <c r="TQI34" s="305"/>
      <c r="TQJ34" s="305"/>
      <c r="TQK34" s="305"/>
      <c r="TQL34" s="305"/>
      <c r="TQM34" s="305"/>
      <c r="TQN34" s="305"/>
      <c r="TQO34" s="305"/>
      <c r="TQP34" s="305"/>
      <c r="TQQ34" s="305"/>
      <c r="TQR34" s="305"/>
      <c r="TQS34" s="305"/>
      <c r="TQT34" s="305"/>
      <c r="TQU34" s="305"/>
      <c r="TQV34" s="305"/>
      <c r="TQW34" s="305"/>
      <c r="TQX34" s="305"/>
      <c r="TQY34" s="305"/>
      <c r="TQZ34" s="305"/>
      <c r="TRA34" s="305"/>
      <c r="TRB34" s="305"/>
      <c r="TRC34" s="305"/>
      <c r="TRD34" s="305"/>
      <c r="TRE34" s="305"/>
      <c r="TRF34" s="305"/>
      <c r="TRG34" s="305"/>
      <c r="TRH34" s="305"/>
      <c r="TRI34" s="305"/>
      <c r="TRJ34" s="305"/>
      <c r="TRK34" s="305"/>
      <c r="TRL34" s="305"/>
      <c r="TRM34" s="305"/>
      <c r="TRN34" s="305"/>
      <c r="TRO34" s="305"/>
      <c r="TRP34" s="305"/>
      <c r="TRQ34" s="305"/>
      <c r="TRR34" s="305"/>
      <c r="TRS34" s="305"/>
      <c r="TRT34" s="305"/>
      <c r="TRU34" s="305"/>
      <c r="TRV34" s="305"/>
      <c r="TRW34" s="305"/>
      <c r="TRX34" s="305"/>
      <c r="TRY34" s="305"/>
      <c r="TRZ34" s="305"/>
      <c r="TSA34" s="305"/>
      <c r="TSB34" s="305"/>
      <c r="TSC34" s="305"/>
      <c r="TSD34" s="305"/>
      <c r="TSE34" s="305"/>
      <c r="TSF34" s="305"/>
      <c r="TSG34" s="305"/>
      <c r="TSH34" s="305"/>
      <c r="TSI34" s="305"/>
      <c r="TSJ34" s="305"/>
      <c r="TSK34" s="305"/>
      <c r="TSL34" s="305"/>
      <c r="TSM34" s="305"/>
      <c r="TSN34" s="305"/>
      <c r="TSO34" s="305"/>
      <c r="TSP34" s="305"/>
      <c r="TSQ34" s="305"/>
      <c r="TSR34" s="305"/>
      <c r="TSS34" s="305"/>
      <c r="TST34" s="305"/>
      <c r="TSU34" s="305"/>
      <c r="TSV34" s="305"/>
      <c r="TSW34" s="305"/>
      <c r="TSX34" s="305"/>
      <c r="TSY34" s="305"/>
      <c r="TSZ34" s="305"/>
      <c r="TTA34" s="305"/>
      <c r="TTB34" s="305"/>
      <c r="TTC34" s="305"/>
      <c r="TTD34" s="305"/>
      <c r="TTE34" s="305"/>
      <c r="TTF34" s="305"/>
      <c r="TTG34" s="305"/>
      <c r="TTH34" s="305"/>
      <c r="TTI34" s="305"/>
      <c r="TTJ34" s="305"/>
      <c r="TTK34" s="305"/>
      <c r="TTL34" s="305"/>
      <c r="TTM34" s="305"/>
      <c r="TTN34" s="305"/>
      <c r="TTO34" s="305"/>
      <c r="TTP34" s="305"/>
      <c r="TTQ34" s="305"/>
      <c r="TTR34" s="305"/>
      <c r="TTS34" s="305"/>
      <c r="TTT34" s="305"/>
      <c r="TTU34" s="305"/>
      <c r="TTV34" s="305"/>
      <c r="TTW34" s="305"/>
      <c r="TTX34" s="305"/>
      <c r="TTY34" s="305"/>
      <c r="TTZ34" s="305"/>
      <c r="TUA34" s="305"/>
      <c r="TUB34" s="305"/>
      <c r="TUC34" s="305"/>
      <c r="TUD34" s="305"/>
      <c r="TUE34" s="305"/>
      <c r="TUF34" s="305"/>
      <c r="TUG34" s="305"/>
      <c r="TUH34" s="305"/>
      <c r="TUI34" s="305"/>
      <c r="TUJ34" s="305"/>
      <c r="TUK34" s="305"/>
      <c r="TUL34" s="305"/>
      <c r="TUM34" s="305"/>
      <c r="TUN34" s="305"/>
      <c r="TUO34" s="305"/>
      <c r="TUP34" s="305"/>
      <c r="TUQ34" s="305"/>
      <c r="TUR34" s="305"/>
      <c r="TUS34" s="305"/>
      <c r="TUT34" s="305"/>
      <c r="TUU34" s="305"/>
      <c r="TUV34" s="305"/>
      <c r="TUW34" s="305"/>
      <c r="TUX34" s="305"/>
      <c r="TUY34" s="305"/>
      <c r="TUZ34" s="305"/>
      <c r="TVA34" s="305"/>
      <c r="TVB34" s="305"/>
      <c r="TVC34" s="305"/>
      <c r="TVD34" s="305"/>
      <c r="TVE34" s="305"/>
      <c r="TVF34" s="305"/>
      <c r="TVG34" s="305"/>
      <c r="TVH34" s="305"/>
      <c r="TVI34" s="305"/>
      <c r="TVJ34" s="305"/>
      <c r="TVK34" s="305"/>
      <c r="TVL34" s="305"/>
      <c r="TVM34" s="305"/>
      <c r="TVN34" s="305"/>
      <c r="TVO34" s="305"/>
      <c r="TVP34" s="305"/>
      <c r="TVQ34" s="305"/>
      <c r="TVR34" s="305"/>
      <c r="TVS34" s="305"/>
      <c r="TVT34" s="305"/>
      <c r="TVU34" s="305"/>
      <c r="TVV34" s="305"/>
      <c r="TVW34" s="305"/>
      <c r="TVX34" s="305"/>
      <c r="TVY34" s="305"/>
      <c r="TVZ34" s="305"/>
      <c r="TWA34" s="305"/>
      <c r="TWB34" s="305"/>
      <c r="TWC34" s="305"/>
      <c r="TWD34" s="305"/>
      <c r="TWE34" s="305"/>
      <c r="TWF34" s="305"/>
      <c r="TWG34" s="305"/>
      <c r="TWH34" s="305"/>
      <c r="TWI34" s="305"/>
      <c r="TWJ34" s="305"/>
      <c r="TWK34" s="305"/>
      <c r="TWL34" s="305"/>
      <c r="TWM34" s="305"/>
      <c r="TWN34" s="305"/>
      <c r="TWO34" s="305"/>
      <c r="TWP34" s="305"/>
      <c r="TWQ34" s="305"/>
      <c r="TWR34" s="305"/>
      <c r="TWS34" s="305"/>
      <c r="TWT34" s="305"/>
      <c r="TWU34" s="305"/>
      <c r="TWV34" s="305"/>
      <c r="TWW34" s="305"/>
      <c r="TWX34" s="305"/>
      <c r="TWY34" s="305"/>
      <c r="TWZ34" s="305"/>
      <c r="TXA34" s="305"/>
      <c r="TXB34" s="305"/>
      <c r="TXC34" s="305"/>
      <c r="TXD34" s="305"/>
      <c r="TXE34" s="305"/>
      <c r="TXF34" s="305"/>
      <c r="TXG34" s="305"/>
      <c r="TXH34" s="305"/>
      <c r="TXI34" s="305"/>
      <c r="TXJ34" s="305"/>
      <c r="TXK34" s="305"/>
      <c r="TXL34" s="305"/>
      <c r="TXM34" s="305"/>
      <c r="TXN34" s="305"/>
      <c r="TXO34" s="305"/>
      <c r="TXP34" s="305"/>
      <c r="TXQ34" s="305"/>
      <c r="TXR34" s="305"/>
      <c r="TXS34" s="305"/>
      <c r="TXT34" s="305"/>
      <c r="TXU34" s="305"/>
      <c r="TXV34" s="305"/>
      <c r="TXW34" s="305"/>
      <c r="TXX34" s="305"/>
      <c r="TXY34" s="305"/>
      <c r="TXZ34" s="305"/>
      <c r="TYA34" s="305"/>
      <c r="TYB34" s="305"/>
      <c r="TYC34" s="305"/>
      <c r="TYD34" s="305"/>
      <c r="TYE34" s="305"/>
      <c r="TYF34" s="305"/>
      <c r="TYG34" s="305"/>
      <c r="TYH34" s="305"/>
      <c r="TYI34" s="305"/>
      <c r="TYJ34" s="305"/>
      <c r="TYK34" s="305"/>
      <c r="TYL34" s="305"/>
      <c r="TYM34" s="305"/>
      <c r="TYN34" s="305"/>
      <c r="TYO34" s="305"/>
      <c r="TYP34" s="305"/>
      <c r="TYQ34" s="305"/>
      <c r="TYR34" s="305"/>
      <c r="TYS34" s="305"/>
      <c r="TYT34" s="305"/>
      <c r="TYU34" s="305"/>
      <c r="TYV34" s="305"/>
      <c r="TYW34" s="305"/>
      <c r="TYX34" s="305"/>
      <c r="TYY34" s="305"/>
      <c r="TYZ34" s="305"/>
      <c r="TZA34" s="305"/>
      <c r="TZB34" s="305"/>
      <c r="TZC34" s="305"/>
      <c r="TZD34" s="305"/>
      <c r="TZE34" s="305"/>
      <c r="TZF34" s="305"/>
      <c r="TZG34" s="305"/>
      <c r="TZH34" s="305"/>
      <c r="TZI34" s="305"/>
      <c r="TZJ34" s="305"/>
      <c r="TZK34" s="305"/>
      <c r="TZL34" s="305"/>
      <c r="TZM34" s="305"/>
      <c r="TZN34" s="305"/>
      <c r="TZO34" s="305"/>
      <c r="TZP34" s="305"/>
      <c r="TZQ34" s="305"/>
      <c r="TZR34" s="305"/>
      <c r="TZS34" s="305"/>
      <c r="TZT34" s="305"/>
      <c r="TZU34" s="305"/>
      <c r="TZV34" s="305"/>
      <c r="TZW34" s="305"/>
      <c r="TZX34" s="305"/>
      <c r="TZY34" s="305"/>
      <c r="TZZ34" s="305"/>
      <c r="UAA34" s="305"/>
      <c r="UAB34" s="305"/>
      <c r="UAC34" s="305"/>
      <c r="UAD34" s="305"/>
      <c r="UAE34" s="305"/>
      <c r="UAF34" s="305"/>
      <c r="UAG34" s="305"/>
      <c r="UAH34" s="305"/>
      <c r="UAI34" s="305"/>
      <c r="UAJ34" s="305"/>
      <c r="UAK34" s="305"/>
      <c r="UAL34" s="305"/>
      <c r="UAM34" s="305"/>
      <c r="UAN34" s="305"/>
      <c r="UAO34" s="305"/>
      <c r="UAP34" s="305"/>
      <c r="UAQ34" s="305"/>
      <c r="UAR34" s="305"/>
      <c r="UAS34" s="305"/>
      <c r="UAT34" s="305"/>
      <c r="UAU34" s="305"/>
      <c r="UAV34" s="305"/>
      <c r="UAW34" s="305"/>
      <c r="UAX34" s="305"/>
      <c r="UAY34" s="305"/>
      <c r="UAZ34" s="305"/>
      <c r="UBA34" s="305"/>
      <c r="UBB34" s="305"/>
      <c r="UBC34" s="305"/>
      <c r="UBD34" s="305"/>
      <c r="UBE34" s="305"/>
      <c r="UBF34" s="305"/>
      <c r="UBG34" s="305"/>
      <c r="UBH34" s="305"/>
      <c r="UBI34" s="305"/>
      <c r="UBJ34" s="305"/>
      <c r="UBK34" s="305"/>
      <c r="UBL34" s="305"/>
      <c r="UBM34" s="305"/>
      <c r="UBN34" s="305"/>
      <c r="UBO34" s="305"/>
      <c r="UBP34" s="305"/>
      <c r="UBQ34" s="305"/>
      <c r="UBR34" s="305"/>
      <c r="UBS34" s="305"/>
      <c r="UBT34" s="305"/>
      <c r="UBU34" s="305"/>
      <c r="UBV34" s="305"/>
      <c r="UBW34" s="305"/>
      <c r="UBX34" s="305"/>
      <c r="UBY34" s="305"/>
      <c r="UBZ34" s="305"/>
      <c r="UCA34" s="305"/>
      <c r="UCB34" s="305"/>
      <c r="UCC34" s="305"/>
      <c r="UCD34" s="305"/>
      <c r="UCE34" s="305"/>
      <c r="UCF34" s="305"/>
      <c r="UCG34" s="305"/>
      <c r="UCH34" s="305"/>
      <c r="UCI34" s="305"/>
      <c r="UCJ34" s="305"/>
      <c r="UCK34" s="305"/>
      <c r="UCL34" s="305"/>
      <c r="UCM34" s="305"/>
      <c r="UCN34" s="305"/>
      <c r="UCO34" s="305"/>
      <c r="UCP34" s="305"/>
      <c r="UCQ34" s="305"/>
      <c r="UCR34" s="305"/>
      <c r="UCS34" s="305"/>
      <c r="UCT34" s="305"/>
      <c r="UCU34" s="305"/>
      <c r="UCV34" s="305"/>
      <c r="UCW34" s="305"/>
      <c r="UCX34" s="305"/>
      <c r="UCY34" s="305"/>
      <c r="UCZ34" s="305"/>
      <c r="UDA34" s="305"/>
      <c r="UDB34" s="305"/>
      <c r="UDC34" s="305"/>
      <c r="UDD34" s="305"/>
      <c r="UDE34" s="305"/>
      <c r="UDF34" s="305"/>
      <c r="UDG34" s="305"/>
      <c r="UDH34" s="305"/>
      <c r="UDI34" s="305"/>
      <c r="UDJ34" s="305"/>
      <c r="UDK34" s="305"/>
      <c r="UDL34" s="305"/>
      <c r="UDM34" s="305"/>
      <c r="UDN34" s="305"/>
      <c r="UDO34" s="305"/>
      <c r="UDP34" s="305"/>
      <c r="UDQ34" s="305"/>
      <c r="UDR34" s="305"/>
      <c r="UDS34" s="305"/>
      <c r="UDT34" s="305"/>
      <c r="UDU34" s="305"/>
      <c r="UDV34" s="305"/>
      <c r="UDW34" s="305"/>
      <c r="UDX34" s="305"/>
      <c r="UDY34" s="305"/>
      <c r="UDZ34" s="305"/>
      <c r="UEA34" s="305"/>
      <c r="UEB34" s="305"/>
      <c r="UEC34" s="305"/>
      <c r="UED34" s="305"/>
      <c r="UEE34" s="305"/>
      <c r="UEF34" s="305"/>
      <c r="UEG34" s="305"/>
      <c r="UEH34" s="305"/>
      <c r="UEI34" s="305"/>
      <c r="UEJ34" s="305"/>
      <c r="UEK34" s="305"/>
      <c r="UEL34" s="305"/>
      <c r="UEM34" s="305"/>
      <c r="UEN34" s="305"/>
      <c r="UEO34" s="305"/>
      <c r="UEP34" s="305"/>
      <c r="UEQ34" s="305"/>
      <c r="UER34" s="305"/>
      <c r="UES34" s="305"/>
      <c r="UET34" s="305"/>
      <c r="UEU34" s="305"/>
      <c r="UEV34" s="305"/>
      <c r="UEW34" s="305"/>
      <c r="UEX34" s="305"/>
      <c r="UEY34" s="305"/>
      <c r="UEZ34" s="305"/>
      <c r="UFA34" s="305"/>
      <c r="UFB34" s="305"/>
      <c r="UFC34" s="305"/>
      <c r="UFD34" s="305"/>
      <c r="UFE34" s="305"/>
      <c r="UFF34" s="305"/>
      <c r="UFG34" s="305"/>
      <c r="UFH34" s="305"/>
      <c r="UFI34" s="305"/>
      <c r="UFJ34" s="305"/>
      <c r="UFK34" s="305"/>
      <c r="UFL34" s="305"/>
      <c r="UFM34" s="305"/>
      <c r="UFN34" s="305"/>
      <c r="UFO34" s="305"/>
      <c r="UFP34" s="305"/>
      <c r="UFQ34" s="305"/>
      <c r="UFR34" s="305"/>
      <c r="UFS34" s="305"/>
      <c r="UFT34" s="305"/>
      <c r="UFU34" s="305"/>
      <c r="UFV34" s="305"/>
      <c r="UFW34" s="305"/>
      <c r="UFX34" s="305"/>
      <c r="UFY34" s="305"/>
      <c r="UFZ34" s="305"/>
      <c r="UGA34" s="305"/>
      <c r="UGB34" s="305"/>
      <c r="UGC34" s="305"/>
      <c r="UGD34" s="305"/>
      <c r="UGE34" s="305"/>
      <c r="UGF34" s="305"/>
      <c r="UGG34" s="305"/>
      <c r="UGH34" s="305"/>
      <c r="UGI34" s="305"/>
      <c r="UGJ34" s="305"/>
      <c r="UGK34" s="305"/>
      <c r="UGL34" s="305"/>
      <c r="UGM34" s="305"/>
      <c r="UGN34" s="305"/>
      <c r="UGO34" s="305"/>
      <c r="UGP34" s="305"/>
      <c r="UGQ34" s="305"/>
      <c r="UGR34" s="305"/>
      <c r="UGS34" s="305"/>
      <c r="UGT34" s="305"/>
      <c r="UGU34" s="305"/>
      <c r="UGV34" s="305"/>
      <c r="UGW34" s="305"/>
      <c r="UGX34" s="305"/>
      <c r="UGY34" s="305"/>
      <c r="UGZ34" s="305"/>
      <c r="UHA34" s="305"/>
      <c r="UHB34" s="305"/>
      <c r="UHC34" s="305"/>
      <c r="UHD34" s="305"/>
      <c r="UHE34" s="305"/>
      <c r="UHF34" s="305"/>
      <c r="UHG34" s="305"/>
      <c r="UHH34" s="305"/>
      <c r="UHI34" s="305"/>
      <c r="UHJ34" s="305"/>
      <c r="UHK34" s="305"/>
      <c r="UHL34" s="305"/>
      <c r="UHM34" s="305"/>
      <c r="UHN34" s="305"/>
      <c r="UHO34" s="305"/>
      <c r="UHP34" s="305"/>
      <c r="UHQ34" s="305"/>
      <c r="UHR34" s="305"/>
      <c r="UHS34" s="305"/>
      <c r="UHT34" s="305"/>
      <c r="UHU34" s="305"/>
      <c r="UHV34" s="305"/>
      <c r="UHW34" s="305"/>
      <c r="UHX34" s="305"/>
      <c r="UHY34" s="305"/>
      <c r="UHZ34" s="305"/>
      <c r="UIA34" s="305"/>
      <c r="UIB34" s="305"/>
      <c r="UIC34" s="305"/>
      <c r="UID34" s="305"/>
      <c r="UIE34" s="305"/>
      <c r="UIF34" s="305"/>
      <c r="UIG34" s="305"/>
      <c r="UIH34" s="305"/>
      <c r="UII34" s="305"/>
      <c r="UIJ34" s="305"/>
      <c r="UIK34" s="305"/>
      <c r="UIL34" s="305"/>
      <c r="UIM34" s="305"/>
      <c r="UIN34" s="305"/>
      <c r="UIO34" s="305"/>
      <c r="UIP34" s="305"/>
      <c r="UIQ34" s="305"/>
      <c r="UIR34" s="305"/>
      <c r="UIS34" s="305"/>
      <c r="UIT34" s="305"/>
      <c r="UIU34" s="305"/>
      <c r="UIV34" s="305"/>
      <c r="UIW34" s="305"/>
      <c r="UIX34" s="305"/>
      <c r="UIY34" s="305"/>
      <c r="UIZ34" s="305"/>
      <c r="UJA34" s="305"/>
      <c r="UJB34" s="305"/>
      <c r="UJC34" s="305"/>
      <c r="UJD34" s="305"/>
      <c r="UJE34" s="305"/>
      <c r="UJF34" s="305"/>
      <c r="UJG34" s="305"/>
      <c r="UJH34" s="305"/>
      <c r="UJI34" s="305"/>
      <c r="UJJ34" s="305"/>
      <c r="UJK34" s="305"/>
      <c r="UJL34" s="305"/>
      <c r="UJM34" s="305"/>
      <c r="UJN34" s="305"/>
      <c r="UJO34" s="305"/>
      <c r="UJP34" s="305"/>
      <c r="UJQ34" s="305"/>
      <c r="UJR34" s="305"/>
      <c r="UJS34" s="305"/>
      <c r="UJT34" s="305"/>
      <c r="UJU34" s="305"/>
      <c r="UJV34" s="305"/>
      <c r="UJW34" s="305"/>
      <c r="UJX34" s="305"/>
      <c r="UJY34" s="305"/>
      <c r="UJZ34" s="305"/>
      <c r="UKA34" s="305"/>
      <c r="UKB34" s="305"/>
      <c r="UKC34" s="305"/>
      <c r="UKD34" s="305"/>
      <c r="UKE34" s="305"/>
      <c r="UKF34" s="305"/>
      <c r="UKG34" s="305"/>
      <c r="UKH34" s="305"/>
      <c r="UKI34" s="305"/>
      <c r="UKJ34" s="305"/>
      <c r="UKK34" s="305"/>
      <c r="UKL34" s="305"/>
      <c r="UKM34" s="305"/>
      <c r="UKN34" s="305"/>
      <c r="UKO34" s="305"/>
      <c r="UKP34" s="305"/>
      <c r="UKQ34" s="305"/>
      <c r="UKR34" s="305"/>
      <c r="UKS34" s="305"/>
      <c r="UKT34" s="305"/>
      <c r="UKU34" s="305"/>
      <c r="UKV34" s="305"/>
      <c r="UKW34" s="305"/>
      <c r="UKX34" s="305"/>
      <c r="UKY34" s="305"/>
      <c r="UKZ34" s="305"/>
      <c r="ULA34" s="305"/>
      <c r="ULB34" s="305"/>
      <c r="ULC34" s="305"/>
      <c r="ULD34" s="305"/>
      <c r="ULE34" s="305"/>
      <c r="ULF34" s="305"/>
      <c r="ULG34" s="305"/>
      <c r="ULH34" s="305"/>
      <c r="ULI34" s="305"/>
      <c r="ULJ34" s="305"/>
      <c r="ULK34" s="305"/>
      <c r="ULL34" s="305"/>
      <c r="ULM34" s="305"/>
      <c r="ULN34" s="305"/>
      <c r="ULO34" s="305"/>
      <c r="ULP34" s="305"/>
      <c r="ULQ34" s="305"/>
      <c r="ULR34" s="305"/>
      <c r="ULS34" s="305"/>
      <c r="ULT34" s="305"/>
      <c r="ULU34" s="305"/>
      <c r="ULV34" s="305"/>
      <c r="ULW34" s="305"/>
      <c r="ULX34" s="305"/>
      <c r="ULY34" s="305"/>
      <c r="ULZ34" s="305"/>
      <c r="UMA34" s="305"/>
      <c r="UMB34" s="305"/>
      <c r="UMC34" s="305"/>
      <c r="UMD34" s="305"/>
      <c r="UME34" s="305"/>
      <c r="UMF34" s="305"/>
      <c r="UMG34" s="305"/>
      <c r="UMH34" s="305"/>
      <c r="UMI34" s="305"/>
      <c r="UMJ34" s="305"/>
      <c r="UMK34" s="305"/>
      <c r="UML34" s="305"/>
      <c r="UMM34" s="305"/>
      <c r="UMN34" s="305"/>
      <c r="UMO34" s="305"/>
      <c r="UMP34" s="305"/>
      <c r="UMQ34" s="305"/>
      <c r="UMR34" s="305"/>
      <c r="UMS34" s="305"/>
      <c r="UMT34" s="305"/>
      <c r="UMU34" s="305"/>
      <c r="UMV34" s="305"/>
      <c r="UMW34" s="305"/>
      <c r="UMX34" s="305"/>
      <c r="UMY34" s="305"/>
      <c r="UMZ34" s="305"/>
      <c r="UNA34" s="305"/>
      <c r="UNB34" s="305"/>
      <c r="UNC34" s="305"/>
      <c r="UND34" s="305"/>
      <c r="UNE34" s="305"/>
      <c r="UNF34" s="305"/>
      <c r="UNG34" s="305"/>
      <c r="UNH34" s="305"/>
      <c r="UNI34" s="305"/>
      <c r="UNJ34" s="305"/>
      <c r="UNK34" s="305"/>
      <c r="UNL34" s="305"/>
      <c r="UNM34" s="305"/>
      <c r="UNN34" s="305"/>
      <c r="UNO34" s="305"/>
      <c r="UNP34" s="305"/>
      <c r="UNQ34" s="305"/>
      <c r="UNR34" s="305"/>
      <c r="UNS34" s="305"/>
      <c r="UNT34" s="305"/>
      <c r="UNU34" s="305"/>
      <c r="UNV34" s="305"/>
      <c r="UNW34" s="305"/>
      <c r="UNX34" s="305"/>
      <c r="UNY34" s="305"/>
      <c r="UNZ34" s="305"/>
      <c r="UOA34" s="305"/>
      <c r="UOB34" s="305"/>
      <c r="UOC34" s="305"/>
      <c r="UOD34" s="305"/>
      <c r="UOE34" s="305"/>
      <c r="UOF34" s="305"/>
      <c r="UOG34" s="305"/>
      <c r="UOH34" s="305"/>
      <c r="UOI34" s="305"/>
      <c r="UOJ34" s="305"/>
      <c r="UOK34" s="305"/>
      <c r="UOL34" s="305"/>
      <c r="UOM34" s="305"/>
      <c r="UON34" s="305"/>
      <c r="UOO34" s="305"/>
      <c r="UOP34" s="305"/>
      <c r="UOQ34" s="305"/>
      <c r="UOR34" s="305"/>
      <c r="UOS34" s="305"/>
      <c r="UOT34" s="305"/>
      <c r="UOU34" s="305"/>
      <c r="UOV34" s="305"/>
      <c r="UOW34" s="305"/>
      <c r="UOX34" s="305"/>
      <c r="UOY34" s="305"/>
      <c r="UOZ34" s="305"/>
      <c r="UPA34" s="305"/>
      <c r="UPB34" s="305"/>
      <c r="UPC34" s="305"/>
      <c r="UPD34" s="305"/>
      <c r="UPE34" s="305"/>
      <c r="UPF34" s="305"/>
      <c r="UPG34" s="305"/>
      <c r="UPH34" s="305"/>
      <c r="UPI34" s="305"/>
      <c r="UPJ34" s="305"/>
      <c r="UPK34" s="305"/>
      <c r="UPL34" s="305"/>
      <c r="UPM34" s="305"/>
      <c r="UPN34" s="305"/>
      <c r="UPO34" s="305"/>
      <c r="UPP34" s="305"/>
      <c r="UPQ34" s="305"/>
      <c r="UPR34" s="305"/>
      <c r="UPS34" s="305"/>
      <c r="UPT34" s="305"/>
      <c r="UPU34" s="305"/>
      <c r="UPV34" s="305"/>
      <c r="UPW34" s="305"/>
      <c r="UPX34" s="305"/>
      <c r="UPY34" s="305"/>
      <c r="UPZ34" s="305"/>
      <c r="UQA34" s="305"/>
      <c r="UQB34" s="305"/>
      <c r="UQC34" s="305"/>
      <c r="UQD34" s="305"/>
      <c r="UQE34" s="305"/>
      <c r="UQF34" s="305"/>
      <c r="UQG34" s="305"/>
      <c r="UQH34" s="305"/>
      <c r="UQI34" s="305"/>
      <c r="UQJ34" s="305"/>
      <c r="UQK34" s="305"/>
      <c r="UQL34" s="305"/>
      <c r="UQM34" s="305"/>
      <c r="UQN34" s="305"/>
      <c r="UQO34" s="305"/>
      <c r="UQP34" s="305"/>
      <c r="UQQ34" s="305"/>
      <c r="UQR34" s="305"/>
      <c r="UQS34" s="305"/>
      <c r="UQT34" s="305"/>
      <c r="UQU34" s="305"/>
      <c r="UQV34" s="305"/>
      <c r="UQW34" s="305"/>
      <c r="UQX34" s="305"/>
      <c r="UQY34" s="305"/>
      <c r="UQZ34" s="305"/>
      <c r="URA34" s="305"/>
      <c r="URB34" s="305"/>
      <c r="URC34" s="305"/>
      <c r="URD34" s="305"/>
      <c r="URE34" s="305"/>
      <c r="URF34" s="305"/>
      <c r="URG34" s="305"/>
      <c r="URH34" s="305"/>
      <c r="URI34" s="305"/>
      <c r="URJ34" s="305"/>
      <c r="URK34" s="305"/>
      <c r="URL34" s="305"/>
      <c r="URM34" s="305"/>
      <c r="URN34" s="305"/>
      <c r="URO34" s="305"/>
      <c r="URP34" s="305"/>
      <c r="URQ34" s="305"/>
      <c r="URR34" s="305"/>
      <c r="URS34" s="305"/>
      <c r="URT34" s="305"/>
      <c r="URU34" s="305"/>
      <c r="URV34" s="305"/>
      <c r="URW34" s="305"/>
      <c r="URX34" s="305"/>
      <c r="URY34" s="305"/>
      <c r="URZ34" s="305"/>
      <c r="USA34" s="305"/>
      <c r="USB34" s="305"/>
      <c r="USC34" s="305"/>
      <c r="USD34" s="305"/>
      <c r="USE34" s="305"/>
      <c r="USF34" s="305"/>
      <c r="USG34" s="305"/>
      <c r="USH34" s="305"/>
      <c r="USI34" s="305"/>
      <c r="USJ34" s="305"/>
      <c r="USK34" s="305"/>
      <c r="USL34" s="305"/>
      <c r="USM34" s="305"/>
      <c r="USN34" s="305"/>
      <c r="USO34" s="305"/>
      <c r="USP34" s="305"/>
      <c r="USQ34" s="305"/>
      <c r="USR34" s="305"/>
      <c r="USS34" s="305"/>
      <c r="UST34" s="305"/>
      <c r="USU34" s="305"/>
      <c r="USV34" s="305"/>
      <c r="USW34" s="305"/>
      <c r="USX34" s="305"/>
      <c r="USY34" s="305"/>
      <c r="USZ34" s="305"/>
      <c r="UTA34" s="305"/>
      <c r="UTB34" s="305"/>
      <c r="UTC34" s="305"/>
      <c r="UTD34" s="305"/>
      <c r="UTE34" s="305"/>
      <c r="UTF34" s="305"/>
      <c r="UTG34" s="305"/>
      <c r="UTH34" s="305"/>
      <c r="UTI34" s="305"/>
      <c r="UTJ34" s="305"/>
      <c r="UTK34" s="305"/>
      <c r="UTL34" s="305"/>
      <c r="UTM34" s="305"/>
      <c r="UTN34" s="305"/>
      <c r="UTO34" s="305"/>
      <c r="UTP34" s="305"/>
      <c r="UTQ34" s="305"/>
      <c r="UTR34" s="305"/>
      <c r="UTS34" s="305"/>
      <c r="UTT34" s="305"/>
      <c r="UTU34" s="305"/>
      <c r="UTV34" s="305"/>
      <c r="UTW34" s="305"/>
      <c r="UTX34" s="305"/>
      <c r="UTY34" s="305"/>
      <c r="UTZ34" s="305"/>
      <c r="UUA34" s="305"/>
      <c r="UUB34" s="305"/>
      <c r="UUC34" s="305"/>
      <c r="UUD34" s="305"/>
      <c r="UUE34" s="305"/>
      <c r="UUF34" s="305"/>
      <c r="UUG34" s="305"/>
      <c r="UUH34" s="305"/>
      <c r="UUI34" s="305"/>
      <c r="UUJ34" s="305"/>
      <c r="UUK34" s="305"/>
      <c r="UUL34" s="305"/>
      <c r="UUM34" s="305"/>
      <c r="UUN34" s="305"/>
      <c r="UUO34" s="305"/>
      <c r="UUP34" s="305"/>
      <c r="UUQ34" s="305"/>
      <c r="UUR34" s="305"/>
      <c r="UUS34" s="305"/>
      <c r="UUT34" s="305"/>
      <c r="UUU34" s="305"/>
      <c r="UUV34" s="305"/>
      <c r="UUW34" s="305"/>
      <c r="UUX34" s="305"/>
      <c r="UUY34" s="305"/>
      <c r="UUZ34" s="305"/>
      <c r="UVA34" s="305"/>
      <c r="UVB34" s="305"/>
      <c r="UVC34" s="305"/>
      <c r="UVD34" s="305"/>
      <c r="UVE34" s="305"/>
      <c r="UVF34" s="305"/>
      <c r="UVG34" s="305"/>
      <c r="UVH34" s="305"/>
      <c r="UVI34" s="305"/>
      <c r="UVJ34" s="305"/>
      <c r="UVK34" s="305"/>
      <c r="UVL34" s="305"/>
      <c r="UVM34" s="305"/>
      <c r="UVN34" s="305"/>
      <c r="UVO34" s="305"/>
      <c r="UVP34" s="305"/>
      <c r="UVQ34" s="305"/>
      <c r="UVR34" s="305"/>
      <c r="UVS34" s="305"/>
      <c r="UVT34" s="305"/>
      <c r="UVU34" s="305"/>
      <c r="UVV34" s="305"/>
      <c r="UVW34" s="305"/>
      <c r="UVX34" s="305"/>
      <c r="UVY34" s="305"/>
      <c r="UVZ34" s="305"/>
      <c r="UWA34" s="305"/>
      <c r="UWB34" s="305"/>
      <c r="UWC34" s="305"/>
      <c r="UWD34" s="305"/>
      <c r="UWE34" s="305"/>
      <c r="UWF34" s="305"/>
      <c r="UWG34" s="305"/>
      <c r="UWH34" s="305"/>
      <c r="UWI34" s="305"/>
      <c r="UWJ34" s="305"/>
      <c r="UWK34" s="305"/>
      <c r="UWL34" s="305"/>
      <c r="UWM34" s="305"/>
      <c r="UWN34" s="305"/>
      <c r="UWO34" s="305"/>
      <c r="UWP34" s="305"/>
      <c r="UWQ34" s="305"/>
      <c r="UWR34" s="305"/>
      <c r="UWS34" s="305"/>
      <c r="UWT34" s="305"/>
      <c r="UWU34" s="305"/>
      <c r="UWV34" s="305"/>
      <c r="UWW34" s="305"/>
      <c r="UWX34" s="305"/>
      <c r="UWY34" s="305"/>
      <c r="UWZ34" s="305"/>
      <c r="UXA34" s="305"/>
      <c r="UXB34" s="305"/>
      <c r="UXC34" s="305"/>
      <c r="UXD34" s="305"/>
      <c r="UXE34" s="305"/>
      <c r="UXF34" s="305"/>
      <c r="UXG34" s="305"/>
      <c r="UXH34" s="305"/>
      <c r="UXI34" s="305"/>
      <c r="UXJ34" s="305"/>
      <c r="UXK34" s="305"/>
      <c r="UXL34" s="305"/>
      <c r="UXM34" s="305"/>
      <c r="UXN34" s="305"/>
      <c r="UXO34" s="305"/>
      <c r="UXP34" s="305"/>
      <c r="UXQ34" s="305"/>
      <c r="UXR34" s="305"/>
      <c r="UXS34" s="305"/>
      <c r="UXT34" s="305"/>
      <c r="UXU34" s="305"/>
      <c r="UXV34" s="305"/>
      <c r="UXW34" s="305"/>
      <c r="UXX34" s="305"/>
      <c r="UXY34" s="305"/>
      <c r="UXZ34" s="305"/>
      <c r="UYA34" s="305"/>
      <c r="UYB34" s="305"/>
      <c r="UYC34" s="305"/>
      <c r="UYD34" s="305"/>
      <c r="UYE34" s="305"/>
      <c r="UYF34" s="305"/>
      <c r="UYG34" s="305"/>
      <c r="UYH34" s="305"/>
      <c r="UYI34" s="305"/>
      <c r="UYJ34" s="305"/>
      <c r="UYK34" s="305"/>
      <c r="UYL34" s="305"/>
      <c r="UYM34" s="305"/>
      <c r="UYN34" s="305"/>
      <c r="UYO34" s="305"/>
      <c r="UYP34" s="305"/>
      <c r="UYQ34" s="305"/>
      <c r="UYR34" s="305"/>
      <c r="UYS34" s="305"/>
      <c r="UYT34" s="305"/>
      <c r="UYU34" s="305"/>
      <c r="UYV34" s="305"/>
      <c r="UYW34" s="305"/>
      <c r="UYX34" s="305"/>
      <c r="UYY34" s="305"/>
      <c r="UYZ34" s="305"/>
      <c r="UZA34" s="305"/>
      <c r="UZB34" s="305"/>
      <c r="UZC34" s="305"/>
      <c r="UZD34" s="305"/>
      <c r="UZE34" s="305"/>
      <c r="UZF34" s="305"/>
      <c r="UZG34" s="305"/>
      <c r="UZH34" s="305"/>
      <c r="UZI34" s="305"/>
      <c r="UZJ34" s="305"/>
      <c r="UZK34" s="305"/>
      <c r="UZL34" s="305"/>
      <c r="UZM34" s="305"/>
      <c r="UZN34" s="305"/>
      <c r="UZO34" s="305"/>
      <c r="UZP34" s="305"/>
      <c r="UZQ34" s="305"/>
      <c r="UZR34" s="305"/>
      <c r="UZS34" s="305"/>
      <c r="UZT34" s="305"/>
      <c r="UZU34" s="305"/>
      <c r="UZV34" s="305"/>
      <c r="UZW34" s="305"/>
      <c r="UZX34" s="305"/>
      <c r="UZY34" s="305"/>
      <c r="UZZ34" s="305"/>
      <c r="VAA34" s="305"/>
      <c r="VAB34" s="305"/>
      <c r="VAC34" s="305"/>
      <c r="VAD34" s="305"/>
      <c r="VAE34" s="305"/>
      <c r="VAF34" s="305"/>
      <c r="VAG34" s="305"/>
      <c r="VAH34" s="305"/>
      <c r="VAI34" s="305"/>
      <c r="VAJ34" s="305"/>
      <c r="VAK34" s="305"/>
      <c r="VAL34" s="305"/>
      <c r="VAM34" s="305"/>
      <c r="VAN34" s="305"/>
      <c r="VAO34" s="305"/>
      <c r="VAP34" s="305"/>
      <c r="VAQ34" s="305"/>
      <c r="VAR34" s="305"/>
      <c r="VAS34" s="305"/>
      <c r="VAT34" s="305"/>
      <c r="VAU34" s="305"/>
      <c r="VAV34" s="305"/>
      <c r="VAW34" s="305"/>
      <c r="VAX34" s="305"/>
      <c r="VAY34" s="305"/>
      <c r="VAZ34" s="305"/>
      <c r="VBA34" s="305"/>
      <c r="VBB34" s="305"/>
      <c r="VBC34" s="305"/>
      <c r="VBD34" s="305"/>
      <c r="VBE34" s="305"/>
      <c r="VBF34" s="305"/>
      <c r="VBG34" s="305"/>
      <c r="VBH34" s="305"/>
      <c r="VBI34" s="305"/>
      <c r="VBJ34" s="305"/>
      <c r="VBK34" s="305"/>
      <c r="VBL34" s="305"/>
      <c r="VBM34" s="305"/>
      <c r="VBN34" s="305"/>
      <c r="VBO34" s="305"/>
      <c r="VBP34" s="305"/>
      <c r="VBQ34" s="305"/>
      <c r="VBR34" s="305"/>
      <c r="VBS34" s="305"/>
      <c r="VBT34" s="305"/>
      <c r="VBU34" s="305"/>
      <c r="VBV34" s="305"/>
      <c r="VBW34" s="305"/>
      <c r="VBX34" s="305"/>
      <c r="VBY34" s="305"/>
      <c r="VBZ34" s="305"/>
      <c r="VCA34" s="305"/>
      <c r="VCB34" s="305"/>
      <c r="VCC34" s="305"/>
      <c r="VCD34" s="305"/>
      <c r="VCE34" s="305"/>
      <c r="VCF34" s="305"/>
      <c r="VCG34" s="305"/>
      <c r="VCH34" s="305"/>
      <c r="VCI34" s="305"/>
      <c r="VCJ34" s="305"/>
      <c r="VCK34" s="305"/>
      <c r="VCL34" s="305"/>
      <c r="VCM34" s="305"/>
      <c r="VCN34" s="305"/>
      <c r="VCO34" s="305"/>
      <c r="VCP34" s="305"/>
      <c r="VCQ34" s="305"/>
      <c r="VCR34" s="305"/>
      <c r="VCS34" s="305"/>
      <c r="VCT34" s="305"/>
      <c r="VCU34" s="305"/>
      <c r="VCV34" s="305"/>
      <c r="VCW34" s="305"/>
      <c r="VCX34" s="305"/>
      <c r="VCY34" s="305"/>
      <c r="VCZ34" s="305"/>
      <c r="VDA34" s="305"/>
      <c r="VDB34" s="305"/>
      <c r="VDC34" s="305"/>
      <c r="VDD34" s="305"/>
      <c r="VDE34" s="305"/>
      <c r="VDF34" s="305"/>
      <c r="VDG34" s="305"/>
      <c r="VDH34" s="305"/>
      <c r="VDI34" s="305"/>
      <c r="VDJ34" s="305"/>
      <c r="VDK34" s="305"/>
      <c r="VDL34" s="305"/>
      <c r="VDM34" s="305"/>
      <c r="VDN34" s="305"/>
      <c r="VDO34" s="305"/>
      <c r="VDP34" s="305"/>
      <c r="VDQ34" s="305"/>
      <c r="VDR34" s="305"/>
      <c r="VDS34" s="305"/>
      <c r="VDT34" s="305"/>
      <c r="VDU34" s="305"/>
      <c r="VDV34" s="305"/>
      <c r="VDW34" s="305"/>
      <c r="VDX34" s="305"/>
      <c r="VDY34" s="305"/>
      <c r="VDZ34" s="305"/>
      <c r="VEA34" s="305"/>
      <c r="VEB34" s="305"/>
      <c r="VEC34" s="305"/>
      <c r="VED34" s="305"/>
      <c r="VEE34" s="305"/>
      <c r="VEF34" s="305"/>
      <c r="VEG34" s="305"/>
      <c r="VEH34" s="305"/>
      <c r="VEI34" s="305"/>
      <c r="VEJ34" s="305"/>
      <c r="VEK34" s="305"/>
      <c r="VEL34" s="305"/>
      <c r="VEM34" s="305"/>
      <c r="VEN34" s="305"/>
      <c r="VEO34" s="305"/>
      <c r="VEP34" s="305"/>
      <c r="VEQ34" s="305"/>
      <c r="VER34" s="305"/>
      <c r="VES34" s="305"/>
      <c r="VET34" s="305"/>
      <c r="VEU34" s="305"/>
      <c r="VEV34" s="305"/>
      <c r="VEW34" s="305"/>
      <c r="VEX34" s="305"/>
      <c r="VEY34" s="305"/>
      <c r="VEZ34" s="305"/>
      <c r="VFA34" s="305"/>
      <c r="VFB34" s="305"/>
      <c r="VFC34" s="305"/>
      <c r="VFD34" s="305"/>
      <c r="VFE34" s="305"/>
      <c r="VFF34" s="305"/>
      <c r="VFG34" s="305"/>
      <c r="VFH34" s="305"/>
      <c r="VFI34" s="305"/>
      <c r="VFJ34" s="305"/>
      <c r="VFK34" s="305"/>
      <c r="VFL34" s="305"/>
      <c r="VFM34" s="305"/>
      <c r="VFN34" s="305"/>
      <c r="VFO34" s="305"/>
      <c r="VFP34" s="305"/>
      <c r="VFQ34" s="305"/>
      <c r="VFR34" s="305"/>
      <c r="VFS34" s="305"/>
      <c r="VFT34" s="305"/>
      <c r="VFU34" s="305"/>
      <c r="VFV34" s="305"/>
      <c r="VFW34" s="305"/>
      <c r="VFX34" s="305"/>
      <c r="VFY34" s="305"/>
      <c r="VFZ34" s="305"/>
      <c r="VGA34" s="305"/>
      <c r="VGB34" s="305"/>
      <c r="VGC34" s="305"/>
      <c r="VGD34" s="305"/>
      <c r="VGE34" s="305"/>
      <c r="VGF34" s="305"/>
      <c r="VGG34" s="305"/>
      <c r="VGH34" s="305"/>
      <c r="VGI34" s="305"/>
      <c r="VGJ34" s="305"/>
      <c r="VGK34" s="305"/>
      <c r="VGL34" s="305"/>
      <c r="VGM34" s="305"/>
      <c r="VGN34" s="305"/>
      <c r="VGO34" s="305"/>
      <c r="VGP34" s="305"/>
      <c r="VGQ34" s="305"/>
      <c r="VGR34" s="305"/>
      <c r="VGS34" s="305"/>
      <c r="VGT34" s="305"/>
      <c r="VGU34" s="305"/>
      <c r="VGV34" s="305"/>
      <c r="VGW34" s="305"/>
      <c r="VGX34" s="305"/>
      <c r="VGY34" s="305"/>
      <c r="VGZ34" s="305"/>
      <c r="VHA34" s="305"/>
      <c r="VHB34" s="305"/>
      <c r="VHC34" s="305"/>
      <c r="VHD34" s="305"/>
      <c r="VHE34" s="305"/>
      <c r="VHF34" s="305"/>
      <c r="VHG34" s="305"/>
      <c r="VHH34" s="305"/>
      <c r="VHI34" s="305"/>
      <c r="VHJ34" s="305"/>
      <c r="VHK34" s="305"/>
      <c r="VHL34" s="305"/>
      <c r="VHM34" s="305"/>
      <c r="VHN34" s="305"/>
      <c r="VHO34" s="305"/>
      <c r="VHP34" s="305"/>
      <c r="VHQ34" s="305"/>
      <c r="VHR34" s="305"/>
      <c r="VHS34" s="305"/>
      <c r="VHT34" s="305"/>
      <c r="VHU34" s="305"/>
      <c r="VHV34" s="305"/>
      <c r="VHW34" s="305"/>
      <c r="VHX34" s="305"/>
      <c r="VHY34" s="305"/>
      <c r="VHZ34" s="305"/>
      <c r="VIA34" s="305"/>
      <c r="VIB34" s="305"/>
      <c r="VIC34" s="305"/>
      <c r="VID34" s="305"/>
      <c r="VIE34" s="305"/>
      <c r="VIF34" s="305"/>
      <c r="VIG34" s="305"/>
      <c r="VIH34" s="305"/>
      <c r="VII34" s="305"/>
      <c r="VIJ34" s="305"/>
      <c r="VIK34" s="305"/>
      <c r="VIL34" s="305"/>
      <c r="VIM34" s="305"/>
      <c r="VIN34" s="305"/>
      <c r="VIO34" s="305"/>
      <c r="VIP34" s="305"/>
      <c r="VIQ34" s="305"/>
      <c r="VIR34" s="305"/>
      <c r="VIS34" s="305"/>
      <c r="VIT34" s="305"/>
      <c r="VIU34" s="305"/>
      <c r="VIV34" s="305"/>
      <c r="VIW34" s="305"/>
      <c r="VIX34" s="305"/>
      <c r="VIY34" s="305"/>
      <c r="VIZ34" s="305"/>
      <c r="VJA34" s="305"/>
      <c r="VJB34" s="305"/>
      <c r="VJC34" s="305"/>
      <c r="VJD34" s="305"/>
      <c r="VJE34" s="305"/>
      <c r="VJF34" s="305"/>
      <c r="VJG34" s="305"/>
      <c r="VJH34" s="305"/>
      <c r="VJI34" s="305"/>
      <c r="VJJ34" s="305"/>
      <c r="VJK34" s="305"/>
      <c r="VJL34" s="305"/>
      <c r="VJM34" s="305"/>
      <c r="VJN34" s="305"/>
      <c r="VJO34" s="305"/>
      <c r="VJP34" s="305"/>
      <c r="VJQ34" s="305"/>
      <c r="VJR34" s="305"/>
      <c r="VJS34" s="305"/>
      <c r="VJT34" s="305"/>
      <c r="VJU34" s="305"/>
      <c r="VJV34" s="305"/>
      <c r="VJW34" s="305"/>
      <c r="VJX34" s="305"/>
      <c r="VJY34" s="305"/>
      <c r="VJZ34" s="305"/>
      <c r="VKA34" s="305"/>
      <c r="VKB34" s="305"/>
      <c r="VKC34" s="305"/>
      <c r="VKD34" s="305"/>
      <c r="VKE34" s="305"/>
      <c r="VKF34" s="305"/>
      <c r="VKG34" s="305"/>
      <c r="VKH34" s="305"/>
      <c r="VKI34" s="305"/>
      <c r="VKJ34" s="305"/>
      <c r="VKK34" s="305"/>
      <c r="VKL34" s="305"/>
      <c r="VKM34" s="305"/>
      <c r="VKN34" s="305"/>
      <c r="VKO34" s="305"/>
      <c r="VKP34" s="305"/>
      <c r="VKQ34" s="305"/>
      <c r="VKR34" s="305"/>
      <c r="VKS34" s="305"/>
      <c r="VKT34" s="305"/>
      <c r="VKU34" s="305"/>
      <c r="VKV34" s="305"/>
      <c r="VKW34" s="305"/>
      <c r="VKX34" s="305"/>
      <c r="VKY34" s="305"/>
      <c r="VKZ34" s="305"/>
      <c r="VLA34" s="305"/>
      <c r="VLB34" s="305"/>
      <c r="VLC34" s="305"/>
      <c r="VLD34" s="305"/>
      <c r="VLE34" s="305"/>
      <c r="VLF34" s="305"/>
      <c r="VLG34" s="305"/>
      <c r="VLH34" s="305"/>
      <c r="VLI34" s="305"/>
      <c r="VLJ34" s="305"/>
      <c r="VLK34" s="305"/>
      <c r="VLL34" s="305"/>
      <c r="VLM34" s="305"/>
      <c r="VLN34" s="305"/>
      <c r="VLO34" s="305"/>
      <c r="VLP34" s="305"/>
      <c r="VLQ34" s="305"/>
      <c r="VLR34" s="305"/>
      <c r="VLS34" s="305"/>
      <c r="VLT34" s="305"/>
      <c r="VLU34" s="305"/>
      <c r="VLV34" s="305"/>
      <c r="VLW34" s="305"/>
      <c r="VLX34" s="305"/>
      <c r="VLY34" s="305"/>
      <c r="VLZ34" s="305"/>
      <c r="VMA34" s="305"/>
      <c r="VMB34" s="305"/>
      <c r="VMC34" s="305"/>
      <c r="VMD34" s="305"/>
      <c r="VME34" s="305"/>
      <c r="VMF34" s="305"/>
      <c r="VMG34" s="305"/>
      <c r="VMH34" s="305"/>
      <c r="VMI34" s="305"/>
      <c r="VMJ34" s="305"/>
      <c r="VMK34" s="305"/>
      <c r="VML34" s="305"/>
      <c r="VMM34" s="305"/>
      <c r="VMN34" s="305"/>
      <c r="VMO34" s="305"/>
      <c r="VMP34" s="305"/>
      <c r="VMQ34" s="305"/>
      <c r="VMR34" s="305"/>
      <c r="VMS34" s="305"/>
      <c r="VMT34" s="305"/>
      <c r="VMU34" s="305"/>
      <c r="VMV34" s="305"/>
      <c r="VMW34" s="305"/>
      <c r="VMX34" s="305"/>
      <c r="VMY34" s="305"/>
      <c r="VMZ34" s="305"/>
      <c r="VNA34" s="305"/>
      <c r="VNB34" s="305"/>
      <c r="VNC34" s="305"/>
      <c r="VND34" s="305"/>
      <c r="VNE34" s="305"/>
      <c r="VNF34" s="305"/>
      <c r="VNG34" s="305"/>
      <c r="VNH34" s="305"/>
      <c r="VNI34" s="305"/>
      <c r="VNJ34" s="305"/>
      <c r="VNK34" s="305"/>
      <c r="VNL34" s="305"/>
      <c r="VNM34" s="305"/>
      <c r="VNN34" s="305"/>
      <c r="VNO34" s="305"/>
      <c r="VNP34" s="305"/>
      <c r="VNQ34" s="305"/>
      <c r="VNR34" s="305"/>
      <c r="VNS34" s="305"/>
      <c r="VNT34" s="305"/>
      <c r="VNU34" s="305"/>
      <c r="VNV34" s="305"/>
      <c r="VNW34" s="305"/>
      <c r="VNX34" s="305"/>
      <c r="VNY34" s="305"/>
      <c r="VNZ34" s="305"/>
      <c r="VOA34" s="305"/>
      <c r="VOB34" s="305"/>
      <c r="VOC34" s="305"/>
      <c r="VOD34" s="305"/>
      <c r="VOE34" s="305"/>
      <c r="VOF34" s="305"/>
      <c r="VOG34" s="305"/>
      <c r="VOH34" s="305"/>
      <c r="VOI34" s="305"/>
      <c r="VOJ34" s="305"/>
      <c r="VOK34" s="305"/>
      <c r="VOL34" s="305"/>
      <c r="VOM34" s="305"/>
      <c r="VON34" s="305"/>
      <c r="VOO34" s="305"/>
      <c r="VOP34" s="305"/>
      <c r="VOQ34" s="305"/>
      <c r="VOR34" s="305"/>
      <c r="VOS34" s="305"/>
      <c r="VOT34" s="305"/>
      <c r="VOU34" s="305"/>
      <c r="VOV34" s="305"/>
      <c r="VOW34" s="305"/>
      <c r="VOX34" s="305"/>
      <c r="VOY34" s="305"/>
      <c r="VOZ34" s="305"/>
      <c r="VPA34" s="305"/>
      <c r="VPB34" s="305"/>
      <c r="VPC34" s="305"/>
      <c r="VPD34" s="305"/>
      <c r="VPE34" s="305"/>
      <c r="VPF34" s="305"/>
      <c r="VPG34" s="305"/>
      <c r="VPH34" s="305"/>
      <c r="VPI34" s="305"/>
      <c r="VPJ34" s="305"/>
      <c r="VPK34" s="305"/>
      <c r="VPL34" s="305"/>
      <c r="VPM34" s="305"/>
      <c r="VPN34" s="305"/>
      <c r="VPO34" s="305"/>
      <c r="VPP34" s="305"/>
      <c r="VPQ34" s="305"/>
      <c r="VPR34" s="305"/>
      <c r="VPS34" s="305"/>
      <c r="VPT34" s="305"/>
      <c r="VPU34" s="305"/>
      <c r="VPV34" s="305"/>
      <c r="VPW34" s="305"/>
      <c r="VPX34" s="305"/>
      <c r="VPY34" s="305"/>
      <c r="VPZ34" s="305"/>
      <c r="VQA34" s="305"/>
      <c r="VQB34" s="305"/>
      <c r="VQC34" s="305"/>
      <c r="VQD34" s="305"/>
      <c r="VQE34" s="305"/>
      <c r="VQF34" s="305"/>
      <c r="VQG34" s="305"/>
      <c r="VQH34" s="305"/>
      <c r="VQI34" s="305"/>
      <c r="VQJ34" s="305"/>
      <c r="VQK34" s="305"/>
      <c r="VQL34" s="305"/>
      <c r="VQM34" s="305"/>
      <c r="VQN34" s="305"/>
      <c r="VQO34" s="305"/>
      <c r="VQP34" s="305"/>
      <c r="VQQ34" s="305"/>
      <c r="VQR34" s="305"/>
      <c r="VQS34" s="305"/>
      <c r="VQT34" s="305"/>
      <c r="VQU34" s="305"/>
      <c r="VQV34" s="305"/>
      <c r="VQW34" s="305"/>
      <c r="VQX34" s="305"/>
      <c r="VQY34" s="305"/>
      <c r="VQZ34" s="305"/>
      <c r="VRA34" s="305"/>
      <c r="VRB34" s="305"/>
      <c r="VRC34" s="305"/>
      <c r="VRD34" s="305"/>
      <c r="VRE34" s="305"/>
      <c r="VRF34" s="305"/>
      <c r="VRG34" s="305"/>
      <c r="VRH34" s="305"/>
      <c r="VRI34" s="305"/>
      <c r="VRJ34" s="305"/>
      <c r="VRK34" s="305"/>
      <c r="VRL34" s="305"/>
      <c r="VRM34" s="305"/>
      <c r="VRN34" s="305"/>
      <c r="VRO34" s="305"/>
      <c r="VRP34" s="305"/>
      <c r="VRQ34" s="305"/>
      <c r="VRR34" s="305"/>
      <c r="VRS34" s="305"/>
      <c r="VRT34" s="305"/>
      <c r="VRU34" s="305"/>
      <c r="VRV34" s="305"/>
      <c r="VRW34" s="305"/>
      <c r="VRX34" s="305"/>
      <c r="VRY34" s="305"/>
      <c r="VRZ34" s="305"/>
      <c r="VSA34" s="305"/>
      <c r="VSB34" s="305"/>
      <c r="VSC34" s="305"/>
      <c r="VSD34" s="305"/>
      <c r="VSE34" s="305"/>
      <c r="VSF34" s="305"/>
      <c r="VSG34" s="305"/>
      <c r="VSH34" s="305"/>
      <c r="VSI34" s="305"/>
      <c r="VSJ34" s="305"/>
      <c r="VSK34" s="305"/>
      <c r="VSL34" s="305"/>
      <c r="VSM34" s="305"/>
      <c r="VSN34" s="305"/>
      <c r="VSO34" s="305"/>
      <c r="VSP34" s="305"/>
      <c r="VSQ34" s="305"/>
      <c r="VSR34" s="305"/>
      <c r="VSS34" s="305"/>
      <c r="VST34" s="305"/>
      <c r="VSU34" s="305"/>
      <c r="VSV34" s="305"/>
      <c r="VSW34" s="305"/>
      <c r="VSX34" s="305"/>
      <c r="VSY34" s="305"/>
      <c r="VSZ34" s="305"/>
      <c r="VTA34" s="305"/>
      <c r="VTB34" s="305"/>
      <c r="VTC34" s="305"/>
      <c r="VTD34" s="305"/>
      <c r="VTE34" s="305"/>
      <c r="VTF34" s="305"/>
      <c r="VTG34" s="305"/>
      <c r="VTH34" s="305"/>
      <c r="VTI34" s="305"/>
      <c r="VTJ34" s="305"/>
      <c r="VTK34" s="305"/>
      <c r="VTL34" s="305"/>
      <c r="VTM34" s="305"/>
      <c r="VTN34" s="305"/>
      <c r="VTO34" s="305"/>
      <c r="VTP34" s="305"/>
      <c r="VTQ34" s="305"/>
      <c r="VTR34" s="305"/>
      <c r="VTS34" s="305"/>
      <c r="VTT34" s="305"/>
      <c r="VTU34" s="305"/>
      <c r="VTV34" s="305"/>
      <c r="VTW34" s="305"/>
      <c r="VTX34" s="305"/>
      <c r="VTY34" s="305"/>
      <c r="VTZ34" s="305"/>
      <c r="VUA34" s="305"/>
      <c r="VUB34" s="305"/>
      <c r="VUC34" s="305"/>
      <c r="VUD34" s="305"/>
      <c r="VUE34" s="305"/>
      <c r="VUF34" s="305"/>
      <c r="VUG34" s="305"/>
      <c r="VUH34" s="305"/>
      <c r="VUI34" s="305"/>
      <c r="VUJ34" s="305"/>
      <c r="VUK34" s="305"/>
      <c r="VUL34" s="305"/>
      <c r="VUM34" s="305"/>
      <c r="VUN34" s="305"/>
      <c r="VUO34" s="305"/>
      <c r="VUP34" s="305"/>
      <c r="VUQ34" s="305"/>
      <c r="VUR34" s="305"/>
      <c r="VUS34" s="305"/>
      <c r="VUT34" s="305"/>
      <c r="VUU34" s="305"/>
      <c r="VUV34" s="305"/>
      <c r="VUW34" s="305"/>
      <c r="VUX34" s="305"/>
      <c r="VUY34" s="305"/>
      <c r="VUZ34" s="305"/>
      <c r="VVA34" s="305"/>
      <c r="VVB34" s="305"/>
      <c r="VVC34" s="305"/>
      <c r="VVD34" s="305"/>
      <c r="VVE34" s="305"/>
      <c r="VVF34" s="305"/>
      <c r="VVG34" s="305"/>
      <c r="VVH34" s="305"/>
      <c r="VVI34" s="305"/>
      <c r="VVJ34" s="305"/>
      <c r="VVK34" s="305"/>
      <c r="VVL34" s="305"/>
      <c r="VVM34" s="305"/>
      <c r="VVN34" s="305"/>
      <c r="VVO34" s="305"/>
      <c r="VVP34" s="305"/>
      <c r="VVQ34" s="305"/>
      <c r="VVR34" s="305"/>
      <c r="VVS34" s="305"/>
      <c r="VVT34" s="305"/>
      <c r="VVU34" s="305"/>
      <c r="VVV34" s="305"/>
      <c r="VVW34" s="305"/>
      <c r="VVX34" s="305"/>
      <c r="VVY34" s="305"/>
      <c r="VVZ34" s="305"/>
      <c r="VWA34" s="305"/>
      <c r="VWB34" s="305"/>
      <c r="VWC34" s="305"/>
      <c r="VWD34" s="305"/>
      <c r="VWE34" s="305"/>
      <c r="VWF34" s="305"/>
      <c r="VWG34" s="305"/>
      <c r="VWH34" s="305"/>
      <c r="VWI34" s="305"/>
      <c r="VWJ34" s="305"/>
      <c r="VWK34" s="305"/>
      <c r="VWL34" s="305"/>
      <c r="VWM34" s="305"/>
      <c r="VWN34" s="305"/>
      <c r="VWO34" s="305"/>
      <c r="VWP34" s="305"/>
      <c r="VWQ34" s="305"/>
      <c r="VWR34" s="305"/>
      <c r="VWS34" s="305"/>
      <c r="VWT34" s="305"/>
      <c r="VWU34" s="305"/>
      <c r="VWV34" s="305"/>
      <c r="VWW34" s="305"/>
      <c r="VWX34" s="305"/>
      <c r="VWY34" s="305"/>
      <c r="VWZ34" s="305"/>
      <c r="VXA34" s="305"/>
      <c r="VXB34" s="305"/>
      <c r="VXC34" s="305"/>
      <c r="VXD34" s="305"/>
      <c r="VXE34" s="305"/>
      <c r="VXF34" s="305"/>
      <c r="VXG34" s="305"/>
      <c r="VXH34" s="305"/>
      <c r="VXI34" s="305"/>
      <c r="VXJ34" s="305"/>
      <c r="VXK34" s="305"/>
      <c r="VXL34" s="305"/>
      <c r="VXM34" s="305"/>
      <c r="VXN34" s="305"/>
      <c r="VXO34" s="305"/>
      <c r="VXP34" s="305"/>
      <c r="VXQ34" s="305"/>
      <c r="VXR34" s="305"/>
      <c r="VXS34" s="305"/>
      <c r="VXT34" s="305"/>
      <c r="VXU34" s="305"/>
      <c r="VXV34" s="305"/>
      <c r="VXW34" s="305"/>
      <c r="VXX34" s="305"/>
      <c r="VXY34" s="305"/>
      <c r="VXZ34" s="305"/>
      <c r="VYA34" s="305"/>
      <c r="VYB34" s="305"/>
      <c r="VYC34" s="305"/>
      <c r="VYD34" s="305"/>
      <c r="VYE34" s="305"/>
      <c r="VYF34" s="305"/>
      <c r="VYG34" s="305"/>
      <c r="VYH34" s="305"/>
      <c r="VYI34" s="305"/>
      <c r="VYJ34" s="305"/>
      <c r="VYK34" s="305"/>
      <c r="VYL34" s="305"/>
      <c r="VYM34" s="305"/>
      <c r="VYN34" s="305"/>
      <c r="VYO34" s="305"/>
      <c r="VYP34" s="305"/>
      <c r="VYQ34" s="305"/>
      <c r="VYR34" s="305"/>
      <c r="VYS34" s="305"/>
      <c r="VYT34" s="305"/>
      <c r="VYU34" s="305"/>
      <c r="VYV34" s="305"/>
      <c r="VYW34" s="305"/>
      <c r="VYX34" s="305"/>
      <c r="VYY34" s="305"/>
      <c r="VYZ34" s="305"/>
      <c r="VZA34" s="305"/>
      <c r="VZB34" s="305"/>
      <c r="VZC34" s="305"/>
      <c r="VZD34" s="305"/>
      <c r="VZE34" s="305"/>
      <c r="VZF34" s="305"/>
      <c r="VZG34" s="305"/>
      <c r="VZH34" s="305"/>
      <c r="VZI34" s="305"/>
      <c r="VZJ34" s="305"/>
      <c r="VZK34" s="305"/>
      <c r="VZL34" s="305"/>
      <c r="VZM34" s="305"/>
      <c r="VZN34" s="305"/>
      <c r="VZO34" s="305"/>
      <c r="VZP34" s="305"/>
      <c r="VZQ34" s="305"/>
      <c r="VZR34" s="305"/>
      <c r="VZS34" s="305"/>
      <c r="VZT34" s="305"/>
      <c r="VZU34" s="305"/>
      <c r="VZV34" s="305"/>
      <c r="VZW34" s="305"/>
      <c r="VZX34" s="305"/>
      <c r="VZY34" s="305"/>
      <c r="VZZ34" s="305"/>
      <c r="WAA34" s="305"/>
      <c r="WAB34" s="305"/>
      <c r="WAC34" s="305"/>
      <c r="WAD34" s="305"/>
      <c r="WAE34" s="305"/>
      <c r="WAF34" s="305"/>
      <c r="WAG34" s="305"/>
      <c r="WAH34" s="305"/>
      <c r="WAI34" s="305"/>
      <c r="WAJ34" s="305"/>
      <c r="WAK34" s="305"/>
      <c r="WAL34" s="305"/>
      <c r="WAM34" s="305"/>
      <c r="WAN34" s="305"/>
      <c r="WAO34" s="305"/>
      <c r="WAP34" s="305"/>
      <c r="WAQ34" s="305"/>
      <c r="WAR34" s="305"/>
      <c r="WAS34" s="305"/>
      <c r="WAT34" s="305"/>
      <c r="WAU34" s="305"/>
      <c r="WAV34" s="305"/>
      <c r="WAW34" s="305"/>
      <c r="WAX34" s="305"/>
      <c r="WAY34" s="305"/>
      <c r="WAZ34" s="305"/>
      <c r="WBA34" s="305"/>
      <c r="WBB34" s="305"/>
      <c r="WBC34" s="305"/>
      <c r="WBD34" s="305"/>
      <c r="WBE34" s="305"/>
      <c r="WBF34" s="305"/>
      <c r="WBG34" s="305"/>
      <c r="WBH34" s="305"/>
      <c r="WBI34" s="305"/>
      <c r="WBJ34" s="305"/>
      <c r="WBK34" s="305"/>
      <c r="WBL34" s="305"/>
      <c r="WBM34" s="305"/>
      <c r="WBN34" s="305"/>
      <c r="WBO34" s="305"/>
      <c r="WBP34" s="305"/>
      <c r="WBQ34" s="305"/>
      <c r="WBR34" s="305"/>
      <c r="WBS34" s="305"/>
      <c r="WBT34" s="305"/>
      <c r="WBU34" s="305"/>
      <c r="WBV34" s="305"/>
      <c r="WBW34" s="305"/>
      <c r="WBX34" s="305"/>
      <c r="WBY34" s="305"/>
      <c r="WBZ34" s="305"/>
      <c r="WCA34" s="305"/>
      <c r="WCB34" s="305"/>
      <c r="WCC34" s="305"/>
      <c r="WCD34" s="305"/>
      <c r="WCE34" s="305"/>
      <c r="WCF34" s="305"/>
      <c r="WCG34" s="305"/>
      <c r="WCH34" s="305"/>
      <c r="WCI34" s="305"/>
      <c r="WCJ34" s="305"/>
      <c r="WCK34" s="305"/>
      <c r="WCL34" s="305"/>
      <c r="WCM34" s="305"/>
      <c r="WCN34" s="305"/>
      <c r="WCO34" s="305"/>
      <c r="WCP34" s="305"/>
      <c r="WCQ34" s="305"/>
      <c r="WCR34" s="305"/>
      <c r="WCS34" s="305"/>
      <c r="WCT34" s="305"/>
      <c r="WCU34" s="305"/>
      <c r="WCV34" s="305"/>
      <c r="WCW34" s="305"/>
      <c r="WCX34" s="305"/>
      <c r="WCY34" s="305"/>
      <c r="WCZ34" s="305"/>
      <c r="WDA34" s="305"/>
      <c r="WDB34" s="305"/>
      <c r="WDC34" s="305"/>
      <c r="WDD34" s="305"/>
      <c r="WDE34" s="305"/>
      <c r="WDF34" s="305"/>
      <c r="WDG34" s="305"/>
      <c r="WDH34" s="305"/>
      <c r="WDI34" s="305"/>
      <c r="WDJ34" s="305"/>
      <c r="WDK34" s="305"/>
      <c r="WDL34" s="305"/>
      <c r="WDM34" s="305"/>
      <c r="WDN34" s="305"/>
      <c r="WDO34" s="305"/>
      <c r="WDP34" s="305"/>
      <c r="WDQ34" s="305"/>
      <c r="WDR34" s="305"/>
      <c r="WDS34" s="305"/>
      <c r="WDT34" s="305"/>
      <c r="WDU34" s="305"/>
      <c r="WDV34" s="305"/>
      <c r="WDW34" s="305"/>
      <c r="WDX34" s="305"/>
      <c r="WDY34" s="305"/>
      <c r="WDZ34" s="305"/>
      <c r="WEA34" s="305"/>
      <c r="WEB34" s="305"/>
      <c r="WEC34" s="305"/>
      <c r="WED34" s="305"/>
      <c r="WEE34" s="305"/>
      <c r="WEF34" s="305"/>
      <c r="WEG34" s="305"/>
      <c r="WEH34" s="305"/>
      <c r="WEI34" s="305"/>
      <c r="WEJ34" s="305"/>
      <c r="WEK34" s="305"/>
      <c r="WEL34" s="305"/>
      <c r="WEM34" s="305"/>
      <c r="WEN34" s="305"/>
      <c r="WEO34" s="305"/>
      <c r="WEP34" s="305"/>
      <c r="WEQ34" s="305"/>
      <c r="WER34" s="305"/>
      <c r="WES34" s="305"/>
      <c r="WET34" s="305"/>
      <c r="WEU34" s="305"/>
      <c r="WEV34" s="305"/>
      <c r="WEW34" s="305"/>
      <c r="WEX34" s="305"/>
      <c r="WEY34" s="305"/>
      <c r="WEZ34" s="305"/>
      <c r="WFA34" s="305"/>
      <c r="WFB34" s="305"/>
      <c r="WFC34" s="305"/>
      <c r="WFD34" s="305"/>
      <c r="WFE34" s="305"/>
      <c r="WFF34" s="305"/>
      <c r="WFG34" s="305"/>
      <c r="WFH34" s="305"/>
      <c r="WFI34" s="305"/>
      <c r="WFJ34" s="305"/>
      <c r="WFK34" s="305"/>
      <c r="WFL34" s="305"/>
      <c r="WFM34" s="305"/>
      <c r="WFN34" s="305"/>
      <c r="WFO34" s="305"/>
      <c r="WFP34" s="305"/>
      <c r="WFQ34" s="305"/>
      <c r="WFR34" s="305"/>
      <c r="WFS34" s="305"/>
      <c r="WFT34" s="305"/>
      <c r="WFU34" s="305"/>
      <c r="WFV34" s="305"/>
      <c r="WFW34" s="305"/>
      <c r="WFX34" s="305"/>
      <c r="WFY34" s="305"/>
      <c r="WFZ34" s="305"/>
      <c r="WGA34" s="305"/>
      <c r="WGB34" s="305"/>
      <c r="WGC34" s="305"/>
      <c r="WGD34" s="305"/>
      <c r="WGE34" s="305"/>
      <c r="WGF34" s="305"/>
      <c r="WGG34" s="305"/>
      <c r="WGH34" s="305"/>
      <c r="WGI34" s="305"/>
      <c r="WGJ34" s="305"/>
      <c r="WGK34" s="305"/>
      <c r="WGL34" s="305"/>
      <c r="WGM34" s="305"/>
      <c r="WGN34" s="305"/>
      <c r="WGO34" s="305"/>
      <c r="WGP34" s="305"/>
      <c r="WGQ34" s="305"/>
      <c r="WGR34" s="305"/>
      <c r="WGS34" s="305"/>
      <c r="WGT34" s="305"/>
      <c r="WGU34" s="305"/>
      <c r="WGV34" s="305"/>
      <c r="WGW34" s="305"/>
      <c r="WGX34" s="305"/>
      <c r="WGY34" s="305"/>
      <c r="WGZ34" s="305"/>
      <c r="WHA34" s="305"/>
      <c r="WHB34" s="305"/>
      <c r="WHC34" s="305"/>
      <c r="WHD34" s="305"/>
      <c r="WHE34" s="305"/>
      <c r="WHF34" s="305"/>
      <c r="WHG34" s="305"/>
      <c r="WHH34" s="305"/>
      <c r="WHI34" s="305"/>
      <c r="WHJ34" s="305"/>
      <c r="WHK34" s="305"/>
      <c r="WHL34" s="305"/>
      <c r="WHM34" s="305"/>
      <c r="WHN34" s="305"/>
      <c r="WHO34" s="305"/>
      <c r="WHP34" s="305"/>
      <c r="WHQ34" s="305"/>
      <c r="WHR34" s="305"/>
      <c r="WHS34" s="305"/>
      <c r="WHT34" s="305"/>
      <c r="WHU34" s="305"/>
      <c r="WHV34" s="305"/>
      <c r="WHW34" s="305"/>
      <c r="WHX34" s="305"/>
      <c r="WHY34" s="305"/>
      <c r="WHZ34" s="305"/>
      <c r="WIA34" s="305"/>
      <c r="WIB34" s="305"/>
      <c r="WIC34" s="305"/>
      <c r="WID34" s="305"/>
      <c r="WIE34" s="305"/>
      <c r="WIF34" s="305"/>
      <c r="WIG34" s="305"/>
      <c r="WIH34" s="305"/>
      <c r="WII34" s="305"/>
      <c r="WIJ34" s="305"/>
      <c r="WIK34" s="305"/>
      <c r="WIL34" s="305"/>
      <c r="WIM34" s="305"/>
      <c r="WIN34" s="305"/>
      <c r="WIO34" s="305"/>
      <c r="WIP34" s="305"/>
      <c r="WIQ34" s="305"/>
      <c r="WIR34" s="305"/>
      <c r="WIS34" s="305"/>
      <c r="WIT34" s="305"/>
      <c r="WIU34" s="305"/>
      <c r="WIV34" s="305"/>
      <c r="WIW34" s="305"/>
      <c r="WIX34" s="305"/>
      <c r="WIY34" s="305"/>
      <c r="WIZ34" s="305"/>
      <c r="WJA34" s="305"/>
      <c r="WJB34" s="305"/>
      <c r="WJC34" s="305"/>
      <c r="WJD34" s="305"/>
      <c r="WJE34" s="305"/>
      <c r="WJF34" s="305"/>
      <c r="WJG34" s="305"/>
      <c r="WJH34" s="305"/>
      <c r="WJI34" s="305"/>
      <c r="WJJ34" s="305"/>
      <c r="WJK34" s="305"/>
      <c r="WJL34" s="305"/>
      <c r="WJM34" s="305"/>
      <c r="WJN34" s="305"/>
      <c r="WJO34" s="305"/>
      <c r="WJP34" s="305"/>
      <c r="WJQ34" s="305"/>
      <c r="WJR34" s="305"/>
      <c r="WJS34" s="305"/>
      <c r="WJT34" s="305"/>
      <c r="WJU34" s="305"/>
      <c r="WJV34" s="305"/>
      <c r="WJW34" s="305"/>
      <c r="WJX34" s="305"/>
      <c r="WJY34" s="305"/>
      <c r="WJZ34" s="305"/>
      <c r="WKA34" s="305"/>
      <c r="WKB34" s="305"/>
      <c r="WKC34" s="305"/>
      <c r="WKD34" s="305"/>
      <c r="WKE34" s="305"/>
      <c r="WKF34" s="305"/>
      <c r="WKG34" s="305"/>
      <c r="WKH34" s="305"/>
      <c r="WKI34" s="305"/>
      <c r="WKJ34" s="305"/>
      <c r="WKK34" s="305"/>
      <c r="WKL34" s="305"/>
      <c r="WKM34" s="305"/>
      <c r="WKN34" s="305"/>
      <c r="WKO34" s="305"/>
      <c r="WKP34" s="305"/>
      <c r="WKQ34" s="305"/>
      <c r="WKR34" s="305"/>
      <c r="WKS34" s="305"/>
      <c r="WKT34" s="305"/>
      <c r="WKU34" s="305"/>
      <c r="WKV34" s="305"/>
      <c r="WKW34" s="305"/>
      <c r="WKX34" s="305"/>
      <c r="WKY34" s="305"/>
      <c r="WKZ34" s="305"/>
      <c r="WLA34" s="305"/>
      <c r="WLB34" s="305"/>
      <c r="WLC34" s="305"/>
      <c r="WLD34" s="305"/>
      <c r="WLE34" s="305"/>
      <c r="WLF34" s="305"/>
      <c r="WLG34" s="305"/>
      <c r="WLH34" s="305"/>
      <c r="WLI34" s="305"/>
      <c r="WLJ34" s="305"/>
      <c r="WLK34" s="305"/>
      <c r="WLL34" s="305"/>
      <c r="WLM34" s="305"/>
      <c r="WLN34" s="305"/>
      <c r="WLO34" s="305"/>
      <c r="WLP34" s="305"/>
      <c r="WLQ34" s="305"/>
      <c r="WLR34" s="305"/>
      <c r="WLS34" s="305"/>
      <c r="WLT34" s="305"/>
      <c r="WLU34" s="305"/>
      <c r="WLV34" s="305"/>
      <c r="WLW34" s="305"/>
      <c r="WLX34" s="305"/>
      <c r="WLY34" s="305"/>
      <c r="WLZ34" s="305"/>
      <c r="WMA34" s="305"/>
      <c r="WMB34" s="305"/>
      <c r="WMC34" s="305"/>
      <c r="WMD34" s="305"/>
      <c r="WME34" s="305"/>
      <c r="WMF34" s="305"/>
      <c r="WMG34" s="305"/>
      <c r="WMH34" s="305"/>
      <c r="WMI34" s="305"/>
      <c r="WMJ34" s="305"/>
      <c r="WMK34" s="305"/>
      <c r="WML34" s="305"/>
      <c r="WMM34" s="305"/>
      <c r="WMN34" s="305"/>
      <c r="WMO34" s="305"/>
      <c r="WMP34" s="305"/>
      <c r="WMQ34" s="305"/>
      <c r="WMR34" s="305"/>
      <c r="WMS34" s="305"/>
      <c r="WMT34" s="305"/>
      <c r="WMU34" s="305"/>
      <c r="WMV34" s="305"/>
      <c r="WMW34" s="305"/>
      <c r="WMX34" s="305"/>
      <c r="WMY34" s="305"/>
      <c r="WMZ34" s="305"/>
      <c r="WNA34" s="305"/>
      <c r="WNB34" s="305"/>
      <c r="WNC34" s="305"/>
      <c r="WND34" s="305"/>
      <c r="WNE34" s="305"/>
      <c r="WNF34" s="305"/>
      <c r="WNG34" s="305"/>
      <c r="WNH34" s="305"/>
      <c r="WNI34" s="305"/>
      <c r="WNJ34" s="305"/>
      <c r="WNK34" s="305"/>
      <c r="WNL34" s="305"/>
      <c r="WNM34" s="305"/>
      <c r="WNN34" s="305"/>
      <c r="WNO34" s="305"/>
      <c r="WNP34" s="305"/>
      <c r="WNQ34" s="305"/>
      <c r="WNR34" s="305"/>
      <c r="WNS34" s="305"/>
      <c r="WNT34" s="305"/>
      <c r="WNU34" s="305"/>
      <c r="WNV34" s="305"/>
      <c r="WNW34" s="305"/>
      <c r="WNX34" s="305"/>
      <c r="WNY34" s="305"/>
      <c r="WNZ34" s="305"/>
      <c r="WOA34" s="305"/>
      <c r="WOB34" s="305"/>
      <c r="WOC34" s="305"/>
      <c r="WOD34" s="305"/>
      <c r="WOE34" s="305"/>
      <c r="WOF34" s="305"/>
      <c r="WOG34" s="305"/>
      <c r="WOH34" s="305"/>
      <c r="WOI34" s="305"/>
      <c r="WOJ34" s="305"/>
      <c r="WOK34" s="305"/>
      <c r="WOL34" s="305"/>
      <c r="WOM34" s="305"/>
      <c r="WON34" s="305"/>
      <c r="WOO34" s="305"/>
      <c r="WOP34" s="305"/>
      <c r="WOQ34" s="305"/>
      <c r="WOR34" s="305"/>
      <c r="WOS34" s="305"/>
      <c r="WOT34" s="305"/>
      <c r="WOU34" s="305"/>
      <c r="WOV34" s="305"/>
      <c r="WOW34" s="305"/>
      <c r="WOX34" s="305"/>
      <c r="WOY34" s="305"/>
      <c r="WOZ34" s="305"/>
      <c r="WPA34" s="305"/>
      <c r="WPB34" s="305"/>
      <c r="WPC34" s="305"/>
      <c r="WPD34" s="305"/>
      <c r="WPE34" s="305"/>
      <c r="WPF34" s="305"/>
      <c r="WPG34" s="305"/>
      <c r="WPH34" s="305"/>
      <c r="WPI34" s="305"/>
      <c r="WPJ34" s="305"/>
      <c r="WPK34" s="305"/>
      <c r="WPL34" s="305"/>
      <c r="WPM34" s="305"/>
      <c r="WPN34" s="305"/>
      <c r="WPO34" s="305"/>
      <c r="WPP34" s="305"/>
      <c r="WPQ34" s="305"/>
      <c r="WPR34" s="305"/>
      <c r="WPS34" s="305"/>
      <c r="WPT34" s="305"/>
      <c r="WPU34" s="305"/>
      <c r="WPV34" s="305"/>
      <c r="WPW34" s="305"/>
      <c r="WPX34" s="305"/>
      <c r="WPY34" s="305"/>
      <c r="WPZ34" s="305"/>
      <c r="WQA34" s="305"/>
      <c r="WQB34" s="305"/>
      <c r="WQC34" s="305"/>
      <c r="WQD34" s="305"/>
      <c r="WQE34" s="305"/>
      <c r="WQF34" s="305"/>
      <c r="WQG34" s="305"/>
      <c r="WQH34" s="305"/>
      <c r="WQI34" s="305"/>
      <c r="WQJ34" s="305"/>
      <c r="WQK34" s="305"/>
      <c r="WQL34" s="305"/>
      <c r="WQM34" s="305"/>
      <c r="WQN34" s="305"/>
      <c r="WQO34" s="305"/>
      <c r="WQP34" s="305"/>
      <c r="WQQ34" s="305"/>
      <c r="WQR34" s="305"/>
      <c r="WQS34" s="305"/>
      <c r="WQT34" s="305"/>
      <c r="WQU34" s="305"/>
      <c r="WQV34" s="305"/>
      <c r="WQW34" s="305"/>
      <c r="WQX34" s="305"/>
      <c r="WQY34" s="305"/>
      <c r="WQZ34" s="305"/>
      <c r="WRA34" s="305"/>
      <c r="WRB34" s="305"/>
      <c r="WRC34" s="305"/>
      <c r="WRD34" s="305"/>
      <c r="WRE34" s="305"/>
      <c r="WRF34" s="305"/>
      <c r="WRG34" s="305"/>
      <c r="WRH34" s="305"/>
      <c r="WRI34" s="305"/>
      <c r="WRJ34" s="305"/>
      <c r="WRK34" s="305"/>
      <c r="WRL34" s="305"/>
      <c r="WRM34" s="305"/>
      <c r="WRN34" s="305"/>
      <c r="WRO34" s="305"/>
      <c r="WRP34" s="305"/>
      <c r="WRQ34" s="305"/>
      <c r="WRR34" s="305"/>
      <c r="WRS34" s="305"/>
      <c r="WRT34" s="305"/>
      <c r="WRU34" s="305"/>
      <c r="WRV34" s="305"/>
      <c r="WRW34" s="305"/>
      <c r="WRX34" s="305"/>
      <c r="WRY34" s="305"/>
      <c r="WRZ34" s="305"/>
      <c r="WSA34" s="305"/>
      <c r="WSB34" s="305"/>
      <c r="WSC34" s="305"/>
      <c r="WSD34" s="305"/>
      <c r="WSE34" s="305"/>
      <c r="WSF34" s="305"/>
      <c r="WSG34" s="305"/>
      <c r="WSH34" s="305"/>
      <c r="WSI34" s="305"/>
      <c r="WSJ34" s="305"/>
      <c r="WSK34" s="305"/>
      <c r="WSL34" s="305"/>
      <c r="WSM34" s="305"/>
      <c r="WSN34" s="305"/>
      <c r="WSO34" s="305"/>
      <c r="WSP34" s="305"/>
      <c r="WSQ34" s="305"/>
      <c r="WSR34" s="305"/>
      <c r="WSS34" s="305"/>
      <c r="WST34" s="305"/>
      <c r="WSU34" s="305"/>
      <c r="WSV34" s="305"/>
      <c r="WSW34" s="305"/>
      <c r="WSX34" s="305"/>
      <c r="WSY34" s="305"/>
      <c r="WSZ34" s="305"/>
      <c r="WTA34" s="305"/>
      <c r="WTB34" s="305"/>
      <c r="WTC34" s="305"/>
      <c r="WTD34" s="305"/>
      <c r="WTE34" s="305"/>
      <c r="WTF34" s="305"/>
      <c r="WTG34" s="305"/>
      <c r="WTH34" s="305"/>
      <c r="WTI34" s="305"/>
      <c r="WTJ34" s="305"/>
      <c r="WTK34" s="305"/>
      <c r="WTL34" s="305"/>
      <c r="WTM34" s="305"/>
      <c r="WTN34" s="305"/>
      <c r="WTO34" s="305"/>
      <c r="WTP34" s="305"/>
      <c r="WTQ34" s="305"/>
      <c r="WTR34" s="305"/>
      <c r="WTS34" s="305"/>
      <c r="WTT34" s="305"/>
      <c r="WTU34" s="305"/>
      <c r="WTV34" s="305"/>
      <c r="WTW34" s="305"/>
      <c r="WTX34" s="305"/>
      <c r="WTY34" s="305"/>
      <c r="WTZ34" s="305"/>
      <c r="WUA34" s="305"/>
      <c r="WUB34" s="305"/>
      <c r="WUC34" s="305"/>
      <c r="WUD34" s="305"/>
      <c r="WUE34" s="305"/>
      <c r="WUF34" s="305"/>
      <c r="WUG34" s="305"/>
      <c r="WUH34" s="305"/>
      <c r="WUI34" s="305"/>
      <c r="WUJ34" s="305"/>
      <c r="WUK34" s="305"/>
      <c r="WUL34" s="305"/>
      <c r="WUM34" s="305"/>
      <c r="WUN34" s="305"/>
      <c r="WUO34" s="305"/>
      <c r="WUP34" s="305"/>
      <c r="WUQ34" s="305"/>
      <c r="WUR34" s="305"/>
      <c r="WUS34" s="305"/>
      <c r="WUT34" s="305"/>
      <c r="WUU34" s="305"/>
      <c r="WUV34" s="305"/>
      <c r="WUW34" s="305"/>
      <c r="WUX34" s="305"/>
      <c r="WUY34" s="305"/>
      <c r="WUZ34" s="305"/>
      <c r="WVA34" s="305"/>
      <c r="WVB34" s="305"/>
      <c r="WVC34" s="305"/>
      <c r="WVD34" s="305"/>
      <c r="WVE34" s="305"/>
      <c r="WVF34" s="305"/>
      <c r="WVG34" s="305"/>
      <c r="WVH34" s="305"/>
      <c r="WVI34" s="305"/>
      <c r="WVJ34" s="305"/>
      <c r="WVK34" s="305"/>
      <c r="WVL34" s="305"/>
      <c r="WVM34" s="305"/>
      <c r="WVN34" s="305"/>
      <c r="WVO34" s="305"/>
      <c r="WVP34" s="305"/>
      <c r="WVQ34" s="305"/>
      <c r="WVR34" s="305"/>
      <c r="WVS34" s="305"/>
      <c r="WVT34" s="305"/>
      <c r="WVU34" s="305"/>
      <c r="WVV34" s="305"/>
      <c r="WVW34" s="305"/>
      <c r="WVX34" s="305"/>
      <c r="WVY34" s="305"/>
      <c r="WVZ34" s="305"/>
      <c r="WWA34" s="305"/>
      <c r="WWB34" s="305"/>
      <c r="WWC34" s="305"/>
      <c r="WWD34" s="305"/>
      <c r="WWE34" s="305"/>
      <c r="WWF34" s="305"/>
      <c r="WWG34" s="305"/>
      <c r="WWH34" s="305"/>
      <c r="WWI34" s="305"/>
      <c r="WWJ34" s="305"/>
      <c r="WWK34" s="305"/>
      <c r="WWL34" s="305"/>
      <c r="WWM34" s="305"/>
      <c r="WWN34" s="305"/>
      <c r="WWO34" s="305"/>
      <c r="WWP34" s="305"/>
      <c r="WWQ34" s="305"/>
      <c r="WWR34" s="305"/>
      <c r="WWS34" s="305"/>
      <c r="WWT34" s="305"/>
      <c r="WWU34" s="305"/>
      <c r="WWV34" s="305"/>
      <c r="WWW34" s="305"/>
      <c r="WWX34" s="305"/>
      <c r="WWY34" s="305"/>
      <c r="WWZ34" s="305"/>
      <c r="WXA34" s="305"/>
      <c r="WXB34" s="305"/>
      <c r="WXC34" s="305"/>
      <c r="WXD34" s="305"/>
      <c r="WXE34" s="305"/>
      <c r="WXF34" s="305"/>
      <c r="WXG34" s="305"/>
      <c r="WXH34" s="305"/>
      <c r="WXI34" s="305"/>
      <c r="WXJ34" s="305"/>
      <c r="WXK34" s="305"/>
      <c r="WXL34" s="305"/>
      <c r="WXM34" s="305"/>
      <c r="WXN34" s="305"/>
      <c r="WXO34" s="305"/>
      <c r="WXP34" s="305"/>
      <c r="WXQ34" s="305"/>
      <c r="WXR34" s="305"/>
      <c r="WXS34" s="305"/>
      <c r="WXT34" s="305"/>
      <c r="WXU34" s="305"/>
      <c r="WXV34" s="305"/>
      <c r="WXW34" s="305"/>
      <c r="WXX34" s="305"/>
      <c r="WXY34" s="305"/>
      <c r="WXZ34" s="305"/>
      <c r="WYA34" s="305"/>
      <c r="WYB34" s="305"/>
      <c r="WYC34" s="305"/>
      <c r="WYD34" s="305"/>
      <c r="WYE34" s="305"/>
      <c r="WYF34" s="305"/>
      <c r="WYG34" s="305"/>
      <c r="WYH34" s="305"/>
      <c r="WYI34" s="305"/>
      <c r="WYJ34" s="305"/>
      <c r="WYK34" s="305"/>
      <c r="WYL34" s="305"/>
      <c r="WYM34" s="305"/>
      <c r="WYN34" s="305"/>
      <c r="WYO34" s="305"/>
      <c r="WYP34" s="305"/>
      <c r="WYQ34" s="305"/>
      <c r="WYR34" s="305"/>
      <c r="WYS34" s="305"/>
      <c r="WYT34" s="305"/>
      <c r="WYU34" s="305"/>
      <c r="WYV34" s="305"/>
      <c r="WYW34" s="305"/>
      <c r="WYX34" s="305"/>
      <c r="WYY34" s="305"/>
      <c r="WYZ34" s="305"/>
      <c r="WZA34" s="305"/>
      <c r="WZB34" s="305"/>
      <c r="WZC34" s="305"/>
      <c r="WZD34" s="305"/>
      <c r="WZE34" s="305"/>
      <c r="WZF34" s="305"/>
      <c r="WZG34" s="305"/>
      <c r="WZH34" s="305"/>
      <c r="WZI34" s="305"/>
      <c r="WZJ34" s="305"/>
      <c r="WZK34" s="305"/>
      <c r="WZL34" s="305"/>
      <c r="WZM34" s="305"/>
      <c r="WZN34" s="305"/>
      <c r="WZO34" s="305"/>
      <c r="WZP34" s="305"/>
      <c r="WZQ34" s="305"/>
      <c r="WZR34" s="305"/>
      <c r="WZS34" s="305"/>
      <c r="WZT34" s="305"/>
      <c r="WZU34" s="305"/>
      <c r="WZV34" s="305"/>
      <c r="WZW34" s="305"/>
      <c r="WZX34" s="305"/>
      <c r="WZY34" s="305"/>
      <c r="WZZ34" s="305"/>
      <c r="XAA34" s="305"/>
      <c r="XAB34" s="305"/>
      <c r="XAC34" s="305"/>
      <c r="XAD34" s="305"/>
      <c r="XAE34" s="305"/>
      <c r="XAF34" s="305"/>
      <c r="XAG34" s="305"/>
      <c r="XAH34" s="305"/>
      <c r="XAI34" s="305"/>
      <c r="XAJ34" s="305"/>
      <c r="XAK34" s="305"/>
      <c r="XAL34" s="305"/>
      <c r="XAM34" s="305"/>
      <c r="XAN34" s="305"/>
      <c r="XAO34" s="305"/>
      <c r="XAP34" s="305"/>
      <c r="XAQ34" s="305"/>
      <c r="XAR34" s="305"/>
      <c r="XAS34" s="305"/>
      <c r="XAT34" s="305"/>
      <c r="XAU34" s="305"/>
      <c r="XAV34" s="305"/>
      <c r="XAW34" s="305"/>
      <c r="XAX34" s="305"/>
      <c r="XAY34" s="305"/>
      <c r="XAZ34" s="305"/>
      <c r="XBA34" s="305"/>
      <c r="XBB34" s="305"/>
      <c r="XBC34" s="305"/>
      <c r="XBD34" s="305"/>
      <c r="XBE34" s="305"/>
      <c r="XBF34" s="305"/>
      <c r="XBG34" s="305"/>
      <c r="XBH34" s="305"/>
      <c r="XBI34" s="305"/>
      <c r="XBJ34" s="305"/>
      <c r="XBK34" s="305"/>
      <c r="XBL34" s="305"/>
      <c r="XBM34" s="305"/>
      <c r="XBN34" s="305"/>
      <c r="XBO34" s="305"/>
      <c r="XBP34" s="305"/>
      <c r="XBQ34" s="305"/>
      <c r="XBR34" s="305"/>
      <c r="XBS34" s="305"/>
      <c r="XBT34" s="305"/>
      <c r="XBU34" s="305"/>
      <c r="XBV34" s="305"/>
      <c r="XBW34" s="305"/>
      <c r="XBX34" s="305"/>
      <c r="XBY34" s="305"/>
      <c r="XBZ34" s="305"/>
      <c r="XCA34" s="305"/>
      <c r="XCB34" s="305"/>
      <c r="XCC34" s="305"/>
      <c r="XCD34" s="305"/>
      <c r="XCE34" s="305"/>
      <c r="XCF34" s="305"/>
      <c r="XCG34" s="305"/>
      <c r="XCH34" s="305"/>
      <c r="XCI34" s="305"/>
      <c r="XCJ34" s="305"/>
      <c r="XCK34" s="305"/>
      <c r="XCL34" s="305"/>
      <c r="XCM34" s="305"/>
      <c r="XCN34" s="305"/>
      <c r="XCO34" s="305"/>
      <c r="XCP34" s="305"/>
      <c r="XCQ34" s="305"/>
      <c r="XCR34" s="305"/>
      <c r="XCS34" s="305"/>
      <c r="XCT34" s="305"/>
      <c r="XCU34" s="305"/>
      <c r="XCV34" s="305"/>
      <c r="XCW34" s="305"/>
      <c r="XCX34" s="305"/>
      <c r="XCY34" s="305"/>
      <c r="XCZ34" s="305"/>
      <c r="XDA34" s="305"/>
      <c r="XDB34" s="305"/>
      <c r="XDC34" s="305"/>
      <c r="XDD34" s="305"/>
      <c r="XDE34" s="305"/>
      <c r="XDF34" s="305"/>
      <c r="XDG34" s="305"/>
      <c r="XDH34" s="305"/>
      <c r="XDI34" s="305"/>
      <c r="XDJ34" s="305"/>
      <c r="XDK34" s="305"/>
      <c r="XDL34" s="305"/>
      <c r="XDM34" s="305"/>
      <c r="XDN34" s="305"/>
      <c r="XDO34" s="305"/>
      <c r="XDP34" s="305"/>
      <c r="XDQ34" s="305"/>
      <c r="XDR34" s="305"/>
      <c r="XDS34" s="305"/>
      <c r="XDT34" s="305"/>
      <c r="XDU34" s="305"/>
      <c r="XDV34" s="305"/>
      <c r="XDW34" s="305"/>
      <c r="XDX34" s="305"/>
      <c r="XDY34" s="305"/>
      <c r="XDZ34" s="305"/>
      <c r="XEA34" s="305"/>
      <c r="XEB34" s="305"/>
      <c r="XEC34" s="305"/>
      <c r="XED34" s="305"/>
      <c r="XEE34" s="305"/>
      <c r="XEF34" s="305"/>
      <c r="XEG34" s="305"/>
      <c r="XEH34" s="305"/>
      <c r="XEI34" s="305"/>
      <c r="XEJ34" s="305"/>
      <c r="XEK34" s="305"/>
      <c r="XEL34" s="305"/>
      <c r="XEM34" s="305"/>
      <c r="XEN34" s="305"/>
      <c r="XEO34" s="305"/>
      <c r="XEP34" s="305"/>
      <c r="XEQ34" s="305"/>
      <c r="XER34" s="305"/>
      <c r="XES34" s="305"/>
      <c r="XET34" s="305"/>
      <c r="XEU34" s="305"/>
      <c r="XEV34" s="305"/>
      <c r="XEW34" s="305"/>
      <c r="XEX34" s="305"/>
      <c r="XEY34" s="305"/>
      <c r="XEZ34" s="305"/>
      <c r="XFA34" s="305"/>
      <c r="XFB34" s="305"/>
      <c r="XFC34" s="305"/>
      <c r="XFD34" s="323"/>
    </row>
    <row r="35" spans="2:16384" x14ac:dyDescent="0.25">
      <c r="L35" s="305"/>
      <c r="M35" s="305"/>
      <c r="N35" s="305"/>
      <c r="O35" s="305"/>
      <c r="P35" s="305"/>
      <c r="Q35" s="305"/>
      <c r="R35" s="305"/>
      <c r="S35" s="305"/>
      <c r="T35" s="305"/>
      <c r="U35" s="305"/>
      <c r="V35" s="305"/>
      <c r="W35" s="305"/>
      <c r="X35" s="305"/>
      <c r="Y35" s="305"/>
      <c r="Z35" s="305"/>
      <c r="AA35" s="305"/>
      <c r="AB35" s="305"/>
      <c r="AC35" s="305"/>
      <c r="AD35" s="305"/>
      <c r="AE35" s="305"/>
      <c r="AF35" s="305"/>
      <c r="AG35" s="305"/>
      <c r="AH35" s="305"/>
      <c r="AI35" s="305"/>
      <c r="AJ35" s="305"/>
      <c r="AK35" s="305"/>
      <c r="AL35" s="305"/>
      <c r="AM35" s="305"/>
      <c r="AN35" s="305"/>
      <c r="AO35" s="305"/>
      <c r="AP35" s="305"/>
      <c r="AQ35" s="305"/>
      <c r="AR35" s="305"/>
      <c r="AS35" s="305"/>
      <c r="AT35" s="305"/>
      <c r="AU35" s="305"/>
      <c r="AV35" s="305"/>
      <c r="AW35" s="305"/>
      <c r="AX35" s="305"/>
      <c r="AY35" s="305"/>
      <c r="AZ35" s="305"/>
      <c r="BA35" s="305"/>
      <c r="BB35" s="305"/>
      <c r="BC35" s="305"/>
      <c r="BD35" s="305"/>
      <c r="BE35" s="305"/>
      <c r="BF35" s="305"/>
      <c r="BG35" s="305"/>
      <c r="BH35" s="305"/>
      <c r="BI35" s="305"/>
      <c r="BJ35" s="305"/>
      <c r="BK35" s="305"/>
      <c r="BL35" s="305"/>
      <c r="BM35" s="305"/>
      <c r="BN35" s="305"/>
      <c r="BO35" s="305"/>
      <c r="BP35" s="305"/>
      <c r="BQ35" s="305"/>
      <c r="BR35" s="305"/>
      <c r="BS35" s="305"/>
      <c r="BT35" s="305"/>
      <c r="BU35" s="305"/>
      <c r="BV35" s="305"/>
      <c r="BW35" s="305"/>
      <c r="BX35" s="305"/>
      <c r="BY35" s="305"/>
      <c r="BZ35" s="305"/>
      <c r="CA35" s="305"/>
      <c r="CB35" s="305"/>
      <c r="CC35" s="305"/>
      <c r="CD35" s="305"/>
      <c r="CE35" s="305"/>
      <c r="CF35" s="305"/>
      <c r="CG35" s="305"/>
      <c r="CH35" s="305"/>
      <c r="CI35" s="305"/>
      <c r="CJ35" s="305"/>
      <c r="CK35" s="305"/>
      <c r="CL35" s="305"/>
      <c r="CM35" s="305"/>
      <c r="CN35" s="305"/>
      <c r="CO35" s="305"/>
      <c r="CP35" s="305"/>
      <c r="CQ35" s="305"/>
      <c r="CR35" s="305"/>
      <c r="CS35" s="305"/>
      <c r="CT35" s="305"/>
      <c r="CU35" s="305"/>
      <c r="CV35" s="305"/>
      <c r="CW35" s="305"/>
      <c r="CX35" s="305"/>
      <c r="CY35" s="305"/>
      <c r="CZ35" s="305"/>
      <c r="DA35" s="305"/>
      <c r="DB35" s="305"/>
      <c r="DC35" s="305"/>
      <c r="DD35" s="305"/>
      <c r="DE35" s="305"/>
      <c r="DF35" s="305"/>
      <c r="DG35" s="305"/>
      <c r="DH35" s="305"/>
      <c r="DI35" s="305"/>
      <c r="DJ35" s="305"/>
      <c r="DK35" s="305"/>
      <c r="DL35" s="305"/>
      <c r="DM35" s="305"/>
      <c r="DN35" s="305"/>
      <c r="DO35" s="305"/>
      <c r="DP35" s="305"/>
      <c r="DQ35" s="305"/>
      <c r="DR35" s="305"/>
      <c r="DS35" s="305"/>
      <c r="DT35" s="305"/>
      <c r="DU35" s="305"/>
      <c r="DV35" s="305"/>
      <c r="DW35" s="305"/>
      <c r="DX35" s="305"/>
      <c r="DY35" s="305"/>
      <c r="DZ35" s="305"/>
      <c r="EA35" s="305"/>
      <c r="EB35" s="305"/>
      <c r="EC35" s="305"/>
      <c r="ED35" s="305"/>
      <c r="EE35" s="305"/>
      <c r="EF35" s="305"/>
      <c r="EG35" s="305"/>
      <c r="EH35" s="305"/>
      <c r="EI35" s="305"/>
      <c r="EJ35" s="305"/>
      <c r="EK35" s="305"/>
      <c r="EL35" s="305"/>
      <c r="EM35" s="305"/>
      <c r="EN35" s="305"/>
      <c r="EO35" s="305"/>
      <c r="EP35" s="305"/>
      <c r="EQ35" s="305"/>
      <c r="ER35" s="305"/>
      <c r="ES35" s="305"/>
      <c r="ET35" s="305"/>
      <c r="EU35" s="305"/>
      <c r="EV35" s="305"/>
      <c r="EW35" s="305"/>
      <c r="EX35" s="305"/>
      <c r="EY35" s="305"/>
      <c r="EZ35" s="305"/>
      <c r="FA35" s="305"/>
      <c r="FB35" s="305"/>
      <c r="FC35" s="305"/>
      <c r="FD35" s="305"/>
      <c r="FE35" s="305"/>
      <c r="FF35" s="305"/>
      <c r="FG35" s="305"/>
      <c r="FH35" s="305"/>
      <c r="FI35" s="305"/>
      <c r="FJ35" s="305"/>
      <c r="FK35" s="305"/>
      <c r="FL35" s="305"/>
      <c r="FM35" s="305"/>
      <c r="FN35" s="305"/>
      <c r="FO35" s="305"/>
      <c r="FP35" s="305"/>
      <c r="FQ35" s="305"/>
      <c r="FR35" s="305"/>
      <c r="FS35" s="305"/>
      <c r="FT35" s="305"/>
      <c r="FU35" s="305"/>
      <c r="FV35" s="305"/>
      <c r="FW35" s="305"/>
      <c r="FX35" s="305"/>
      <c r="FY35" s="305"/>
      <c r="FZ35" s="305"/>
      <c r="GA35" s="305"/>
      <c r="GB35" s="305"/>
      <c r="GC35" s="305"/>
      <c r="GD35" s="305"/>
      <c r="GE35" s="305"/>
      <c r="GF35" s="305"/>
      <c r="GG35" s="305"/>
      <c r="GH35" s="305"/>
      <c r="GI35" s="305"/>
      <c r="GJ35" s="305"/>
      <c r="GK35" s="305"/>
      <c r="GL35" s="305"/>
      <c r="GM35" s="305"/>
      <c r="GN35" s="305"/>
      <c r="GO35" s="305"/>
      <c r="GP35" s="305"/>
      <c r="GQ35" s="305"/>
      <c r="GR35" s="305"/>
      <c r="GS35" s="305"/>
      <c r="GT35" s="305"/>
      <c r="GU35" s="305"/>
      <c r="GV35" s="305"/>
      <c r="GW35" s="305"/>
      <c r="GX35" s="305"/>
      <c r="GY35" s="305"/>
      <c r="GZ35" s="305"/>
      <c r="HA35" s="305"/>
      <c r="HB35" s="305"/>
      <c r="HC35" s="305"/>
      <c r="HD35" s="305"/>
      <c r="HE35" s="305"/>
      <c r="HF35" s="305"/>
      <c r="HG35" s="305"/>
      <c r="HH35" s="305"/>
      <c r="HI35" s="305"/>
      <c r="HJ35" s="305"/>
      <c r="HK35" s="305"/>
      <c r="HL35" s="305"/>
      <c r="HM35" s="305"/>
      <c r="HN35" s="305"/>
      <c r="HO35" s="305"/>
      <c r="HP35" s="305"/>
      <c r="HQ35" s="305"/>
      <c r="HR35" s="305"/>
      <c r="HS35" s="305"/>
      <c r="HT35" s="305"/>
      <c r="HU35" s="305"/>
      <c r="HV35" s="305"/>
      <c r="HW35" s="305"/>
      <c r="HX35" s="305"/>
      <c r="HY35" s="305"/>
      <c r="HZ35" s="305"/>
      <c r="IA35" s="305"/>
      <c r="IB35" s="305"/>
      <c r="IC35" s="305"/>
      <c r="ID35" s="305"/>
      <c r="IE35" s="305"/>
      <c r="IF35" s="305"/>
      <c r="IG35" s="305"/>
      <c r="IH35" s="305"/>
      <c r="II35" s="305"/>
      <c r="IJ35" s="305"/>
      <c r="IK35" s="305"/>
      <c r="IL35" s="305"/>
      <c r="IM35" s="305"/>
      <c r="IN35" s="305"/>
      <c r="IO35" s="305"/>
      <c r="IP35" s="305"/>
      <c r="IQ35" s="305"/>
      <c r="IR35" s="305"/>
      <c r="IS35" s="305"/>
      <c r="IT35" s="305"/>
      <c r="IU35" s="305"/>
      <c r="IV35" s="305"/>
      <c r="IW35" s="305"/>
      <c r="IX35" s="305"/>
      <c r="IY35" s="305"/>
      <c r="IZ35" s="305"/>
      <c r="JA35" s="305"/>
      <c r="JB35" s="305"/>
      <c r="JC35" s="305"/>
      <c r="JD35" s="305"/>
      <c r="JE35" s="305"/>
      <c r="JF35" s="305"/>
      <c r="JG35" s="305"/>
      <c r="JH35" s="305"/>
      <c r="JI35" s="305"/>
      <c r="JJ35" s="305"/>
      <c r="JK35" s="305"/>
      <c r="JL35" s="305"/>
      <c r="JM35" s="305"/>
      <c r="JN35" s="305"/>
      <c r="JO35" s="305"/>
      <c r="JP35" s="305"/>
      <c r="JQ35" s="305"/>
      <c r="JR35" s="305"/>
      <c r="JS35" s="305"/>
      <c r="JT35" s="305"/>
      <c r="JU35" s="305"/>
      <c r="JV35" s="305"/>
      <c r="JW35" s="305"/>
      <c r="JX35" s="305"/>
      <c r="JY35" s="305"/>
      <c r="JZ35" s="305"/>
      <c r="KA35" s="305"/>
      <c r="KB35" s="305"/>
      <c r="KC35" s="305"/>
      <c r="KD35" s="305"/>
      <c r="KE35" s="305"/>
      <c r="KF35" s="305"/>
      <c r="KG35" s="305"/>
      <c r="KH35" s="305"/>
      <c r="KI35" s="305"/>
      <c r="KJ35" s="305"/>
      <c r="KK35" s="305"/>
      <c r="KL35" s="305"/>
      <c r="KM35" s="305"/>
      <c r="KN35" s="305"/>
      <c r="KO35" s="305"/>
      <c r="KP35" s="305"/>
      <c r="KQ35" s="305"/>
      <c r="KR35" s="305"/>
      <c r="KS35" s="305"/>
      <c r="KT35" s="305"/>
      <c r="KU35" s="305"/>
      <c r="KV35" s="305"/>
      <c r="KW35" s="305"/>
      <c r="KX35" s="305"/>
      <c r="KY35" s="305"/>
      <c r="KZ35" s="305"/>
      <c r="LA35" s="305"/>
      <c r="LB35" s="305"/>
      <c r="LC35" s="305"/>
      <c r="LD35" s="305"/>
      <c r="LE35" s="305"/>
      <c r="LF35" s="305"/>
      <c r="LG35" s="305"/>
      <c r="LH35" s="305"/>
      <c r="LI35" s="305"/>
      <c r="LJ35" s="305"/>
      <c r="LK35" s="305"/>
      <c r="LL35" s="305"/>
      <c r="LM35" s="305"/>
      <c r="LN35" s="305"/>
      <c r="LO35" s="305"/>
      <c r="LP35" s="305"/>
      <c r="LQ35" s="305"/>
      <c r="LR35" s="305"/>
      <c r="LS35" s="305"/>
      <c r="LT35" s="305"/>
      <c r="LU35" s="305"/>
      <c r="LV35" s="305"/>
      <c r="LW35" s="305"/>
      <c r="LX35" s="305"/>
      <c r="LY35" s="305"/>
      <c r="LZ35" s="305"/>
      <c r="MA35" s="305"/>
      <c r="MB35" s="305"/>
      <c r="MC35" s="305"/>
      <c r="MD35" s="305"/>
      <c r="ME35" s="305"/>
      <c r="MF35" s="305"/>
      <c r="MG35" s="305"/>
      <c r="MH35" s="305"/>
      <c r="MI35" s="305"/>
      <c r="MJ35" s="305"/>
      <c r="MK35" s="305"/>
      <c r="ML35" s="305"/>
      <c r="MM35" s="305"/>
      <c r="MN35" s="305"/>
      <c r="MO35" s="305"/>
      <c r="MP35" s="305"/>
      <c r="MQ35" s="305"/>
      <c r="MR35" s="305"/>
      <c r="MS35" s="305"/>
      <c r="MT35" s="305"/>
      <c r="MU35" s="305"/>
      <c r="MV35" s="305"/>
      <c r="MW35" s="305"/>
      <c r="MX35" s="305"/>
      <c r="MY35" s="305"/>
      <c r="MZ35" s="305"/>
      <c r="NA35" s="305"/>
      <c r="NB35" s="305"/>
      <c r="NC35" s="305"/>
      <c r="ND35" s="305"/>
      <c r="NE35" s="305"/>
      <c r="NF35" s="305"/>
      <c r="NG35" s="305"/>
      <c r="NH35" s="305"/>
      <c r="NI35" s="305"/>
      <c r="NJ35" s="305"/>
      <c r="NK35" s="305"/>
      <c r="NL35" s="305"/>
      <c r="NM35" s="305"/>
      <c r="NN35" s="305"/>
      <c r="NO35" s="305"/>
      <c r="NP35" s="305"/>
      <c r="NQ35" s="305"/>
      <c r="NR35" s="305"/>
      <c r="NS35" s="305"/>
      <c r="NT35" s="305"/>
      <c r="NU35" s="305"/>
      <c r="NV35" s="305"/>
      <c r="NW35" s="305"/>
      <c r="NX35" s="305"/>
      <c r="NY35" s="305"/>
      <c r="NZ35" s="305"/>
      <c r="OA35" s="305"/>
      <c r="OB35" s="305"/>
      <c r="OC35" s="305"/>
      <c r="OD35" s="305"/>
      <c r="OE35" s="305"/>
      <c r="OF35" s="305"/>
      <c r="OG35" s="305"/>
      <c r="OH35" s="305"/>
      <c r="OI35" s="305"/>
      <c r="OJ35" s="305"/>
      <c r="OK35" s="305"/>
      <c r="OL35" s="305"/>
      <c r="OM35" s="305"/>
      <c r="ON35" s="305"/>
      <c r="OO35" s="305"/>
      <c r="OP35" s="305"/>
      <c r="OQ35" s="305"/>
      <c r="OR35" s="305"/>
      <c r="OS35" s="305"/>
      <c r="OT35" s="305"/>
      <c r="OU35" s="305"/>
      <c r="OV35" s="305"/>
      <c r="OW35" s="305"/>
      <c r="OX35" s="305"/>
      <c r="OY35" s="305"/>
      <c r="OZ35" s="305"/>
      <c r="PA35" s="305"/>
      <c r="PB35" s="305"/>
      <c r="PC35" s="305"/>
      <c r="PD35" s="305"/>
      <c r="PE35" s="305"/>
      <c r="PF35" s="305"/>
      <c r="PG35" s="305"/>
      <c r="PH35" s="305"/>
      <c r="PI35" s="305"/>
      <c r="PJ35" s="305"/>
      <c r="PK35" s="305"/>
      <c r="PL35" s="305"/>
      <c r="PM35" s="305"/>
      <c r="PN35" s="305"/>
      <c r="PO35" s="305"/>
      <c r="PP35" s="305"/>
      <c r="PQ35" s="305"/>
      <c r="PR35" s="305"/>
      <c r="PS35" s="305"/>
      <c r="PT35" s="305"/>
      <c r="PU35" s="305"/>
      <c r="PV35" s="305"/>
      <c r="PW35" s="305"/>
      <c r="PX35" s="305"/>
      <c r="PY35" s="305"/>
      <c r="PZ35" s="305"/>
      <c r="QA35" s="305"/>
      <c r="QB35" s="305"/>
      <c r="QC35" s="305"/>
      <c r="QD35" s="305"/>
      <c r="QE35" s="305"/>
      <c r="QF35" s="305"/>
      <c r="QG35" s="305"/>
      <c r="QH35" s="305"/>
      <c r="QI35" s="305"/>
      <c r="QJ35" s="305"/>
      <c r="QK35" s="305"/>
      <c r="QL35" s="305"/>
      <c r="QM35" s="305"/>
      <c r="QN35" s="305"/>
      <c r="QO35" s="305"/>
      <c r="QP35" s="305"/>
      <c r="QQ35" s="305"/>
      <c r="QR35" s="305"/>
      <c r="QS35" s="305"/>
      <c r="QT35" s="305"/>
      <c r="QU35" s="305"/>
      <c r="QV35" s="305"/>
      <c r="QW35" s="305"/>
      <c r="QX35" s="305"/>
      <c r="QY35" s="305"/>
      <c r="QZ35" s="305"/>
      <c r="RA35" s="305"/>
      <c r="RB35" s="305"/>
      <c r="RC35" s="305"/>
      <c r="RD35" s="305"/>
      <c r="RE35" s="305"/>
      <c r="RF35" s="305"/>
      <c r="RG35" s="305"/>
      <c r="RH35" s="305"/>
      <c r="RI35" s="305"/>
      <c r="RJ35" s="305"/>
      <c r="RK35" s="305"/>
      <c r="RL35" s="305"/>
      <c r="RM35" s="305"/>
      <c r="RN35" s="305"/>
      <c r="RO35" s="305"/>
      <c r="RP35" s="305"/>
      <c r="RQ35" s="305"/>
      <c r="RR35" s="305"/>
      <c r="RS35" s="305"/>
      <c r="RT35" s="305"/>
      <c r="RU35" s="305"/>
      <c r="RV35" s="305"/>
      <c r="RW35" s="305"/>
      <c r="RX35" s="305"/>
      <c r="RY35" s="305"/>
      <c r="RZ35" s="305"/>
      <c r="SA35" s="305"/>
      <c r="SB35" s="305"/>
      <c r="SC35" s="305"/>
      <c r="SD35" s="305"/>
      <c r="SE35" s="305"/>
      <c r="SF35" s="305"/>
      <c r="SG35" s="305"/>
      <c r="SH35" s="305"/>
      <c r="SI35" s="305"/>
      <c r="SJ35" s="305"/>
      <c r="SK35" s="305"/>
      <c r="SL35" s="305"/>
      <c r="SM35" s="305"/>
      <c r="SN35" s="305"/>
      <c r="SO35" s="305"/>
      <c r="SP35" s="305"/>
      <c r="SQ35" s="305"/>
      <c r="SR35" s="305"/>
      <c r="SS35" s="305"/>
      <c r="ST35" s="305"/>
      <c r="SU35" s="305"/>
      <c r="SV35" s="305"/>
      <c r="SW35" s="305"/>
      <c r="SX35" s="305"/>
      <c r="SY35" s="305"/>
      <c r="SZ35" s="305"/>
      <c r="TA35" s="305"/>
      <c r="TB35" s="305"/>
      <c r="TC35" s="305"/>
      <c r="TD35" s="305"/>
      <c r="TE35" s="305"/>
      <c r="TF35" s="305"/>
      <c r="TG35" s="305"/>
      <c r="TH35" s="305"/>
      <c r="TI35" s="305"/>
      <c r="TJ35" s="305"/>
      <c r="TK35" s="305"/>
      <c r="TL35" s="305"/>
      <c r="TM35" s="305"/>
      <c r="TN35" s="305"/>
      <c r="TO35" s="305"/>
      <c r="TP35" s="305"/>
      <c r="TQ35" s="305"/>
      <c r="TR35" s="305"/>
      <c r="TS35" s="305"/>
      <c r="TT35" s="305"/>
      <c r="TU35" s="305"/>
      <c r="TV35" s="305"/>
      <c r="TW35" s="305"/>
      <c r="TX35" s="305"/>
      <c r="TY35" s="305"/>
      <c r="TZ35" s="305"/>
      <c r="UA35" s="305"/>
      <c r="UB35" s="305"/>
      <c r="UC35" s="305"/>
      <c r="UD35" s="305"/>
      <c r="UE35" s="305"/>
      <c r="UF35" s="305"/>
      <c r="UG35" s="305"/>
      <c r="UH35" s="305"/>
      <c r="UI35" s="305"/>
      <c r="UJ35" s="305"/>
      <c r="UK35" s="305"/>
      <c r="UL35" s="305"/>
      <c r="UM35" s="305"/>
      <c r="UN35" s="305"/>
      <c r="UO35" s="305"/>
      <c r="UP35" s="305"/>
      <c r="UQ35" s="305"/>
      <c r="UR35" s="305"/>
      <c r="US35" s="305"/>
      <c r="UT35" s="305"/>
      <c r="UU35" s="305"/>
      <c r="UV35" s="305"/>
      <c r="UW35" s="305"/>
      <c r="UX35" s="305"/>
      <c r="UY35" s="305"/>
      <c r="UZ35" s="305"/>
      <c r="VA35" s="305"/>
      <c r="VB35" s="305"/>
      <c r="VC35" s="305"/>
      <c r="VD35" s="305"/>
      <c r="VE35" s="305"/>
      <c r="VF35" s="305"/>
      <c r="VG35" s="305"/>
      <c r="VH35" s="305"/>
      <c r="VI35" s="305"/>
      <c r="VJ35" s="305"/>
      <c r="VK35" s="305"/>
      <c r="VL35" s="305"/>
      <c r="VM35" s="305"/>
      <c r="VN35" s="305"/>
      <c r="VO35" s="305"/>
      <c r="VP35" s="305"/>
      <c r="VQ35" s="305"/>
      <c r="VR35" s="305"/>
      <c r="VS35" s="305"/>
      <c r="VT35" s="305"/>
      <c r="VU35" s="305"/>
      <c r="VV35" s="305"/>
      <c r="VW35" s="305"/>
      <c r="VX35" s="305"/>
      <c r="VY35" s="305"/>
      <c r="VZ35" s="305"/>
      <c r="WA35" s="305"/>
      <c r="WB35" s="305"/>
      <c r="WC35" s="305"/>
      <c r="WD35" s="305"/>
      <c r="WE35" s="305"/>
      <c r="WF35" s="305"/>
      <c r="WG35" s="305"/>
      <c r="WH35" s="305"/>
      <c r="WI35" s="305"/>
      <c r="WJ35" s="305"/>
      <c r="WK35" s="305"/>
      <c r="WL35" s="305"/>
      <c r="WM35" s="305"/>
      <c r="WN35" s="305"/>
      <c r="WO35" s="305"/>
      <c r="WP35" s="305"/>
      <c r="WQ35" s="305"/>
      <c r="WR35" s="305"/>
      <c r="WS35" s="305"/>
      <c r="WT35" s="305"/>
      <c r="WU35" s="305"/>
      <c r="WV35" s="305"/>
      <c r="WW35" s="305"/>
      <c r="WX35" s="305"/>
      <c r="WY35" s="305"/>
      <c r="WZ35" s="305"/>
      <c r="XA35" s="305"/>
      <c r="XB35" s="305"/>
      <c r="XC35" s="305"/>
      <c r="XD35" s="305"/>
      <c r="XE35" s="305"/>
      <c r="XF35" s="305"/>
      <c r="XG35" s="305"/>
      <c r="XH35" s="305"/>
      <c r="XI35" s="305"/>
      <c r="XJ35" s="305"/>
      <c r="XK35" s="305"/>
      <c r="XL35" s="305"/>
      <c r="XM35" s="305"/>
      <c r="XN35" s="305"/>
      <c r="XO35" s="305"/>
      <c r="XP35" s="305"/>
      <c r="XQ35" s="305"/>
      <c r="XR35" s="305"/>
      <c r="XS35" s="305"/>
      <c r="XT35" s="305"/>
      <c r="XU35" s="305"/>
      <c r="XV35" s="305"/>
      <c r="XW35" s="305"/>
      <c r="XX35" s="305"/>
      <c r="XY35" s="305"/>
      <c r="XZ35" s="305"/>
      <c r="YA35" s="305"/>
      <c r="YB35" s="305"/>
      <c r="YC35" s="305"/>
      <c r="YD35" s="305"/>
      <c r="YE35" s="305"/>
      <c r="YF35" s="305"/>
      <c r="YG35" s="305"/>
      <c r="YH35" s="305"/>
      <c r="YI35" s="305"/>
      <c r="YJ35" s="305"/>
      <c r="YK35" s="305"/>
      <c r="YL35" s="305"/>
      <c r="YM35" s="305"/>
      <c r="YN35" s="305"/>
      <c r="YO35" s="305"/>
      <c r="YP35" s="305"/>
      <c r="YQ35" s="305"/>
      <c r="YR35" s="305"/>
      <c r="YS35" s="305"/>
      <c r="YT35" s="305"/>
      <c r="YU35" s="305"/>
      <c r="YV35" s="305"/>
      <c r="YW35" s="305"/>
      <c r="YX35" s="305"/>
      <c r="YY35" s="305"/>
      <c r="YZ35" s="305"/>
      <c r="ZA35" s="305"/>
      <c r="ZB35" s="305"/>
      <c r="ZC35" s="305"/>
      <c r="ZD35" s="305"/>
      <c r="ZE35" s="305"/>
      <c r="ZF35" s="305"/>
      <c r="ZG35" s="305"/>
      <c r="ZH35" s="305"/>
      <c r="ZI35" s="305"/>
      <c r="ZJ35" s="305"/>
      <c r="ZK35" s="305"/>
      <c r="ZL35" s="305"/>
      <c r="ZM35" s="305"/>
      <c r="ZN35" s="305"/>
      <c r="ZO35" s="305"/>
      <c r="ZP35" s="305"/>
      <c r="ZQ35" s="305"/>
      <c r="ZR35" s="305"/>
      <c r="ZS35" s="305"/>
      <c r="ZT35" s="305"/>
      <c r="ZU35" s="305"/>
      <c r="ZV35" s="305"/>
      <c r="ZW35" s="305"/>
      <c r="ZX35" s="305"/>
      <c r="ZY35" s="305"/>
      <c r="ZZ35" s="305"/>
      <c r="AAA35" s="305"/>
      <c r="AAB35" s="305"/>
      <c r="AAC35" s="305"/>
      <c r="AAD35" s="305"/>
      <c r="AAE35" s="305"/>
      <c r="AAF35" s="305"/>
      <c r="AAG35" s="305"/>
      <c r="AAH35" s="305"/>
      <c r="AAI35" s="305"/>
      <c r="AAJ35" s="305"/>
      <c r="AAK35" s="305"/>
      <c r="AAL35" s="305"/>
      <c r="AAM35" s="305"/>
      <c r="AAN35" s="305"/>
      <c r="AAO35" s="305"/>
      <c r="AAP35" s="305"/>
      <c r="AAQ35" s="305"/>
      <c r="AAR35" s="305"/>
      <c r="AAS35" s="305"/>
      <c r="AAT35" s="305"/>
      <c r="AAU35" s="305"/>
      <c r="AAV35" s="305"/>
      <c r="AAW35" s="305"/>
      <c r="AAX35" s="305"/>
      <c r="AAY35" s="305"/>
      <c r="AAZ35" s="305"/>
      <c r="ABA35" s="305"/>
      <c r="ABB35" s="305"/>
      <c r="ABC35" s="305"/>
      <c r="ABD35" s="305"/>
      <c r="ABE35" s="305"/>
      <c r="ABF35" s="305"/>
      <c r="ABG35" s="305"/>
      <c r="ABH35" s="305"/>
      <c r="ABI35" s="305"/>
      <c r="ABJ35" s="305"/>
      <c r="ABK35" s="305"/>
      <c r="ABL35" s="305"/>
      <c r="ABM35" s="305"/>
      <c r="ABN35" s="305"/>
      <c r="ABO35" s="305"/>
      <c r="ABP35" s="305"/>
      <c r="ABQ35" s="305"/>
      <c r="ABR35" s="305"/>
      <c r="ABS35" s="305"/>
      <c r="ABT35" s="305"/>
      <c r="ABU35" s="305"/>
      <c r="ABV35" s="305"/>
      <c r="ABW35" s="305"/>
      <c r="ABX35" s="305"/>
      <c r="ABY35" s="305"/>
      <c r="ABZ35" s="305"/>
      <c r="ACA35" s="305"/>
      <c r="ACB35" s="305"/>
      <c r="ACC35" s="305"/>
      <c r="ACD35" s="305"/>
      <c r="ACE35" s="305"/>
      <c r="ACF35" s="305"/>
      <c r="ACG35" s="305"/>
      <c r="ACH35" s="305"/>
      <c r="ACI35" s="305"/>
      <c r="ACJ35" s="305"/>
      <c r="ACK35" s="305"/>
      <c r="ACL35" s="305"/>
      <c r="ACM35" s="305"/>
      <c r="ACN35" s="305"/>
      <c r="ACO35" s="305"/>
      <c r="ACP35" s="305"/>
      <c r="ACQ35" s="305"/>
      <c r="ACR35" s="305"/>
      <c r="ACS35" s="305"/>
      <c r="ACT35" s="305"/>
      <c r="ACU35" s="305"/>
      <c r="ACV35" s="305"/>
      <c r="ACW35" s="305"/>
      <c r="ACX35" s="305"/>
      <c r="ACY35" s="305"/>
      <c r="ACZ35" s="305"/>
      <c r="ADA35" s="305"/>
      <c r="ADB35" s="305"/>
      <c r="ADC35" s="305"/>
      <c r="ADD35" s="305"/>
      <c r="ADE35" s="305"/>
      <c r="ADF35" s="305"/>
      <c r="ADG35" s="305"/>
      <c r="ADH35" s="305"/>
      <c r="ADI35" s="305"/>
      <c r="ADJ35" s="305"/>
      <c r="ADK35" s="305"/>
      <c r="ADL35" s="305"/>
      <c r="ADM35" s="305"/>
      <c r="ADN35" s="305"/>
      <c r="ADO35" s="305"/>
      <c r="ADP35" s="305"/>
      <c r="ADQ35" s="305"/>
      <c r="ADR35" s="305"/>
      <c r="ADS35" s="305"/>
      <c r="ADT35" s="305"/>
      <c r="ADU35" s="305"/>
      <c r="ADV35" s="305"/>
      <c r="ADW35" s="305"/>
      <c r="ADX35" s="305"/>
      <c r="ADY35" s="305"/>
      <c r="ADZ35" s="305"/>
      <c r="AEA35" s="305"/>
      <c r="AEB35" s="305"/>
      <c r="AEC35" s="305"/>
      <c r="AED35" s="305"/>
      <c r="AEE35" s="305"/>
      <c r="AEF35" s="305"/>
      <c r="AEG35" s="305"/>
      <c r="AEH35" s="305"/>
      <c r="AEI35" s="305"/>
      <c r="AEJ35" s="305"/>
      <c r="AEK35" s="305"/>
      <c r="AEL35" s="305"/>
      <c r="AEM35" s="305"/>
      <c r="AEN35" s="305"/>
      <c r="AEO35" s="305"/>
      <c r="AEP35" s="305"/>
      <c r="AEQ35" s="305"/>
      <c r="AER35" s="305"/>
      <c r="AES35" s="305"/>
      <c r="AET35" s="305"/>
      <c r="AEU35" s="305"/>
      <c r="AEV35" s="305"/>
      <c r="AEW35" s="305"/>
      <c r="AEX35" s="305"/>
      <c r="AEY35" s="305"/>
      <c r="AEZ35" s="305"/>
      <c r="AFA35" s="305"/>
      <c r="AFB35" s="305"/>
      <c r="AFC35" s="305"/>
      <c r="AFD35" s="305"/>
      <c r="AFE35" s="305"/>
      <c r="AFF35" s="305"/>
      <c r="AFG35" s="305"/>
      <c r="AFH35" s="305"/>
      <c r="AFI35" s="305"/>
      <c r="AFJ35" s="305"/>
      <c r="AFK35" s="305"/>
      <c r="AFL35" s="305"/>
      <c r="AFM35" s="305"/>
      <c r="AFN35" s="305"/>
      <c r="AFO35" s="305"/>
      <c r="AFP35" s="305"/>
      <c r="AFQ35" s="305"/>
      <c r="AFR35" s="305"/>
      <c r="AFS35" s="305"/>
      <c r="AFT35" s="305"/>
      <c r="AFU35" s="305"/>
      <c r="AFV35" s="305"/>
      <c r="AFW35" s="305"/>
      <c r="AFX35" s="305"/>
      <c r="AFY35" s="305"/>
      <c r="AFZ35" s="305"/>
      <c r="AGA35" s="305"/>
      <c r="AGB35" s="305"/>
      <c r="AGC35" s="305"/>
      <c r="AGD35" s="305"/>
      <c r="AGE35" s="305"/>
      <c r="AGF35" s="305"/>
      <c r="AGG35" s="305"/>
      <c r="AGH35" s="305"/>
      <c r="AGI35" s="305"/>
      <c r="AGJ35" s="305"/>
      <c r="AGK35" s="305"/>
      <c r="AGL35" s="305"/>
      <c r="AGM35" s="305"/>
      <c r="AGN35" s="305"/>
      <c r="AGO35" s="305"/>
      <c r="AGP35" s="305"/>
      <c r="AGQ35" s="305"/>
      <c r="AGR35" s="305"/>
      <c r="AGS35" s="305"/>
      <c r="AGT35" s="305"/>
      <c r="AGU35" s="305"/>
      <c r="AGV35" s="305"/>
      <c r="AGW35" s="305"/>
      <c r="AGX35" s="305"/>
      <c r="AGY35" s="305"/>
      <c r="AGZ35" s="305"/>
      <c r="AHA35" s="305"/>
      <c r="AHB35" s="305"/>
      <c r="AHC35" s="305"/>
      <c r="AHD35" s="305"/>
      <c r="AHE35" s="305"/>
      <c r="AHF35" s="305"/>
      <c r="AHG35" s="305"/>
      <c r="AHH35" s="305"/>
      <c r="AHI35" s="305"/>
      <c r="AHJ35" s="305"/>
      <c r="AHK35" s="305"/>
      <c r="AHL35" s="305"/>
      <c r="AHM35" s="305"/>
      <c r="AHN35" s="305"/>
      <c r="AHO35" s="305"/>
      <c r="AHP35" s="305"/>
      <c r="AHQ35" s="305"/>
      <c r="AHR35" s="305"/>
      <c r="AHS35" s="305"/>
      <c r="AHT35" s="305"/>
      <c r="AHU35" s="305"/>
      <c r="AHV35" s="305"/>
      <c r="AHW35" s="305"/>
      <c r="AHX35" s="305"/>
      <c r="AHY35" s="305"/>
      <c r="AHZ35" s="305"/>
      <c r="AIA35" s="305"/>
      <c r="AIB35" s="305"/>
      <c r="AIC35" s="305"/>
      <c r="AID35" s="305"/>
      <c r="AIE35" s="305"/>
      <c r="AIF35" s="305"/>
      <c r="AIG35" s="305"/>
      <c r="AIH35" s="305"/>
      <c r="AII35" s="305"/>
      <c r="AIJ35" s="305"/>
      <c r="AIK35" s="305"/>
      <c r="AIL35" s="305"/>
      <c r="AIM35" s="305"/>
      <c r="AIN35" s="305"/>
      <c r="AIO35" s="305"/>
      <c r="AIP35" s="305"/>
      <c r="AIQ35" s="305"/>
      <c r="AIR35" s="305"/>
      <c r="AIS35" s="305"/>
      <c r="AIT35" s="305"/>
      <c r="AIU35" s="305"/>
      <c r="AIV35" s="305"/>
      <c r="AIW35" s="305"/>
      <c r="AIX35" s="305"/>
      <c r="AIY35" s="305"/>
      <c r="AIZ35" s="305"/>
      <c r="AJA35" s="305"/>
      <c r="AJB35" s="305"/>
      <c r="AJC35" s="305"/>
      <c r="AJD35" s="305"/>
      <c r="AJE35" s="305"/>
      <c r="AJF35" s="305"/>
      <c r="AJG35" s="305"/>
      <c r="AJH35" s="305"/>
      <c r="AJI35" s="305"/>
      <c r="AJJ35" s="305"/>
      <c r="AJK35" s="305"/>
      <c r="AJL35" s="305"/>
      <c r="AJM35" s="305"/>
      <c r="AJN35" s="305"/>
      <c r="AJO35" s="305"/>
      <c r="AJP35" s="305"/>
      <c r="AJQ35" s="305"/>
      <c r="AJR35" s="305"/>
      <c r="AJS35" s="305"/>
      <c r="AJT35" s="305"/>
      <c r="AJU35" s="305"/>
      <c r="AJV35" s="305"/>
      <c r="AJW35" s="305"/>
      <c r="AJX35" s="305"/>
      <c r="AJY35" s="305"/>
      <c r="AJZ35" s="305"/>
      <c r="AKA35" s="305"/>
      <c r="AKB35" s="305"/>
      <c r="AKC35" s="305"/>
      <c r="AKD35" s="305"/>
      <c r="AKE35" s="305"/>
      <c r="AKF35" s="305"/>
      <c r="AKG35" s="305"/>
      <c r="AKH35" s="305"/>
      <c r="AKI35" s="305"/>
      <c r="AKJ35" s="305"/>
      <c r="AKK35" s="305"/>
      <c r="AKL35" s="305"/>
      <c r="AKM35" s="305"/>
      <c r="AKN35" s="305"/>
      <c r="AKO35" s="305"/>
      <c r="AKP35" s="305"/>
      <c r="AKQ35" s="305"/>
      <c r="AKR35" s="305"/>
      <c r="AKS35" s="305"/>
      <c r="AKT35" s="305"/>
      <c r="AKU35" s="305"/>
      <c r="AKV35" s="305"/>
      <c r="AKW35" s="305"/>
      <c r="AKX35" s="305"/>
      <c r="AKY35" s="305"/>
      <c r="AKZ35" s="305"/>
      <c r="ALA35" s="305"/>
      <c r="ALB35" s="305"/>
      <c r="ALC35" s="305"/>
      <c r="ALD35" s="305"/>
      <c r="ALE35" s="305"/>
      <c r="ALF35" s="305"/>
      <c r="ALG35" s="305"/>
      <c r="ALH35" s="305"/>
      <c r="ALI35" s="305"/>
      <c r="ALJ35" s="305"/>
      <c r="ALK35" s="305"/>
      <c r="ALL35" s="305"/>
      <c r="ALM35" s="305"/>
      <c r="ALN35" s="305"/>
      <c r="ALO35" s="305"/>
      <c r="ALP35" s="305"/>
      <c r="ALQ35" s="305"/>
      <c r="ALR35" s="305"/>
      <c r="ALS35" s="305"/>
      <c r="ALT35" s="305"/>
      <c r="ALU35" s="305"/>
      <c r="ALV35" s="305"/>
      <c r="ALW35" s="305"/>
      <c r="ALX35" s="305"/>
      <c r="ALY35" s="305"/>
      <c r="ALZ35" s="305"/>
      <c r="AMA35" s="305"/>
      <c r="AMB35" s="305"/>
      <c r="AMC35" s="305"/>
      <c r="AMD35" s="305"/>
      <c r="AME35" s="305"/>
      <c r="AMF35" s="305"/>
      <c r="AMG35" s="305"/>
      <c r="AMH35" s="305"/>
      <c r="AMI35" s="305"/>
      <c r="AMJ35" s="305"/>
      <c r="AMK35" s="305"/>
      <c r="AML35" s="305"/>
      <c r="AMM35" s="305"/>
      <c r="AMN35" s="305"/>
      <c r="AMO35" s="305"/>
      <c r="AMP35" s="305"/>
      <c r="AMQ35" s="305"/>
      <c r="AMR35" s="305"/>
      <c r="AMS35" s="305"/>
      <c r="AMT35" s="305"/>
      <c r="AMU35" s="305"/>
      <c r="AMV35" s="305"/>
      <c r="AMW35" s="305"/>
      <c r="AMX35" s="305"/>
      <c r="AMY35" s="305"/>
      <c r="AMZ35" s="305"/>
      <c r="ANA35" s="305"/>
      <c r="ANB35" s="305"/>
      <c r="ANC35" s="305"/>
      <c r="AND35" s="305"/>
      <c r="ANE35" s="305"/>
      <c r="ANF35" s="305"/>
      <c r="ANG35" s="305"/>
      <c r="ANH35" s="305"/>
      <c r="ANI35" s="305"/>
      <c r="ANJ35" s="305"/>
      <c r="ANK35" s="305"/>
      <c r="ANL35" s="305"/>
      <c r="ANM35" s="305"/>
      <c r="ANN35" s="305"/>
      <c r="ANO35" s="305"/>
      <c r="ANP35" s="305"/>
      <c r="ANQ35" s="305"/>
      <c r="ANR35" s="305"/>
      <c r="ANS35" s="305"/>
      <c r="ANT35" s="305"/>
      <c r="ANU35" s="305"/>
      <c r="ANV35" s="305"/>
      <c r="ANW35" s="305"/>
      <c r="ANX35" s="305"/>
      <c r="ANY35" s="305"/>
      <c r="ANZ35" s="305"/>
      <c r="AOA35" s="305"/>
      <c r="AOB35" s="305"/>
      <c r="AOC35" s="305"/>
      <c r="AOD35" s="305"/>
      <c r="AOE35" s="305"/>
      <c r="AOF35" s="305"/>
      <c r="AOG35" s="305"/>
      <c r="AOH35" s="305"/>
      <c r="AOI35" s="305"/>
      <c r="AOJ35" s="305"/>
      <c r="AOK35" s="305"/>
      <c r="AOL35" s="305"/>
      <c r="AOM35" s="305"/>
      <c r="AON35" s="305"/>
      <c r="AOO35" s="305"/>
      <c r="AOP35" s="305"/>
      <c r="AOQ35" s="305"/>
      <c r="AOR35" s="305"/>
      <c r="AOS35" s="305"/>
      <c r="AOT35" s="305"/>
      <c r="AOU35" s="305"/>
      <c r="AOV35" s="305"/>
      <c r="AOW35" s="305"/>
      <c r="AOX35" s="305"/>
      <c r="AOY35" s="305"/>
      <c r="AOZ35" s="305"/>
      <c r="APA35" s="305"/>
      <c r="APB35" s="305"/>
      <c r="APC35" s="305"/>
      <c r="APD35" s="305"/>
      <c r="APE35" s="305"/>
      <c r="APF35" s="305"/>
      <c r="APG35" s="305"/>
      <c r="APH35" s="305"/>
      <c r="API35" s="305"/>
      <c r="APJ35" s="305"/>
      <c r="APK35" s="305"/>
      <c r="APL35" s="305"/>
      <c r="APM35" s="305"/>
      <c r="APN35" s="305"/>
      <c r="APO35" s="305"/>
      <c r="APP35" s="305"/>
      <c r="APQ35" s="305"/>
      <c r="APR35" s="305"/>
      <c r="APS35" s="305"/>
      <c r="APT35" s="305"/>
      <c r="APU35" s="305"/>
      <c r="APV35" s="305"/>
      <c r="APW35" s="305"/>
      <c r="APX35" s="305"/>
      <c r="APY35" s="305"/>
      <c r="APZ35" s="305"/>
      <c r="AQA35" s="305"/>
      <c r="AQB35" s="305"/>
      <c r="AQC35" s="305"/>
      <c r="AQD35" s="305"/>
      <c r="AQE35" s="305"/>
      <c r="AQF35" s="305"/>
      <c r="AQG35" s="305"/>
      <c r="AQH35" s="305"/>
      <c r="AQI35" s="305"/>
      <c r="AQJ35" s="305"/>
      <c r="AQK35" s="305"/>
      <c r="AQL35" s="305"/>
      <c r="AQM35" s="305"/>
      <c r="AQN35" s="305"/>
      <c r="AQO35" s="305"/>
      <c r="AQP35" s="305"/>
      <c r="AQQ35" s="305"/>
      <c r="AQR35" s="305"/>
      <c r="AQS35" s="305"/>
      <c r="AQT35" s="305"/>
      <c r="AQU35" s="305"/>
      <c r="AQV35" s="305"/>
      <c r="AQW35" s="305"/>
      <c r="AQX35" s="305"/>
      <c r="AQY35" s="305"/>
      <c r="AQZ35" s="305"/>
      <c r="ARA35" s="305"/>
      <c r="ARB35" s="305"/>
      <c r="ARC35" s="305"/>
      <c r="ARD35" s="305"/>
      <c r="ARE35" s="305"/>
      <c r="ARF35" s="305"/>
      <c r="ARG35" s="305"/>
      <c r="ARH35" s="305"/>
      <c r="ARI35" s="305"/>
      <c r="ARJ35" s="305"/>
      <c r="ARK35" s="305"/>
      <c r="ARL35" s="305"/>
      <c r="ARM35" s="305"/>
      <c r="ARN35" s="305"/>
      <c r="ARO35" s="305"/>
      <c r="ARP35" s="305"/>
      <c r="ARQ35" s="305"/>
      <c r="ARR35" s="305"/>
      <c r="ARS35" s="305"/>
      <c r="ART35" s="305"/>
      <c r="ARU35" s="305"/>
      <c r="ARV35" s="305"/>
      <c r="ARW35" s="305"/>
      <c r="ARX35" s="305"/>
      <c r="ARY35" s="305"/>
      <c r="ARZ35" s="305"/>
      <c r="ASA35" s="305"/>
      <c r="ASB35" s="305"/>
      <c r="ASC35" s="305"/>
      <c r="ASD35" s="305"/>
      <c r="ASE35" s="305"/>
      <c r="ASF35" s="305"/>
      <c r="ASG35" s="305"/>
      <c r="ASH35" s="305"/>
      <c r="ASI35" s="305"/>
      <c r="ASJ35" s="305"/>
      <c r="ASK35" s="305"/>
      <c r="ASL35" s="305"/>
      <c r="ASM35" s="305"/>
      <c r="ASN35" s="305"/>
      <c r="ASO35" s="305"/>
      <c r="ASP35" s="305"/>
      <c r="ASQ35" s="305"/>
      <c r="ASR35" s="305"/>
      <c r="ASS35" s="305"/>
      <c r="AST35" s="305"/>
      <c r="ASU35" s="305"/>
      <c r="ASV35" s="305"/>
      <c r="ASW35" s="305"/>
      <c r="ASX35" s="305"/>
      <c r="ASY35" s="305"/>
      <c r="ASZ35" s="305"/>
      <c r="ATA35" s="305"/>
      <c r="ATB35" s="305"/>
      <c r="ATC35" s="305"/>
      <c r="ATD35" s="305"/>
      <c r="ATE35" s="305"/>
      <c r="ATF35" s="305"/>
      <c r="ATG35" s="305"/>
      <c r="ATH35" s="305"/>
      <c r="ATI35" s="305"/>
      <c r="ATJ35" s="305"/>
      <c r="ATK35" s="305"/>
      <c r="ATL35" s="305"/>
      <c r="ATM35" s="305"/>
      <c r="ATN35" s="305"/>
      <c r="ATO35" s="305"/>
      <c r="ATP35" s="305"/>
      <c r="ATQ35" s="305"/>
      <c r="ATR35" s="305"/>
      <c r="ATS35" s="305"/>
      <c r="ATT35" s="305"/>
      <c r="ATU35" s="305"/>
      <c r="ATV35" s="305"/>
      <c r="ATW35" s="305"/>
      <c r="ATX35" s="305"/>
      <c r="ATY35" s="305"/>
      <c r="ATZ35" s="305"/>
      <c r="AUA35" s="305"/>
      <c r="AUB35" s="305"/>
      <c r="AUC35" s="305"/>
      <c r="AUD35" s="305"/>
      <c r="AUE35" s="305"/>
      <c r="AUF35" s="305"/>
      <c r="AUG35" s="305"/>
      <c r="AUH35" s="305"/>
      <c r="AUI35" s="305"/>
      <c r="AUJ35" s="305"/>
      <c r="AUK35" s="305"/>
      <c r="AUL35" s="305"/>
      <c r="AUM35" s="305"/>
      <c r="AUN35" s="305"/>
      <c r="AUO35" s="305"/>
      <c r="AUP35" s="305"/>
      <c r="AUQ35" s="305"/>
      <c r="AUR35" s="305"/>
      <c r="AUS35" s="305"/>
      <c r="AUT35" s="305"/>
      <c r="AUU35" s="305"/>
      <c r="AUV35" s="305"/>
      <c r="AUW35" s="305"/>
      <c r="AUX35" s="305"/>
      <c r="AUY35" s="305"/>
      <c r="AUZ35" s="305"/>
      <c r="AVA35" s="305"/>
      <c r="AVB35" s="305"/>
      <c r="AVC35" s="305"/>
      <c r="AVD35" s="305"/>
      <c r="AVE35" s="305"/>
      <c r="AVF35" s="305"/>
      <c r="AVG35" s="305"/>
      <c r="AVH35" s="305"/>
      <c r="AVI35" s="305"/>
      <c r="AVJ35" s="305"/>
      <c r="AVK35" s="305"/>
      <c r="AVL35" s="305"/>
      <c r="AVM35" s="305"/>
      <c r="AVN35" s="305"/>
      <c r="AVO35" s="305"/>
      <c r="AVP35" s="305"/>
      <c r="AVQ35" s="305"/>
      <c r="AVR35" s="305"/>
      <c r="AVS35" s="305"/>
      <c r="AVT35" s="305"/>
      <c r="AVU35" s="305"/>
      <c r="AVV35" s="305"/>
      <c r="AVW35" s="305"/>
      <c r="AVX35" s="305"/>
      <c r="AVY35" s="305"/>
      <c r="AVZ35" s="305"/>
      <c r="AWA35" s="305"/>
      <c r="AWB35" s="305"/>
      <c r="AWC35" s="305"/>
      <c r="AWD35" s="305"/>
      <c r="AWE35" s="305"/>
      <c r="AWF35" s="305"/>
      <c r="AWG35" s="305"/>
      <c r="AWH35" s="305"/>
      <c r="AWI35" s="305"/>
      <c r="AWJ35" s="305"/>
      <c r="AWK35" s="305"/>
      <c r="AWL35" s="305"/>
      <c r="AWM35" s="305"/>
      <c r="AWN35" s="305"/>
      <c r="AWO35" s="305"/>
      <c r="AWP35" s="305"/>
      <c r="AWQ35" s="305"/>
      <c r="AWR35" s="305"/>
      <c r="AWS35" s="305"/>
      <c r="AWT35" s="305"/>
      <c r="AWU35" s="305"/>
      <c r="AWV35" s="305"/>
      <c r="AWW35" s="305"/>
      <c r="AWX35" s="305"/>
      <c r="AWY35" s="305"/>
      <c r="AWZ35" s="305"/>
      <c r="AXA35" s="305"/>
      <c r="AXB35" s="305"/>
      <c r="AXC35" s="305"/>
      <c r="AXD35" s="305"/>
      <c r="AXE35" s="305"/>
      <c r="AXF35" s="305"/>
      <c r="AXG35" s="305"/>
      <c r="AXH35" s="305"/>
      <c r="AXI35" s="305"/>
      <c r="AXJ35" s="305"/>
      <c r="AXK35" s="305"/>
      <c r="AXL35" s="305"/>
      <c r="AXM35" s="305"/>
      <c r="AXN35" s="305"/>
      <c r="AXO35" s="305"/>
      <c r="AXP35" s="305"/>
      <c r="AXQ35" s="305"/>
      <c r="AXR35" s="305"/>
      <c r="AXS35" s="305"/>
      <c r="AXT35" s="305"/>
      <c r="AXU35" s="305"/>
      <c r="AXV35" s="305"/>
      <c r="AXW35" s="305"/>
      <c r="AXX35" s="305"/>
      <c r="AXY35" s="305"/>
      <c r="AXZ35" s="305"/>
      <c r="AYA35" s="305"/>
      <c r="AYB35" s="305"/>
      <c r="AYC35" s="305"/>
      <c r="AYD35" s="305"/>
      <c r="AYE35" s="305"/>
      <c r="AYF35" s="305"/>
      <c r="AYG35" s="305"/>
      <c r="AYH35" s="305"/>
      <c r="AYI35" s="305"/>
      <c r="AYJ35" s="305"/>
      <c r="AYK35" s="305"/>
      <c r="AYL35" s="305"/>
      <c r="AYM35" s="305"/>
      <c r="AYN35" s="305"/>
      <c r="AYO35" s="305"/>
      <c r="AYP35" s="305"/>
      <c r="AYQ35" s="305"/>
      <c r="AYR35" s="305"/>
      <c r="AYS35" s="305"/>
      <c r="AYT35" s="305"/>
      <c r="AYU35" s="305"/>
      <c r="AYV35" s="305"/>
      <c r="AYW35" s="305"/>
      <c r="AYX35" s="305"/>
      <c r="AYY35" s="305"/>
      <c r="AYZ35" s="305"/>
      <c r="AZA35" s="305"/>
      <c r="AZB35" s="305"/>
      <c r="AZC35" s="305"/>
      <c r="AZD35" s="305"/>
      <c r="AZE35" s="305"/>
      <c r="AZF35" s="305"/>
      <c r="AZG35" s="305"/>
      <c r="AZH35" s="305"/>
      <c r="AZI35" s="305"/>
      <c r="AZJ35" s="305"/>
      <c r="AZK35" s="305"/>
      <c r="AZL35" s="305"/>
      <c r="AZM35" s="305"/>
      <c r="AZN35" s="305"/>
      <c r="AZO35" s="305"/>
      <c r="AZP35" s="305"/>
      <c r="AZQ35" s="305"/>
      <c r="AZR35" s="305"/>
      <c r="AZS35" s="305"/>
      <c r="AZT35" s="305"/>
      <c r="AZU35" s="305"/>
      <c r="AZV35" s="305"/>
      <c r="AZW35" s="305"/>
      <c r="AZX35" s="305"/>
      <c r="AZY35" s="305"/>
      <c r="AZZ35" s="305"/>
      <c r="BAA35" s="305"/>
      <c r="BAB35" s="305"/>
      <c r="BAC35" s="305"/>
      <c r="BAD35" s="305"/>
      <c r="BAE35" s="305"/>
      <c r="BAF35" s="305"/>
      <c r="BAG35" s="305"/>
      <c r="BAH35" s="305"/>
      <c r="BAI35" s="305"/>
      <c r="BAJ35" s="305"/>
      <c r="BAK35" s="305"/>
      <c r="BAL35" s="305"/>
      <c r="BAM35" s="305"/>
      <c r="BAN35" s="305"/>
      <c r="BAO35" s="305"/>
      <c r="BAP35" s="305"/>
      <c r="BAQ35" s="305"/>
      <c r="BAR35" s="305"/>
      <c r="BAS35" s="305"/>
      <c r="BAT35" s="305"/>
      <c r="BAU35" s="305"/>
      <c r="BAV35" s="305"/>
      <c r="BAW35" s="305"/>
      <c r="BAX35" s="305"/>
      <c r="BAY35" s="305"/>
      <c r="BAZ35" s="305"/>
      <c r="BBA35" s="305"/>
      <c r="BBB35" s="305"/>
      <c r="BBC35" s="305"/>
      <c r="BBD35" s="305"/>
      <c r="BBE35" s="305"/>
      <c r="BBF35" s="305"/>
      <c r="BBG35" s="305"/>
      <c r="BBH35" s="305"/>
      <c r="BBI35" s="305"/>
      <c r="BBJ35" s="305"/>
      <c r="BBK35" s="305"/>
      <c r="BBL35" s="305"/>
      <c r="BBM35" s="305"/>
      <c r="BBN35" s="305"/>
      <c r="BBO35" s="305"/>
      <c r="BBP35" s="305"/>
      <c r="BBQ35" s="305"/>
      <c r="BBR35" s="305"/>
      <c r="BBS35" s="305"/>
      <c r="BBT35" s="305"/>
      <c r="BBU35" s="305"/>
      <c r="BBV35" s="305"/>
      <c r="BBW35" s="305"/>
      <c r="BBX35" s="305"/>
      <c r="BBY35" s="305"/>
      <c r="BBZ35" s="305"/>
      <c r="BCA35" s="305"/>
      <c r="BCB35" s="305"/>
      <c r="BCC35" s="305"/>
      <c r="BCD35" s="305"/>
      <c r="BCE35" s="305"/>
      <c r="BCF35" s="305"/>
      <c r="BCG35" s="305"/>
      <c r="BCH35" s="305"/>
      <c r="BCI35" s="305"/>
      <c r="BCJ35" s="305"/>
      <c r="BCK35" s="305"/>
      <c r="BCL35" s="305"/>
      <c r="BCM35" s="305"/>
      <c r="BCN35" s="305"/>
      <c r="BCO35" s="305"/>
      <c r="BCP35" s="305"/>
      <c r="BCQ35" s="305"/>
      <c r="BCR35" s="305"/>
      <c r="BCS35" s="305"/>
      <c r="BCT35" s="305"/>
      <c r="BCU35" s="305"/>
      <c r="BCV35" s="305"/>
      <c r="BCW35" s="305"/>
      <c r="BCX35" s="305"/>
      <c r="BCY35" s="305"/>
      <c r="BCZ35" s="305"/>
      <c r="BDA35" s="305"/>
      <c r="BDB35" s="305"/>
      <c r="BDC35" s="305"/>
      <c r="BDD35" s="305"/>
      <c r="BDE35" s="305"/>
      <c r="BDF35" s="305"/>
      <c r="BDG35" s="305"/>
      <c r="BDH35" s="305"/>
      <c r="BDI35" s="305"/>
      <c r="BDJ35" s="305"/>
      <c r="BDK35" s="305"/>
      <c r="BDL35" s="305"/>
      <c r="BDM35" s="305"/>
      <c r="BDN35" s="305"/>
      <c r="BDO35" s="305"/>
      <c r="BDP35" s="305"/>
      <c r="BDQ35" s="305"/>
      <c r="BDR35" s="305"/>
      <c r="BDS35" s="305"/>
      <c r="BDT35" s="305"/>
      <c r="BDU35" s="305"/>
      <c r="BDV35" s="305"/>
      <c r="BDW35" s="305"/>
      <c r="BDX35" s="305"/>
      <c r="BDY35" s="305"/>
      <c r="BDZ35" s="305"/>
      <c r="BEA35" s="305"/>
      <c r="BEB35" s="305"/>
      <c r="BEC35" s="305"/>
      <c r="BED35" s="305"/>
      <c r="BEE35" s="305"/>
      <c r="BEF35" s="305"/>
      <c r="BEG35" s="305"/>
      <c r="BEH35" s="305"/>
      <c r="BEI35" s="305"/>
      <c r="BEJ35" s="305"/>
      <c r="BEK35" s="305"/>
      <c r="BEL35" s="305"/>
      <c r="BEM35" s="305"/>
      <c r="BEN35" s="305"/>
      <c r="BEO35" s="305"/>
      <c r="BEP35" s="305"/>
      <c r="BEQ35" s="305"/>
      <c r="BER35" s="305"/>
      <c r="BES35" s="305"/>
      <c r="BET35" s="305"/>
      <c r="BEU35" s="305"/>
      <c r="BEV35" s="305"/>
      <c r="BEW35" s="305"/>
      <c r="BEX35" s="305"/>
      <c r="BEY35" s="305"/>
      <c r="BEZ35" s="305"/>
      <c r="BFA35" s="305"/>
      <c r="BFB35" s="305"/>
      <c r="BFC35" s="305"/>
      <c r="BFD35" s="305"/>
      <c r="BFE35" s="305"/>
      <c r="BFF35" s="305"/>
      <c r="BFG35" s="305"/>
      <c r="BFH35" s="305"/>
      <c r="BFI35" s="305"/>
      <c r="BFJ35" s="305"/>
      <c r="BFK35" s="305"/>
      <c r="BFL35" s="305"/>
      <c r="BFM35" s="305"/>
      <c r="BFN35" s="305"/>
      <c r="BFO35" s="305"/>
      <c r="BFP35" s="305"/>
      <c r="BFQ35" s="305"/>
      <c r="BFR35" s="305"/>
      <c r="BFS35" s="305"/>
      <c r="BFT35" s="305"/>
      <c r="BFU35" s="305"/>
      <c r="BFV35" s="305"/>
      <c r="BFW35" s="305"/>
      <c r="BFX35" s="305"/>
      <c r="BFY35" s="305"/>
      <c r="BFZ35" s="305"/>
      <c r="BGA35" s="305"/>
      <c r="BGB35" s="305"/>
      <c r="BGC35" s="305"/>
      <c r="BGD35" s="305"/>
      <c r="BGE35" s="305"/>
      <c r="BGF35" s="305"/>
      <c r="BGG35" s="305"/>
      <c r="BGH35" s="305"/>
      <c r="BGI35" s="305"/>
      <c r="BGJ35" s="305"/>
      <c r="BGK35" s="305"/>
      <c r="BGL35" s="305"/>
      <c r="BGM35" s="305"/>
      <c r="BGN35" s="305"/>
      <c r="BGO35" s="305"/>
      <c r="BGP35" s="305"/>
      <c r="BGQ35" s="305"/>
      <c r="BGR35" s="305"/>
      <c r="BGS35" s="305"/>
      <c r="BGT35" s="305"/>
      <c r="BGU35" s="305"/>
      <c r="BGV35" s="305"/>
      <c r="BGW35" s="305"/>
      <c r="BGX35" s="305"/>
      <c r="BGY35" s="305"/>
      <c r="BGZ35" s="305"/>
      <c r="BHA35" s="305"/>
      <c r="BHB35" s="305"/>
      <c r="BHC35" s="305"/>
      <c r="BHD35" s="305"/>
      <c r="BHE35" s="305"/>
      <c r="BHF35" s="305"/>
      <c r="BHG35" s="305"/>
      <c r="BHH35" s="305"/>
      <c r="BHI35" s="305"/>
      <c r="BHJ35" s="305"/>
      <c r="BHK35" s="305"/>
      <c r="BHL35" s="305"/>
      <c r="BHM35" s="305"/>
      <c r="BHN35" s="305"/>
      <c r="BHO35" s="305"/>
      <c r="BHP35" s="305"/>
      <c r="BHQ35" s="305"/>
      <c r="BHR35" s="305"/>
      <c r="BHS35" s="305"/>
      <c r="BHT35" s="305"/>
      <c r="BHU35" s="305"/>
      <c r="BHV35" s="305"/>
      <c r="BHW35" s="305"/>
      <c r="BHX35" s="305"/>
      <c r="BHY35" s="305"/>
      <c r="BHZ35" s="305"/>
      <c r="BIA35" s="305"/>
      <c r="BIB35" s="305"/>
      <c r="BIC35" s="305"/>
      <c r="BID35" s="305"/>
      <c r="BIE35" s="305"/>
      <c r="BIF35" s="305"/>
      <c r="BIG35" s="305"/>
      <c r="BIH35" s="305"/>
      <c r="BII35" s="305"/>
      <c r="BIJ35" s="305"/>
      <c r="BIK35" s="305"/>
      <c r="BIL35" s="305"/>
      <c r="BIM35" s="305"/>
      <c r="BIN35" s="305"/>
      <c r="BIO35" s="305"/>
      <c r="BIP35" s="305"/>
      <c r="BIQ35" s="305"/>
      <c r="BIR35" s="305"/>
      <c r="BIS35" s="305"/>
      <c r="BIT35" s="305"/>
      <c r="BIU35" s="305"/>
      <c r="BIV35" s="305"/>
      <c r="BIW35" s="305"/>
      <c r="BIX35" s="305"/>
      <c r="BIY35" s="305"/>
      <c r="BIZ35" s="305"/>
      <c r="BJA35" s="305"/>
      <c r="BJB35" s="305"/>
      <c r="BJC35" s="305"/>
      <c r="BJD35" s="305"/>
      <c r="BJE35" s="305"/>
      <c r="BJF35" s="305"/>
      <c r="BJG35" s="305"/>
      <c r="BJH35" s="305"/>
      <c r="BJI35" s="305"/>
      <c r="BJJ35" s="305"/>
      <c r="BJK35" s="305"/>
      <c r="BJL35" s="305"/>
      <c r="BJM35" s="305"/>
      <c r="BJN35" s="305"/>
      <c r="BJO35" s="305"/>
      <c r="BJP35" s="305"/>
      <c r="BJQ35" s="305"/>
      <c r="BJR35" s="305"/>
      <c r="BJS35" s="305"/>
      <c r="BJT35" s="305"/>
      <c r="BJU35" s="305"/>
      <c r="BJV35" s="305"/>
      <c r="BJW35" s="305"/>
      <c r="BJX35" s="305"/>
      <c r="BJY35" s="305"/>
      <c r="BJZ35" s="305"/>
      <c r="BKA35" s="305"/>
      <c r="BKB35" s="305"/>
      <c r="BKC35" s="305"/>
      <c r="BKD35" s="305"/>
      <c r="BKE35" s="305"/>
      <c r="BKF35" s="305"/>
      <c r="BKG35" s="305"/>
      <c r="BKH35" s="305"/>
      <c r="BKI35" s="305"/>
      <c r="BKJ35" s="305"/>
      <c r="BKK35" s="305"/>
      <c r="BKL35" s="305"/>
      <c r="BKM35" s="305"/>
      <c r="BKN35" s="305"/>
      <c r="BKO35" s="305"/>
      <c r="BKP35" s="305"/>
      <c r="BKQ35" s="305"/>
      <c r="BKR35" s="305"/>
      <c r="BKS35" s="305"/>
      <c r="BKT35" s="305"/>
      <c r="BKU35" s="305"/>
      <c r="BKV35" s="305"/>
      <c r="BKW35" s="305"/>
      <c r="BKX35" s="305"/>
      <c r="BKY35" s="305"/>
      <c r="BKZ35" s="305"/>
      <c r="BLA35" s="305"/>
      <c r="BLB35" s="305"/>
      <c r="BLC35" s="305"/>
      <c r="BLD35" s="305"/>
      <c r="BLE35" s="305"/>
      <c r="BLF35" s="305"/>
      <c r="BLG35" s="305"/>
      <c r="BLH35" s="305"/>
      <c r="BLI35" s="305"/>
      <c r="BLJ35" s="305"/>
      <c r="BLK35" s="305"/>
      <c r="BLL35" s="305"/>
      <c r="BLM35" s="305"/>
      <c r="BLN35" s="305"/>
      <c r="BLO35" s="305"/>
      <c r="BLP35" s="305"/>
      <c r="BLQ35" s="305"/>
      <c r="BLR35" s="305"/>
      <c r="BLS35" s="305"/>
      <c r="BLT35" s="305"/>
      <c r="BLU35" s="305"/>
      <c r="BLV35" s="305"/>
      <c r="BLW35" s="305"/>
      <c r="BLX35" s="305"/>
      <c r="BLY35" s="305"/>
      <c r="BLZ35" s="305"/>
      <c r="BMA35" s="305"/>
      <c r="BMB35" s="305"/>
      <c r="BMC35" s="305"/>
      <c r="BMD35" s="305"/>
      <c r="BME35" s="305"/>
      <c r="BMF35" s="305"/>
      <c r="BMG35" s="305"/>
      <c r="BMH35" s="305"/>
      <c r="BMI35" s="305"/>
      <c r="BMJ35" s="305"/>
      <c r="BMK35" s="305"/>
      <c r="BML35" s="305"/>
      <c r="BMM35" s="305"/>
      <c r="BMN35" s="305"/>
      <c r="BMO35" s="305"/>
      <c r="BMP35" s="305"/>
      <c r="BMQ35" s="305"/>
      <c r="BMR35" s="305"/>
      <c r="BMS35" s="305"/>
      <c r="BMT35" s="305"/>
      <c r="BMU35" s="305"/>
      <c r="BMV35" s="305"/>
      <c r="BMW35" s="305"/>
      <c r="BMX35" s="305"/>
      <c r="BMY35" s="305"/>
      <c r="BMZ35" s="305"/>
      <c r="BNA35" s="305"/>
      <c r="BNB35" s="305"/>
      <c r="BNC35" s="305"/>
      <c r="BND35" s="305"/>
      <c r="BNE35" s="305"/>
      <c r="BNF35" s="305"/>
      <c r="BNG35" s="305"/>
      <c r="BNH35" s="305"/>
      <c r="BNI35" s="305"/>
      <c r="BNJ35" s="305"/>
      <c r="BNK35" s="305"/>
      <c r="BNL35" s="305"/>
      <c r="BNM35" s="305"/>
      <c r="BNN35" s="305"/>
      <c r="BNO35" s="305"/>
      <c r="BNP35" s="305"/>
      <c r="BNQ35" s="305"/>
      <c r="BNR35" s="305"/>
      <c r="BNS35" s="305"/>
      <c r="BNT35" s="305"/>
      <c r="BNU35" s="305"/>
      <c r="BNV35" s="305"/>
      <c r="BNW35" s="305"/>
      <c r="BNX35" s="305"/>
      <c r="BNY35" s="305"/>
      <c r="BNZ35" s="305"/>
      <c r="BOA35" s="305"/>
      <c r="BOB35" s="305"/>
      <c r="BOC35" s="305"/>
      <c r="BOD35" s="305"/>
      <c r="BOE35" s="305"/>
      <c r="BOF35" s="305"/>
      <c r="BOG35" s="305"/>
      <c r="BOH35" s="305"/>
      <c r="BOI35" s="305"/>
      <c r="BOJ35" s="305"/>
      <c r="BOK35" s="305"/>
      <c r="BOL35" s="305"/>
      <c r="BOM35" s="305"/>
      <c r="BON35" s="305"/>
      <c r="BOO35" s="305"/>
      <c r="BOP35" s="305"/>
      <c r="BOQ35" s="305"/>
      <c r="BOR35" s="305"/>
      <c r="BOS35" s="305"/>
      <c r="BOT35" s="305"/>
      <c r="BOU35" s="305"/>
      <c r="BOV35" s="305"/>
      <c r="BOW35" s="305"/>
      <c r="BOX35" s="305"/>
      <c r="BOY35" s="305"/>
      <c r="BOZ35" s="305"/>
      <c r="BPA35" s="305"/>
      <c r="BPB35" s="305"/>
      <c r="BPC35" s="305"/>
      <c r="BPD35" s="305"/>
      <c r="BPE35" s="305"/>
      <c r="BPF35" s="305"/>
      <c r="BPG35" s="305"/>
      <c r="BPH35" s="305"/>
      <c r="BPI35" s="305"/>
      <c r="BPJ35" s="305"/>
      <c r="BPK35" s="305"/>
      <c r="BPL35" s="305"/>
      <c r="BPM35" s="305"/>
      <c r="BPN35" s="305"/>
      <c r="BPO35" s="305"/>
      <c r="BPP35" s="305"/>
      <c r="BPQ35" s="305"/>
      <c r="BPR35" s="305"/>
      <c r="BPS35" s="305"/>
      <c r="BPT35" s="305"/>
      <c r="BPU35" s="305"/>
      <c r="BPV35" s="305"/>
      <c r="BPW35" s="305"/>
      <c r="BPX35" s="305"/>
      <c r="BPY35" s="305"/>
      <c r="BPZ35" s="305"/>
      <c r="BQA35" s="305"/>
      <c r="BQB35" s="305"/>
      <c r="BQC35" s="305"/>
      <c r="BQD35" s="305"/>
      <c r="BQE35" s="305"/>
      <c r="BQF35" s="305"/>
      <c r="BQG35" s="305"/>
      <c r="BQH35" s="305"/>
      <c r="BQI35" s="305"/>
      <c r="BQJ35" s="305"/>
      <c r="BQK35" s="305"/>
      <c r="BQL35" s="305"/>
      <c r="BQM35" s="305"/>
      <c r="BQN35" s="305"/>
      <c r="BQO35" s="305"/>
      <c r="BQP35" s="305"/>
      <c r="BQQ35" s="305"/>
      <c r="BQR35" s="305"/>
      <c r="BQS35" s="305"/>
      <c r="BQT35" s="305"/>
      <c r="BQU35" s="305"/>
      <c r="BQV35" s="305"/>
      <c r="BQW35" s="305"/>
      <c r="BQX35" s="305"/>
      <c r="BQY35" s="305"/>
      <c r="BQZ35" s="305"/>
      <c r="BRA35" s="305"/>
      <c r="BRB35" s="305"/>
      <c r="BRC35" s="305"/>
      <c r="BRD35" s="305"/>
      <c r="BRE35" s="305"/>
      <c r="BRF35" s="305"/>
      <c r="BRG35" s="305"/>
      <c r="BRH35" s="305"/>
      <c r="BRI35" s="305"/>
      <c r="BRJ35" s="305"/>
      <c r="BRK35" s="305"/>
      <c r="BRL35" s="305"/>
      <c r="BRM35" s="305"/>
      <c r="BRN35" s="305"/>
      <c r="BRO35" s="305"/>
      <c r="BRP35" s="305"/>
      <c r="BRQ35" s="305"/>
      <c r="BRR35" s="305"/>
      <c r="BRS35" s="305"/>
      <c r="BRT35" s="305"/>
      <c r="BRU35" s="305"/>
      <c r="BRV35" s="305"/>
      <c r="BRW35" s="305"/>
      <c r="BRX35" s="305"/>
      <c r="BRY35" s="305"/>
      <c r="BRZ35" s="305"/>
      <c r="BSA35" s="305"/>
      <c r="BSB35" s="305"/>
      <c r="BSC35" s="305"/>
      <c r="BSD35" s="305"/>
      <c r="BSE35" s="305"/>
      <c r="BSF35" s="305"/>
      <c r="BSG35" s="305"/>
      <c r="BSH35" s="305"/>
      <c r="BSI35" s="305"/>
      <c r="BSJ35" s="305"/>
      <c r="BSK35" s="305"/>
      <c r="BSL35" s="305"/>
      <c r="BSM35" s="305"/>
      <c r="BSN35" s="305"/>
      <c r="BSO35" s="305"/>
      <c r="BSP35" s="305"/>
      <c r="BSQ35" s="305"/>
      <c r="BSR35" s="305"/>
      <c r="BSS35" s="305"/>
      <c r="BST35" s="305"/>
      <c r="BSU35" s="305"/>
      <c r="BSV35" s="305"/>
      <c r="BSW35" s="305"/>
      <c r="BSX35" s="305"/>
      <c r="BSY35" s="305"/>
      <c r="BSZ35" s="305"/>
      <c r="BTA35" s="305"/>
      <c r="BTB35" s="305"/>
      <c r="BTC35" s="305"/>
      <c r="BTD35" s="305"/>
      <c r="BTE35" s="305"/>
      <c r="BTF35" s="305"/>
      <c r="BTG35" s="305"/>
      <c r="BTH35" s="305"/>
      <c r="BTI35" s="305"/>
      <c r="BTJ35" s="305"/>
      <c r="BTK35" s="305"/>
      <c r="BTL35" s="305"/>
      <c r="BTM35" s="305"/>
      <c r="BTN35" s="305"/>
      <c r="BTO35" s="305"/>
      <c r="BTP35" s="305"/>
      <c r="BTQ35" s="305"/>
      <c r="BTR35" s="305"/>
      <c r="BTS35" s="305"/>
      <c r="BTT35" s="305"/>
      <c r="BTU35" s="305"/>
      <c r="BTV35" s="305"/>
      <c r="BTW35" s="305"/>
      <c r="BTX35" s="305"/>
      <c r="BTY35" s="305"/>
      <c r="BTZ35" s="305"/>
      <c r="BUA35" s="305"/>
      <c r="BUB35" s="305"/>
      <c r="BUC35" s="305"/>
      <c r="BUD35" s="305"/>
      <c r="BUE35" s="305"/>
      <c r="BUF35" s="305"/>
      <c r="BUG35" s="305"/>
      <c r="BUH35" s="305"/>
      <c r="BUI35" s="305"/>
      <c r="BUJ35" s="305"/>
      <c r="BUK35" s="305"/>
      <c r="BUL35" s="305"/>
      <c r="BUM35" s="305"/>
      <c r="BUN35" s="305"/>
      <c r="BUO35" s="305"/>
      <c r="BUP35" s="305"/>
      <c r="BUQ35" s="305"/>
      <c r="BUR35" s="305"/>
      <c r="BUS35" s="305"/>
      <c r="BUT35" s="305"/>
      <c r="BUU35" s="305"/>
      <c r="BUV35" s="305"/>
      <c r="BUW35" s="305"/>
      <c r="BUX35" s="305"/>
      <c r="BUY35" s="305"/>
      <c r="BUZ35" s="305"/>
      <c r="BVA35" s="305"/>
      <c r="BVB35" s="305"/>
      <c r="BVC35" s="305"/>
      <c r="BVD35" s="305"/>
      <c r="BVE35" s="305"/>
      <c r="BVF35" s="305"/>
      <c r="BVG35" s="305"/>
      <c r="BVH35" s="305"/>
      <c r="BVI35" s="305"/>
      <c r="BVJ35" s="305"/>
      <c r="BVK35" s="305"/>
      <c r="BVL35" s="305"/>
      <c r="BVM35" s="305"/>
      <c r="BVN35" s="305"/>
      <c r="BVO35" s="305"/>
      <c r="BVP35" s="305"/>
      <c r="BVQ35" s="305"/>
      <c r="BVR35" s="305"/>
      <c r="BVS35" s="305"/>
      <c r="BVT35" s="305"/>
      <c r="BVU35" s="305"/>
      <c r="BVV35" s="305"/>
      <c r="BVW35" s="305"/>
      <c r="BVX35" s="305"/>
      <c r="BVY35" s="305"/>
      <c r="BVZ35" s="305"/>
      <c r="BWA35" s="305"/>
      <c r="BWB35" s="305"/>
      <c r="BWC35" s="305"/>
      <c r="BWD35" s="305"/>
      <c r="BWE35" s="305"/>
      <c r="BWF35" s="305"/>
      <c r="BWG35" s="305"/>
      <c r="BWH35" s="305"/>
      <c r="BWI35" s="305"/>
      <c r="BWJ35" s="305"/>
      <c r="BWK35" s="305"/>
      <c r="BWL35" s="305"/>
      <c r="BWM35" s="305"/>
      <c r="BWN35" s="305"/>
      <c r="BWO35" s="305"/>
      <c r="BWP35" s="305"/>
      <c r="BWQ35" s="305"/>
      <c r="BWR35" s="305"/>
      <c r="BWS35" s="305"/>
      <c r="BWT35" s="305"/>
      <c r="BWU35" s="305"/>
      <c r="BWV35" s="305"/>
      <c r="BWW35" s="305"/>
      <c r="BWX35" s="305"/>
      <c r="BWY35" s="305"/>
      <c r="BWZ35" s="305"/>
      <c r="BXA35" s="305"/>
      <c r="BXB35" s="305"/>
      <c r="BXC35" s="305"/>
      <c r="BXD35" s="305"/>
      <c r="BXE35" s="305"/>
      <c r="BXF35" s="305"/>
      <c r="BXG35" s="305"/>
      <c r="BXH35" s="305"/>
      <c r="BXI35" s="305"/>
      <c r="BXJ35" s="305"/>
      <c r="BXK35" s="305"/>
      <c r="BXL35" s="305"/>
      <c r="BXM35" s="305"/>
      <c r="BXN35" s="305"/>
      <c r="BXO35" s="305"/>
      <c r="BXP35" s="305"/>
      <c r="BXQ35" s="305"/>
      <c r="BXR35" s="305"/>
      <c r="BXS35" s="305"/>
      <c r="BXT35" s="305"/>
      <c r="BXU35" s="305"/>
      <c r="BXV35" s="305"/>
      <c r="BXW35" s="305"/>
      <c r="BXX35" s="305"/>
      <c r="BXY35" s="305"/>
      <c r="BXZ35" s="305"/>
      <c r="BYA35" s="305"/>
      <c r="BYB35" s="305"/>
      <c r="BYC35" s="305"/>
      <c r="BYD35" s="305"/>
      <c r="BYE35" s="305"/>
      <c r="BYF35" s="305"/>
      <c r="BYG35" s="305"/>
      <c r="BYH35" s="305"/>
      <c r="BYI35" s="305"/>
      <c r="BYJ35" s="305"/>
      <c r="BYK35" s="305"/>
      <c r="BYL35" s="305"/>
      <c r="BYM35" s="305"/>
      <c r="BYN35" s="305"/>
      <c r="BYO35" s="305"/>
      <c r="BYP35" s="305"/>
      <c r="BYQ35" s="305"/>
      <c r="BYR35" s="305"/>
      <c r="BYS35" s="305"/>
      <c r="BYT35" s="305"/>
      <c r="BYU35" s="305"/>
      <c r="BYV35" s="305"/>
      <c r="BYW35" s="305"/>
      <c r="BYX35" s="305"/>
      <c r="BYY35" s="305"/>
      <c r="BYZ35" s="305"/>
      <c r="BZA35" s="305"/>
      <c r="BZB35" s="305"/>
      <c r="BZC35" s="305"/>
      <c r="BZD35" s="305"/>
      <c r="BZE35" s="305"/>
      <c r="BZF35" s="305"/>
      <c r="BZG35" s="305"/>
      <c r="BZH35" s="305"/>
      <c r="BZI35" s="305"/>
      <c r="BZJ35" s="305"/>
      <c r="BZK35" s="305"/>
      <c r="BZL35" s="305"/>
      <c r="BZM35" s="305"/>
      <c r="BZN35" s="305"/>
      <c r="BZO35" s="305"/>
      <c r="BZP35" s="305"/>
      <c r="BZQ35" s="305"/>
      <c r="BZR35" s="305"/>
      <c r="BZS35" s="305"/>
      <c r="BZT35" s="305"/>
      <c r="BZU35" s="305"/>
      <c r="BZV35" s="305"/>
      <c r="BZW35" s="305"/>
      <c r="BZX35" s="305"/>
      <c r="BZY35" s="305"/>
      <c r="BZZ35" s="305"/>
      <c r="CAA35" s="305"/>
      <c r="CAB35" s="305"/>
      <c r="CAC35" s="305"/>
      <c r="CAD35" s="305"/>
      <c r="CAE35" s="305"/>
      <c r="CAF35" s="305"/>
      <c r="CAG35" s="305"/>
      <c r="CAH35" s="305"/>
      <c r="CAI35" s="305"/>
      <c r="CAJ35" s="305"/>
      <c r="CAK35" s="305"/>
      <c r="CAL35" s="305"/>
      <c r="CAM35" s="305"/>
      <c r="CAN35" s="305"/>
      <c r="CAO35" s="305"/>
      <c r="CAP35" s="305"/>
      <c r="CAQ35" s="305"/>
      <c r="CAR35" s="305"/>
      <c r="CAS35" s="305"/>
      <c r="CAT35" s="305"/>
      <c r="CAU35" s="305"/>
      <c r="CAV35" s="305"/>
      <c r="CAW35" s="305"/>
      <c r="CAX35" s="305"/>
      <c r="CAY35" s="305"/>
      <c r="CAZ35" s="305"/>
      <c r="CBA35" s="305"/>
      <c r="CBB35" s="305"/>
      <c r="CBC35" s="305"/>
      <c r="CBD35" s="305"/>
      <c r="CBE35" s="305"/>
      <c r="CBF35" s="305"/>
      <c r="CBG35" s="305"/>
      <c r="CBH35" s="305"/>
      <c r="CBI35" s="305"/>
      <c r="CBJ35" s="305"/>
      <c r="CBK35" s="305"/>
      <c r="CBL35" s="305"/>
      <c r="CBM35" s="305"/>
      <c r="CBN35" s="305"/>
      <c r="CBO35" s="305"/>
      <c r="CBP35" s="305"/>
      <c r="CBQ35" s="305"/>
      <c r="CBR35" s="305"/>
      <c r="CBS35" s="305"/>
      <c r="CBT35" s="305"/>
      <c r="CBU35" s="305"/>
      <c r="CBV35" s="305"/>
      <c r="CBW35" s="305"/>
      <c r="CBX35" s="305"/>
      <c r="CBY35" s="305"/>
      <c r="CBZ35" s="305"/>
      <c r="CCA35" s="305"/>
      <c r="CCB35" s="305"/>
      <c r="CCC35" s="305"/>
      <c r="CCD35" s="305"/>
      <c r="CCE35" s="305"/>
      <c r="CCF35" s="305"/>
      <c r="CCG35" s="305"/>
      <c r="CCH35" s="305"/>
      <c r="CCI35" s="305"/>
      <c r="CCJ35" s="305"/>
      <c r="CCK35" s="305"/>
      <c r="CCL35" s="305"/>
      <c r="CCM35" s="305"/>
      <c r="CCN35" s="305"/>
      <c r="CCO35" s="305"/>
      <c r="CCP35" s="305"/>
      <c r="CCQ35" s="305"/>
      <c r="CCR35" s="305"/>
      <c r="CCS35" s="305"/>
      <c r="CCT35" s="305"/>
      <c r="CCU35" s="305"/>
      <c r="CCV35" s="305"/>
      <c r="CCW35" s="305"/>
      <c r="CCX35" s="305"/>
      <c r="CCY35" s="305"/>
      <c r="CCZ35" s="305"/>
      <c r="CDA35" s="305"/>
      <c r="CDB35" s="305"/>
      <c r="CDC35" s="305"/>
      <c r="CDD35" s="305"/>
      <c r="CDE35" s="305"/>
      <c r="CDF35" s="305"/>
      <c r="CDG35" s="305"/>
      <c r="CDH35" s="305"/>
      <c r="CDI35" s="305"/>
      <c r="CDJ35" s="305"/>
      <c r="CDK35" s="305"/>
      <c r="CDL35" s="305"/>
      <c r="CDM35" s="305"/>
      <c r="CDN35" s="305"/>
      <c r="CDO35" s="305"/>
      <c r="CDP35" s="305"/>
      <c r="CDQ35" s="305"/>
      <c r="CDR35" s="305"/>
      <c r="CDS35" s="305"/>
      <c r="CDT35" s="305"/>
      <c r="CDU35" s="305"/>
      <c r="CDV35" s="305"/>
      <c r="CDW35" s="305"/>
      <c r="CDX35" s="305"/>
      <c r="CDY35" s="305"/>
      <c r="CDZ35" s="305"/>
      <c r="CEA35" s="305"/>
      <c r="CEB35" s="305"/>
      <c r="CEC35" s="305"/>
      <c r="CED35" s="305"/>
      <c r="CEE35" s="305"/>
      <c r="CEF35" s="305"/>
      <c r="CEG35" s="305"/>
      <c r="CEH35" s="305"/>
      <c r="CEI35" s="305"/>
      <c r="CEJ35" s="305"/>
      <c r="CEK35" s="305"/>
      <c r="CEL35" s="305"/>
      <c r="CEM35" s="305"/>
      <c r="CEN35" s="305"/>
      <c r="CEO35" s="305"/>
      <c r="CEP35" s="305"/>
      <c r="CEQ35" s="305"/>
      <c r="CER35" s="305"/>
      <c r="CES35" s="305"/>
      <c r="CET35" s="305"/>
      <c r="CEU35" s="305"/>
      <c r="CEV35" s="305"/>
      <c r="CEW35" s="305"/>
      <c r="CEX35" s="305"/>
      <c r="CEY35" s="305"/>
      <c r="CEZ35" s="305"/>
      <c r="CFA35" s="305"/>
      <c r="CFB35" s="305"/>
      <c r="CFC35" s="305"/>
      <c r="CFD35" s="305"/>
      <c r="CFE35" s="305"/>
      <c r="CFF35" s="305"/>
      <c r="CFG35" s="305"/>
      <c r="CFH35" s="305"/>
      <c r="CFI35" s="305"/>
      <c r="CFJ35" s="305"/>
      <c r="CFK35" s="305"/>
      <c r="CFL35" s="305"/>
      <c r="CFM35" s="305"/>
      <c r="CFN35" s="305"/>
      <c r="CFO35" s="305"/>
      <c r="CFP35" s="305"/>
      <c r="CFQ35" s="305"/>
      <c r="CFR35" s="305"/>
      <c r="CFS35" s="305"/>
      <c r="CFT35" s="305"/>
      <c r="CFU35" s="305"/>
      <c r="CFV35" s="305"/>
      <c r="CFW35" s="305"/>
      <c r="CFX35" s="305"/>
      <c r="CFY35" s="305"/>
      <c r="CFZ35" s="305"/>
      <c r="CGA35" s="305"/>
      <c r="CGB35" s="305"/>
      <c r="CGC35" s="305"/>
      <c r="CGD35" s="305"/>
      <c r="CGE35" s="305"/>
      <c r="CGF35" s="305"/>
      <c r="CGG35" s="305"/>
      <c r="CGH35" s="305"/>
      <c r="CGI35" s="305"/>
      <c r="CGJ35" s="305"/>
      <c r="CGK35" s="305"/>
      <c r="CGL35" s="305"/>
      <c r="CGM35" s="305"/>
      <c r="CGN35" s="305"/>
      <c r="CGO35" s="305"/>
      <c r="CGP35" s="305"/>
      <c r="CGQ35" s="305"/>
      <c r="CGR35" s="305"/>
      <c r="CGS35" s="305"/>
      <c r="CGT35" s="305"/>
      <c r="CGU35" s="305"/>
      <c r="CGV35" s="305"/>
      <c r="CGW35" s="305"/>
      <c r="CGX35" s="305"/>
      <c r="CGY35" s="305"/>
      <c r="CGZ35" s="305"/>
      <c r="CHA35" s="305"/>
      <c r="CHB35" s="305"/>
      <c r="CHC35" s="305"/>
      <c r="CHD35" s="305"/>
      <c r="CHE35" s="305"/>
      <c r="CHF35" s="305"/>
      <c r="CHG35" s="305"/>
      <c r="CHH35" s="305"/>
      <c r="CHI35" s="305"/>
      <c r="CHJ35" s="305"/>
      <c r="CHK35" s="305"/>
      <c r="CHL35" s="305"/>
      <c r="CHM35" s="305"/>
      <c r="CHN35" s="305"/>
      <c r="CHO35" s="305"/>
      <c r="CHP35" s="305"/>
      <c r="CHQ35" s="305"/>
      <c r="CHR35" s="305"/>
      <c r="CHS35" s="305"/>
      <c r="CHT35" s="305"/>
      <c r="CHU35" s="305"/>
      <c r="CHV35" s="305"/>
      <c r="CHW35" s="305"/>
      <c r="CHX35" s="305"/>
      <c r="CHY35" s="305"/>
      <c r="CHZ35" s="305"/>
      <c r="CIA35" s="305"/>
      <c r="CIB35" s="305"/>
      <c r="CIC35" s="305"/>
      <c r="CID35" s="305"/>
      <c r="CIE35" s="305"/>
      <c r="CIF35" s="305"/>
      <c r="CIG35" s="305"/>
      <c r="CIH35" s="305"/>
      <c r="CII35" s="305"/>
      <c r="CIJ35" s="305"/>
      <c r="CIK35" s="305"/>
      <c r="CIL35" s="305"/>
      <c r="CIM35" s="305"/>
      <c r="CIN35" s="305"/>
      <c r="CIO35" s="305"/>
      <c r="CIP35" s="305"/>
      <c r="CIQ35" s="305"/>
      <c r="CIR35" s="305"/>
      <c r="CIS35" s="305"/>
      <c r="CIT35" s="305"/>
      <c r="CIU35" s="305"/>
      <c r="CIV35" s="305"/>
      <c r="CIW35" s="305"/>
      <c r="CIX35" s="305"/>
      <c r="CIY35" s="305"/>
      <c r="CIZ35" s="305"/>
      <c r="CJA35" s="305"/>
      <c r="CJB35" s="305"/>
      <c r="CJC35" s="305"/>
      <c r="CJD35" s="305"/>
      <c r="CJE35" s="305"/>
      <c r="CJF35" s="305"/>
      <c r="CJG35" s="305"/>
      <c r="CJH35" s="305"/>
      <c r="CJI35" s="305"/>
      <c r="CJJ35" s="305"/>
      <c r="CJK35" s="305"/>
      <c r="CJL35" s="305"/>
      <c r="CJM35" s="305"/>
      <c r="CJN35" s="305"/>
      <c r="CJO35" s="305"/>
      <c r="CJP35" s="305"/>
      <c r="CJQ35" s="305"/>
      <c r="CJR35" s="305"/>
      <c r="CJS35" s="305"/>
      <c r="CJT35" s="305"/>
      <c r="CJU35" s="305"/>
      <c r="CJV35" s="305"/>
      <c r="CJW35" s="305"/>
      <c r="CJX35" s="305"/>
      <c r="CJY35" s="305"/>
      <c r="CJZ35" s="305"/>
      <c r="CKA35" s="305"/>
      <c r="CKB35" s="305"/>
      <c r="CKC35" s="305"/>
      <c r="CKD35" s="305"/>
      <c r="CKE35" s="305"/>
      <c r="CKF35" s="305"/>
      <c r="CKG35" s="305"/>
      <c r="CKH35" s="305"/>
      <c r="CKI35" s="305"/>
      <c r="CKJ35" s="305"/>
      <c r="CKK35" s="305"/>
      <c r="CKL35" s="305"/>
      <c r="CKM35" s="305"/>
      <c r="CKN35" s="305"/>
      <c r="CKO35" s="305"/>
      <c r="CKP35" s="305"/>
      <c r="CKQ35" s="305"/>
      <c r="CKR35" s="305"/>
      <c r="CKS35" s="305"/>
      <c r="CKT35" s="305"/>
      <c r="CKU35" s="305"/>
      <c r="CKV35" s="305"/>
      <c r="CKW35" s="305"/>
      <c r="CKX35" s="305"/>
      <c r="CKY35" s="305"/>
      <c r="CKZ35" s="305"/>
      <c r="CLA35" s="305"/>
      <c r="CLB35" s="305"/>
      <c r="CLC35" s="305"/>
      <c r="CLD35" s="305"/>
      <c r="CLE35" s="305"/>
      <c r="CLF35" s="305"/>
      <c r="CLG35" s="305"/>
      <c r="CLH35" s="305"/>
      <c r="CLI35" s="305"/>
      <c r="CLJ35" s="305"/>
      <c r="CLK35" s="305"/>
      <c r="CLL35" s="305"/>
      <c r="CLM35" s="305"/>
      <c r="CLN35" s="305"/>
      <c r="CLO35" s="305"/>
      <c r="CLP35" s="305"/>
      <c r="CLQ35" s="305"/>
      <c r="CLR35" s="305"/>
      <c r="CLS35" s="305"/>
      <c r="CLT35" s="305"/>
      <c r="CLU35" s="305"/>
      <c r="CLV35" s="305"/>
      <c r="CLW35" s="305"/>
      <c r="CLX35" s="305"/>
      <c r="CLY35" s="305"/>
      <c r="CLZ35" s="305"/>
      <c r="CMA35" s="305"/>
      <c r="CMB35" s="305"/>
      <c r="CMC35" s="305"/>
      <c r="CMD35" s="305"/>
      <c r="CME35" s="305"/>
      <c r="CMF35" s="305"/>
      <c r="CMG35" s="305"/>
      <c r="CMH35" s="305"/>
      <c r="CMI35" s="305"/>
      <c r="CMJ35" s="305"/>
      <c r="CMK35" s="305"/>
      <c r="CML35" s="305"/>
      <c r="CMM35" s="305"/>
      <c r="CMN35" s="305"/>
      <c r="CMO35" s="305"/>
      <c r="CMP35" s="305"/>
      <c r="CMQ35" s="305"/>
      <c r="CMR35" s="305"/>
      <c r="CMS35" s="305"/>
      <c r="CMT35" s="305"/>
      <c r="CMU35" s="305"/>
      <c r="CMV35" s="305"/>
      <c r="CMW35" s="305"/>
      <c r="CMX35" s="305"/>
      <c r="CMY35" s="305"/>
      <c r="CMZ35" s="305"/>
      <c r="CNA35" s="305"/>
      <c r="CNB35" s="305"/>
      <c r="CNC35" s="305"/>
      <c r="CND35" s="305"/>
      <c r="CNE35" s="305"/>
      <c r="CNF35" s="305"/>
      <c r="CNG35" s="305"/>
      <c r="CNH35" s="305"/>
      <c r="CNI35" s="305"/>
      <c r="CNJ35" s="305"/>
      <c r="CNK35" s="305"/>
      <c r="CNL35" s="305"/>
      <c r="CNM35" s="305"/>
      <c r="CNN35" s="305"/>
      <c r="CNO35" s="305"/>
      <c r="CNP35" s="305"/>
      <c r="CNQ35" s="305"/>
      <c r="CNR35" s="305"/>
      <c r="CNS35" s="305"/>
      <c r="CNT35" s="305"/>
      <c r="CNU35" s="305"/>
      <c r="CNV35" s="305"/>
      <c r="CNW35" s="305"/>
      <c r="CNX35" s="305"/>
      <c r="CNY35" s="305"/>
      <c r="CNZ35" s="305"/>
      <c r="COA35" s="305"/>
      <c r="COB35" s="305"/>
      <c r="COC35" s="305"/>
      <c r="COD35" s="305"/>
      <c r="COE35" s="305"/>
      <c r="COF35" s="305"/>
      <c r="COG35" s="305"/>
      <c r="COH35" s="305"/>
      <c r="COI35" s="305"/>
      <c r="COJ35" s="305"/>
      <c r="COK35" s="305"/>
      <c r="COL35" s="305"/>
      <c r="COM35" s="305"/>
      <c r="CON35" s="305"/>
      <c r="COO35" s="305"/>
      <c r="COP35" s="305"/>
      <c r="COQ35" s="305"/>
      <c r="COR35" s="305"/>
      <c r="COS35" s="305"/>
      <c r="COT35" s="305"/>
      <c r="COU35" s="305"/>
      <c r="COV35" s="305"/>
      <c r="COW35" s="305"/>
      <c r="COX35" s="305"/>
      <c r="COY35" s="305"/>
      <c r="COZ35" s="305"/>
      <c r="CPA35" s="305"/>
      <c r="CPB35" s="305"/>
      <c r="CPC35" s="305"/>
      <c r="CPD35" s="305"/>
      <c r="CPE35" s="305"/>
      <c r="CPF35" s="305"/>
      <c r="CPG35" s="305"/>
      <c r="CPH35" s="305"/>
      <c r="CPI35" s="305"/>
      <c r="CPJ35" s="305"/>
      <c r="CPK35" s="305"/>
      <c r="CPL35" s="305"/>
      <c r="CPM35" s="305"/>
      <c r="CPN35" s="305"/>
      <c r="CPO35" s="305"/>
      <c r="CPP35" s="305"/>
      <c r="CPQ35" s="305"/>
      <c r="CPR35" s="305"/>
      <c r="CPS35" s="305"/>
      <c r="CPT35" s="305"/>
      <c r="CPU35" s="305"/>
      <c r="CPV35" s="305"/>
      <c r="CPW35" s="305"/>
      <c r="CPX35" s="305"/>
      <c r="CPY35" s="305"/>
      <c r="CPZ35" s="305"/>
      <c r="CQA35" s="305"/>
      <c r="CQB35" s="305"/>
      <c r="CQC35" s="305"/>
      <c r="CQD35" s="305"/>
      <c r="CQE35" s="305"/>
      <c r="CQF35" s="305"/>
      <c r="CQG35" s="305"/>
      <c r="CQH35" s="305"/>
      <c r="CQI35" s="305"/>
      <c r="CQJ35" s="305"/>
      <c r="CQK35" s="305"/>
      <c r="CQL35" s="305"/>
      <c r="CQM35" s="305"/>
      <c r="CQN35" s="305"/>
      <c r="CQO35" s="305"/>
      <c r="CQP35" s="305"/>
      <c r="CQQ35" s="305"/>
      <c r="CQR35" s="305"/>
      <c r="CQS35" s="305"/>
      <c r="CQT35" s="305"/>
      <c r="CQU35" s="305"/>
      <c r="CQV35" s="305"/>
      <c r="CQW35" s="305"/>
      <c r="CQX35" s="305"/>
      <c r="CQY35" s="305"/>
      <c r="CQZ35" s="305"/>
      <c r="CRA35" s="305"/>
      <c r="CRB35" s="305"/>
      <c r="CRC35" s="305"/>
      <c r="CRD35" s="305"/>
      <c r="CRE35" s="305"/>
      <c r="CRF35" s="305"/>
      <c r="CRG35" s="305"/>
      <c r="CRH35" s="305"/>
      <c r="CRI35" s="305"/>
      <c r="CRJ35" s="305"/>
      <c r="CRK35" s="305"/>
      <c r="CRL35" s="305"/>
      <c r="CRM35" s="305"/>
      <c r="CRN35" s="305"/>
      <c r="CRO35" s="305"/>
      <c r="CRP35" s="305"/>
      <c r="CRQ35" s="305"/>
      <c r="CRR35" s="305"/>
      <c r="CRS35" s="305"/>
      <c r="CRT35" s="305"/>
      <c r="CRU35" s="305"/>
      <c r="CRV35" s="305"/>
      <c r="CRW35" s="305"/>
      <c r="CRX35" s="305"/>
      <c r="CRY35" s="305"/>
      <c r="CRZ35" s="305"/>
      <c r="CSA35" s="305"/>
      <c r="CSB35" s="305"/>
      <c r="CSC35" s="305"/>
      <c r="CSD35" s="305"/>
      <c r="CSE35" s="305"/>
      <c r="CSF35" s="305"/>
      <c r="CSG35" s="305"/>
      <c r="CSH35" s="305"/>
      <c r="CSI35" s="305"/>
      <c r="CSJ35" s="305"/>
      <c r="CSK35" s="305"/>
      <c r="CSL35" s="305"/>
      <c r="CSM35" s="305"/>
      <c r="CSN35" s="305"/>
      <c r="CSO35" s="305"/>
      <c r="CSP35" s="305"/>
      <c r="CSQ35" s="305"/>
      <c r="CSR35" s="305"/>
      <c r="CSS35" s="305"/>
      <c r="CST35" s="305"/>
      <c r="CSU35" s="305"/>
      <c r="CSV35" s="305"/>
      <c r="CSW35" s="305"/>
      <c r="CSX35" s="305"/>
      <c r="CSY35" s="305"/>
      <c r="CSZ35" s="305"/>
      <c r="CTA35" s="305"/>
      <c r="CTB35" s="305"/>
      <c r="CTC35" s="305"/>
      <c r="CTD35" s="305"/>
      <c r="CTE35" s="305"/>
      <c r="CTF35" s="305"/>
      <c r="CTG35" s="305"/>
      <c r="CTH35" s="305"/>
      <c r="CTI35" s="305"/>
      <c r="CTJ35" s="305"/>
      <c r="CTK35" s="305"/>
      <c r="CTL35" s="305"/>
      <c r="CTM35" s="305"/>
      <c r="CTN35" s="305"/>
      <c r="CTO35" s="305"/>
      <c r="CTP35" s="305"/>
      <c r="CTQ35" s="305"/>
      <c r="CTR35" s="305"/>
      <c r="CTS35" s="305"/>
      <c r="CTT35" s="305"/>
      <c r="CTU35" s="305"/>
      <c r="CTV35" s="305"/>
      <c r="CTW35" s="305"/>
      <c r="CTX35" s="305"/>
      <c r="CTY35" s="305"/>
      <c r="CTZ35" s="305"/>
      <c r="CUA35" s="305"/>
      <c r="CUB35" s="305"/>
      <c r="CUC35" s="305"/>
      <c r="CUD35" s="305"/>
      <c r="CUE35" s="305"/>
      <c r="CUF35" s="305"/>
      <c r="CUG35" s="305"/>
      <c r="CUH35" s="305"/>
      <c r="CUI35" s="305"/>
      <c r="CUJ35" s="305"/>
      <c r="CUK35" s="305"/>
      <c r="CUL35" s="305"/>
      <c r="CUM35" s="305"/>
      <c r="CUN35" s="305"/>
      <c r="CUO35" s="305"/>
      <c r="CUP35" s="305"/>
      <c r="CUQ35" s="305"/>
      <c r="CUR35" s="305"/>
      <c r="CUS35" s="305"/>
      <c r="CUT35" s="305"/>
      <c r="CUU35" s="305"/>
      <c r="CUV35" s="305"/>
      <c r="CUW35" s="305"/>
      <c r="CUX35" s="305"/>
      <c r="CUY35" s="305"/>
      <c r="CUZ35" s="305"/>
      <c r="CVA35" s="305"/>
      <c r="CVB35" s="305"/>
      <c r="CVC35" s="305"/>
      <c r="CVD35" s="305"/>
      <c r="CVE35" s="305"/>
      <c r="CVF35" s="305"/>
      <c r="CVG35" s="305"/>
      <c r="CVH35" s="305"/>
      <c r="CVI35" s="305"/>
      <c r="CVJ35" s="305"/>
      <c r="CVK35" s="305"/>
      <c r="CVL35" s="305"/>
      <c r="CVM35" s="305"/>
      <c r="CVN35" s="305"/>
      <c r="CVO35" s="305"/>
      <c r="CVP35" s="305"/>
      <c r="CVQ35" s="305"/>
      <c r="CVR35" s="305"/>
      <c r="CVS35" s="305"/>
      <c r="CVT35" s="305"/>
      <c r="CVU35" s="305"/>
      <c r="CVV35" s="305"/>
      <c r="CVW35" s="305"/>
      <c r="CVX35" s="305"/>
      <c r="CVY35" s="305"/>
      <c r="CVZ35" s="305"/>
      <c r="CWA35" s="305"/>
      <c r="CWB35" s="305"/>
      <c r="CWC35" s="305"/>
      <c r="CWD35" s="305"/>
      <c r="CWE35" s="305"/>
      <c r="CWF35" s="305"/>
      <c r="CWG35" s="305"/>
      <c r="CWH35" s="305"/>
      <c r="CWI35" s="305"/>
      <c r="CWJ35" s="305"/>
      <c r="CWK35" s="305"/>
      <c r="CWL35" s="305"/>
      <c r="CWM35" s="305"/>
      <c r="CWN35" s="305"/>
      <c r="CWO35" s="305"/>
      <c r="CWP35" s="305"/>
      <c r="CWQ35" s="305"/>
      <c r="CWR35" s="305"/>
      <c r="CWS35" s="305"/>
      <c r="CWT35" s="305"/>
      <c r="CWU35" s="305"/>
      <c r="CWV35" s="305"/>
      <c r="CWW35" s="305"/>
      <c r="CWX35" s="305"/>
      <c r="CWY35" s="305"/>
      <c r="CWZ35" s="305"/>
      <c r="CXA35" s="305"/>
      <c r="CXB35" s="305"/>
      <c r="CXC35" s="305"/>
      <c r="CXD35" s="305"/>
      <c r="CXE35" s="305"/>
      <c r="CXF35" s="305"/>
      <c r="CXG35" s="305"/>
      <c r="CXH35" s="305"/>
      <c r="CXI35" s="305"/>
      <c r="CXJ35" s="305"/>
      <c r="CXK35" s="305"/>
      <c r="CXL35" s="305"/>
      <c r="CXM35" s="305"/>
      <c r="CXN35" s="305"/>
      <c r="CXO35" s="305"/>
      <c r="CXP35" s="305"/>
      <c r="CXQ35" s="305"/>
      <c r="CXR35" s="305"/>
      <c r="CXS35" s="305"/>
      <c r="CXT35" s="305"/>
      <c r="CXU35" s="305"/>
      <c r="CXV35" s="305"/>
      <c r="CXW35" s="305"/>
      <c r="CXX35" s="305"/>
      <c r="CXY35" s="305"/>
      <c r="CXZ35" s="305"/>
      <c r="CYA35" s="305"/>
      <c r="CYB35" s="305"/>
      <c r="CYC35" s="305"/>
      <c r="CYD35" s="305"/>
      <c r="CYE35" s="305"/>
      <c r="CYF35" s="305"/>
      <c r="CYG35" s="305"/>
      <c r="CYH35" s="305"/>
      <c r="CYI35" s="305"/>
      <c r="CYJ35" s="305"/>
      <c r="CYK35" s="305"/>
      <c r="CYL35" s="305"/>
      <c r="CYM35" s="305"/>
      <c r="CYN35" s="305"/>
      <c r="CYO35" s="305"/>
      <c r="CYP35" s="305"/>
      <c r="CYQ35" s="305"/>
      <c r="CYR35" s="305"/>
      <c r="CYS35" s="305"/>
      <c r="CYT35" s="305"/>
      <c r="CYU35" s="305"/>
      <c r="CYV35" s="305"/>
      <c r="CYW35" s="305"/>
      <c r="CYX35" s="305"/>
      <c r="CYY35" s="305"/>
      <c r="CYZ35" s="305"/>
      <c r="CZA35" s="305"/>
      <c r="CZB35" s="305"/>
      <c r="CZC35" s="305"/>
      <c r="CZD35" s="305"/>
      <c r="CZE35" s="305"/>
      <c r="CZF35" s="305"/>
      <c r="CZG35" s="305"/>
      <c r="CZH35" s="305"/>
      <c r="CZI35" s="305"/>
      <c r="CZJ35" s="305"/>
      <c r="CZK35" s="305"/>
      <c r="CZL35" s="305"/>
      <c r="CZM35" s="305"/>
      <c r="CZN35" s="305"/>
      <c r="CZO35" s="305"/>
      <c r="CZP35" s="305"/>
      <c r="CZQ35" s="305"/>
      <c r="CZR35" s="305"/>
      <c r="CZS35" s="305"/>
      <c r="CZT35" s="305"/>
      <c r="CZU35" s="305"/>
      <c r="CZV35" s="305"/>
      <c r="CZW35" s="305"/>
      <c r="CZX35" s="305"/>
      <c r="CZY35" s="305"/>
      <c r="CZZ35" s="305"/>
      <c r="DAA35" s="305"/>
      <c r="DAB35" s="305"/>
      <c r="DAC35" s="305"/>
      <c r="DAD35" s="305"/>
      <c r="DAE35" s="305"/>
      <c r="DAF35" s="305"/>
      <c r="DAG35" s="305"/>
      <c r="DAH35" s="305"/>
      <c r="DAI35" s="305"/>
      <c r="DAJ35" s="305"/>
      <c r="DAK35" s="305"/>
      <c r="DAL35" s="305"/>
      <c r="DAM35" s="305"/>
      <c r="DAN35" s="305"/>
      <c r="DAO35" s="305"/>
      <c r="DAP35" s="305"/>
      <c r="DAQ35" s="305"/>
      <c r="DAR35" s="305"/>
      <c r="DAS35" s="305"/>
      <c r="DAT35" s="305"/>
      <c r="DAU35" s="305"/>
      <c r="DAV35" s="305"/>
      <c r="DAW35" s="305"/>
      <c r="DAX35" s="305"/>
      <c r="DAY35" s="305"/>
      <c r="DAZ35" s="305"/>
      <c r="DBA35" s="305"/>
      <c r="DBB35" s="305"/>
      <c r="DBC35" s="305"/>
      <c r="DBD35" s="305"/>
      <c r="DBE35" s="305"/>
      <c r="DBF35" s="305"/>
      <c r="DBG35" s="305"/>
      <c r="DBH35" s="305"/>
      <c r="DBI35" s="305"/>
      <c r="DBJ35" s="305"/>
      <c r="DBK35" s="305"/>
      <c r="DBL35" s="305"/>
      <c r="DBM35" s="305"/>
      <c r="DBN35" s="305"/>
      <c r="DBO35" s="305"/>
      <c r="DBP35" s="305"/>
      <c r="DBQ35" s="305"/>
      <c r="DBR35" s="305"/>
      <c r="DBS35" s="305"/>
      <c r="DBT35" s="305"/>
      <c r="DBU35" s="305"/>
      <c r="DBV35" s="305"/>
      <c r="DBW35" s="305"/>
      <c r="DBX35" s="305"/>
      <c r="DBY35" s="305"/>
      <c r="DBZ35" s="305"/>
      <c r="DCA35" s="305"/>
      <c r="DCB35" s="305"/>
      <c r="DCC35" s="305"/>
      <c r="DCD35" s="305"/>
      <c r="DCE35" s="305"/>
      <c r="DCF35" s="305"/>
      <c r="DCG35" s="305"/>
      <c r="DCH35" s="305"/>
      <c r="DCI35" s="305"/>
      <c r="DCJ35" s="305"/>
      <c r="DCK35" s="305"/>
      <c r="DCL35" s="305"/>
      <c r="DCM35" s="305"/>
      <c r="DCN35" s="305"/>
      <c r="DCO35" s="305"/>
      <c r="DCP35" s="305"/>
      <c r="DCQ35" s="305"/>
      <c r="DCR35" s="305"/>
      <c r="DCS35" s="305"/>
      <c r="DCT35" s="305"/>
      <c r="DCU35" s="305"/>
      <c r="DCV35" s="305"/>
      <c r="DCW35" s="305"/>
      <c r="DCX35" s="305"/>
      <c r="DCY35" s="305"/>
      <c r="DCZ35" s="305"/>
      <c r="DDA35" s="305"/>
      <c r="DDB35" s="305"/>
      <c r="DDC35" s="305"/>
      <c r="DDD35" s="305"/>
      <c r="DDE35" s="305"/>
      <c r="DDF35" s="305"/>
      <c r="DDG35" s="305"/>
      <c r="DDH35" s="305"/>
      <c r="DDI35" s="305"/>
      <c r="DDJ35" s="305"/>
      <c r="DDK35" s="305"/>
      <c r="DDL35" s="305"/>
      <c r="DDM35" s="305"/>
      <c r="DDN35" s="305"/>
      <c r="DDO35" s="305"/>
      <c r="DDP35" s="305"/>
      <c r="DDQ35" s="305"/>
      <c r="DDR35" s="305"/>
      <c r="DDS35" s="305"/>
      <c r="DDT35" s="305"/>
      <c r="DDU35" s="305"/>
      <c r="DDV35" s="305"/>
      <c r="DDW35" s="305"/>
      <c r="DDX35" s="305"/>
      <c r="DDY35" s="305"/>
      <c r="DDZ35" s="305"/>
      <c r="DEA35" s="305"/>
      <c r="DEB35" s="305"/>
      <c r="DEC35" s="305"/>
      <c r="DED35" s="305"/>
      <c r="DEE35" s="305"/>
      <c r="DEF35" s="305"/>
      <c r="DEG35" s="305"/>
      <c r="DEH35" s="305"/>
      <c r="DEI35" s="305"/>
      <c r="DEJ35" s="305"/>
      <c r="DEK35" s="305"/>
      <c r="DEL35" s="305"/>
      <c r="DEM35" s="305"/>
      <c r="DEN35" s="305"/>
      <c r="DEO35" s="305"/>
      <c r="DEP35" s="305"/>
      <c r="DEQ35" s="305"/>
      <c r="DER35" s="305"/>
      <c r="DES35" s="305"/>
      <c r="DET35" s="305"/>
      <c r="DEU35" s="305"/>
      <c r="DEV35" s="305"/>
      <c r="DEW35" s="305"/>
      <c r="DEX35" s="305"/>
      <c r="DEY35" s="305"/>
      <c r="DEZ35" s="305"/>
      <c r="DFA35" s="305"/>
      <c r="DFB35" s="305"/>
      <c r="DFC35" s="305"/>
      <c r="DFD35" s="305"/>
      <c r="DFE35" s="305"/>
      <c r="DFF35" s="305"/>
      <c r="DFG35" s="305"/>
      <c r="DFH35" s="305"/>
      <c r="DFI35" s="305"/>
      <c r="DFJ35" s="305"/>
      <c r="DFK35" s="305"/>
      <c r="DFL35" s="305"/>
      <c r="DFM35" s="305"/>
      <c r="DFN35" s="305"/>
      <c r="DFO35" s="305"/>
      <c r="DFP35" s="305"/>
      <c r="DFQ35" s="305"/>
      <c r="DFR35" s="305"/>
      <c r="DFS35" s="305"/>
      <c r="DFT35" s="305"/>
      <c r="DFU35" s="305"/>
      <c r="DFV35" s="305"/>
      <c r="DFW35" s="305"/>
      <c r="DFX35" s="305"/>
      <c r="DFY35" s="305"/>
      <c r="DFZ35" s="305"/>
      <c r="DGA35" s="305"/>
      <c r="DGB35" s="305"/>
      <c r="DGC35" s="305"/>
      <c r="DGD35" s="305"/>
      <c r="DGE35" s="305"/>
      <c r="DGF35" s="305"/>
      <c r="DGG35" s="305"/>
      <c r="DGH35" s="305"/>
      <c r="DGI35" s="305"/>
      <c r="DGJ35" s="305"/>
      <c r="DGK35" s="305"/>
      <c r="DGL35" s="305"/>
      <c r="DGM35" s="305"/>
      <c r="DGN35" s="305"/>
      <c r="DGO35" s="305"/>
      <c r="DGP35" s="305"/>
      <c r="DGQ35" s="305"/>
      <c r="DGR35" s="305"/>
      <c r="DGS35" s="305"/>
      <c r="DGT35" s="305"/>
      <c r="DGU35" s="305"/>
      <c r="DGV35" s="305"/>
      <c r="DGW35" s="305"/>
      <c r="DGX35" s="305"/>
      <c r="DGY35" s="305"/>
      <c r="DGZ35" s="305"/>
      <c r="DHA35" s="305"/>
      <c r="DHB35" s="305"/>
      <c r="DHC35" s="305"/>
      <c r="DHD35" s="305"/>
      <c r="DHE35" s="305"/>
      <c r="DHF35" s="305"/>
      <c r="DHG35" s="305"/>
      <c r="DHH35" s="305"/>
      <c r="DHI35" s="305"/>
      <c r="DHJ35" s="305"/>
      <c r="DHK35" s="305"/>
      <c r="DHL35" s="305"/>
      <c r="DHM35" s="305"/>
      <c r="DHN35" s="305"/>
      <c r="DHO35" s="305"/>
      <c r="DHP35" s="305"/>
      <c r="DHQ35" s="305"/>
      <c r="DHR35" s="305"/>
      <c r="DHS35" s="305"/>
      <c r="DHT35" s="305"/>
      <c r="DHU35" s="305"/>
      <c r="DHV35" s="305"/>
      <c r="DHW35" s="305"/>
      <c r="DHX35" s="305"/>
      <c r="DHY35" s="305"/>
      <c r="DHZ35" s="305"/>
      <c r="DIA35" s="305"/>
      <c r="DIB35" s="305"/>
      <c r="DIC35" s="305"/>
      <c r="DID35" s="305"/>
      <c r="DIE35" s="305"/>
      <c r="DIF35" s="305"/>
      <c r="DIG35" s="305"/>
      <c r="DIH35" s="305"/>
      <c r="DII35" s="305"/>
      <c r="DIJ35" s="305"/>
      <c r="DIK35" s="305"/>
      <c r="DIL35" s="305"/>
      <c r="DIM35" s="305"/>
      <c r="DIN35" s="305"/>
      <c r="DIO35" s="305"/>
      <c r="DIP35" s="305"/>
      <c r="DIQ35" s="305"/>
      <c r="DIR35" s="305"/>
      <c r="DIS35" s="305"/>
      <c r="DIT35" s="305"/>
      <c r="DIU35" s="305"/>
      <c r="DIV35" s="305"/>
      <c r="DIW35" s="305"/>
      <c r="DIX35" s="305"/>
      <c r="DIY35" s="305"/>
      <c r="DIZ35" s="305"/>
      <c r="DJA35" s="305"/>
      <c r="DJB35" s="305"/>
      <c r="DJC35" s="305"/>
      <c r="DJD35" s="305"/>
      <c r="DJE35" s="305"/>
      <c r="DJF35" s="305"/>
      <c r="DJG35" s="305"/>
      <c r="DJH35" s="305"/>
      <c r="DJI35" s="305"/>
      <c r="DJJ35" s="305"/>
      <c r="DJK35" s="305"/>
      <c r="DJL35" s="305"/>
      <c r="DJM35" s="305"/>
      <c r="DJN35" s="305"/>
      <c r="DJO35" s="305"/>
      <c r="DJP35" s="305"/>
      <c r="DJQ35" s="305"/>
      <c r="DJR35" s="305"/>
      <c r="DJS35" s="305"/>
      <c r="DJT35" s="305"/>
      <c r="DJU35" s="305"/>
      <c r="DJV35" s="305"/>
      <c r="DJW35" s="305"/>
      <c r="DJX35" s="305"/>
      <c r="DJY35" s="305"/>
      <c r="DJZ35" s="305"/>
      <c r="DKA35" s="305"/>
      <c r="DKB35" s="305"/>
      <c r="DKC35" s="305"/>
      <c r="DKD35" s="305"/>
      <c r="DKE35" s="305"/>
      <c r="DKF35" s="305"/>
      <c r="DKG35" s="305"/>
      <c r="DKH35" s="305"/>
      <c r="DKI35" s="305"/>
      <c r="DKJ35" s="305"/>
      <c r="DKK35" s="305"/>
      <c r="DKL35" s="305"/>
      <c r="DKM35" s="305"/>
      <c r="DKN35" s="305"/>
      <c r="DKO35" s="305"/>
      <c r="DKP35" s="305"/>
      <c r="DKQ35" s="305"/>
      <c r="DKR35" s="305"/>
      <c r="DKS35" s="305"/>
      <c r="DKT35" s="305"/>
      <c r="DKU35" s="305"/>
      <c r="DKV35" s="305"/>
      <c r="DKW35" s="305"/>
      <c r="DKX35" s="305"/>
      <c r="DKY35" s="305"/>
      <c r="DKZ35" s="305"/>
      <c r="DLA35" s="305"/>
      <c r="DLB35" s="305"/>
      <c r="DLC35" s="305"/>
      <c r="DLD35" s="305"/>
      <c r="DLE35" s="305"/>
      <c r="DLF35" s="305"/>
      <c r="DLG35" s="305"/>
      <c r="DLH35" s="305"/>
      <c r="DLI35" s="305"/>
      <c r="DLJ35" s="305"/>
      <c r="DLK35" s="305"/>
      <c r="DLL35" s="305"/>
      <c r="DLM35" s="305"/>
      <c r="DLN35" s="305"/>
      <c r="DLO35" s="305"/>
      <c r="DLP35" s="305"/>
      <c r="DLQ35" s="305"/>
      <c r="DLR35" s="305"/>
      <c r="DLS35" s="305"/>
      <c r="DLT35" s="305"/>
      <c r="DLU35" s="305"/>
      <c r="DLV35" s="305"/>
      <c r="DLW35" s="305"/>
      <c r="DLX35" s="305"/>
      <c r="DLY35" s="305"/>
      <c r="DLZ35" s="305"/>
      <c r="DMA35" s="305"/>
      <c r="DMB35" s="305"/>
      <c r="DMC35" s="305"/>
      <c r="DMD35" s="305"/>
      <c r="DME35" s="305"/>
      <c r="DMF35" s="305"/>
      <c r="DMG35" s="305"/>
      <c r="DMH35" s="305"/>
      <c r="DMI35" s="305"/>
      <c r="DMJ35" s="305"/>
      <c r="DMK35" s="305"/>
      <c r="DML35" s="305"/>
      <c r="DMM35" s="305"/>
      <c r="DMN35" s="305"/>
      <c r="DMO35" s="305"/>
      <c r="DMP35" s="305"/>
      <c r="DMQ35" s="305"/>
      <c r="DMR35" s="305"/>
      <c r="DMS35" s="305"/>
      <c r="DMT35" s="305"/>
      <c r="DMU35" s="305"/>
      <c r="DMV35" s="305"/>
      <c r="DMW35" s="305"/>
      <c r="DMX35" s="305"/>
      <c r="DMY35" s="305"/>
      <c r="DMZ35" s="305"/>
      <c r="DNA35" s="305"/>
      <c r="DNB35" s="305"/>
      <c r="DNC35" s="305"/>
      <c r="DND35" s="305"/>
      <c r="DNE35" s="305"/>
      <c r="DNF35" s="305"/>
      <c r="DNG35" s="305"/>
      <c r="DNH35" s="305"/>
      <c r="DNI35" s="305"/>
      <c r="DNJ35" s="305"/>
      <c r="DNK35" s="305"/>
      <c r="DNL35" s="305"/>
      <c r="DNM35" s="305"/>
      <c r="DNN35" s="305"/>
      <c r="DNO35" s="305"/>
      <c r="DNP35" s="305"/>
      <c r="DNQ35" s="305"/>
      <c r="DNR35" s="305"/>
      <c r="DNS35" s="305"/>
      <c r="DNT35" s="305"/>
      <c r="DNU35" s="305"/>
      <c r="DNV35" s="305"/>
      <c r="DNW35" s="305"/>
      <c r="DNX35" s="305"/>
      <c r="DNY35" s="305"/>
      <c r="DNZ35" s="305"/>
      <c r="DOA35" s="305"/>
      <c r="DOB35" s="305"/>
      <c r="DOC35" s="305"/>
      <c r="DOD35" s="305"/>
      <c r="DOE35" s="305"/>
      <c r="DOF35" s="305"/>
      <c r="DOG35" s="305"/>
      <c r="DOH35" s="305"/>
      <c r="DOI35" s="305"/>
      <c r="DOJ35" s="305"/>
      <c r="DOK35" s="305"/>
      <c r="DOL35" s="305"/>
      <c r="DOM35" s="305"/>
      <c r="DON35" s="305"/>
      <c r="DOO35" s="305"/>
      <c r="DOP35" s="305"/>
      <c r="DOQ35" s="305"/>
      <c r="DOR35" s="305"/>
      <c r="DOS35" s="305"/>
      <c r="DOT35" s="305"/>
      <c r="DOU35" s="305"/>
      <c r="DOV35" s="305"/>
      <c r="DOW35" s="305"/>
      <c r="DOX35" s="305"/>
      <c r="DOY35" s="305"/>
      <c r="DOZ35" s="305"/>
      <c r="DPA35" s="305"/>
      <c r="DPB35" s="305"/>
      <c r="DPC35" s="305"/>
      <c r="DPD35" s="305"/>
      <c r="DPE35" s="305"/>
      <c r="DPF35" s="305"/>
      <c r="DPG35" s="305"/>
      <c r="DPH35" s="305"/>
      <c r="DPI35" s="305"/>
      <c r="DPJ35" s="305"/>
      <c r="DPK35" s="305"/>
      <c r="DPL35" s="305"/>
      <c r="DPM35" s="305"/>
      <c r="DPN35" s="305"/>
      <c r="DPO35" s="305"/>
      <c r="DPP35" s="305"/>
      <c r="DPQ35" s="305"/>
      <c r="DPR35" s="305"/>
      <c r="DPS35" s="305"/>
      <c r="DPT35" s="305"/>
      <c r="DPU35" s="305"/>
      <c r="DPV35" s="305"/>
      <c r="DPW35" s="305"/>
      <c r="DPX35" s="305"/>
      <c r="DPY35" s="305"/>
      <c r="DPZ35" s="305"/>
      <c r="DQA35" s="305"/>
      <c r="DQB35" s="305"/>
      <c r="DQC35" s="305"/>
      <c r="DQD35" s="305"/>
      <c r="DQE35" s="305"/>
      <c r="DQF35" s="305"/>
      <c r="DQG35" s="305"/>
      <c r="DQH35" s="305"/>
      <c r="DQI35" s="305"/>
      <c r="DQJ35" s="305"/>
      <c r="DQK35" s="305"/>
      <c r="DQL35" s="305"/>
      <c r="DQM35" s="305"/>
      <c r="DQN35" s="305"/>
      <c r="DQO35" s="305"/>
      <c r="DQP35" s="305"/>
      <c r="DQQ35" s="305"/>
      <c r="DQR35" s="305"/>
      <c r="DQS35" s="305"/>
      <c r="DQT35" s="305"/>
      <c r="DQU35" s="305"/>
      <c r="DQV35" s="305"/>
      <c r="DQW35" s="305"/>
      <c r="DQX35" s="305"/>
      <c r="DQY35" s="305"/>
      <c r="DQZ35" s="305"/>
      <c r="DRA35" s="305"/>
      <c r="DRB35" s="305"/>
      <c r="DRC35" s="305"/>
      <c r="DRD35" s="305"/>
      <c r="DRE35" s="305"/>
      <c r="DRF35" s="305"/>
      <c r="DRG35" s="305"/>
      <c r="DRH35" s="305"/>
      <c r="DRI35" s="305"/>
      <c r="DRJ35" s="305"/>
      <c r="DRK35" s="305"/>
      <c r="DRL35" s="305"/>
      <c r="DRM35" s="305"/>
      <c r="DRN35" s="305"/>
      <c r="DRO35" s="305"/>
      <c r="DRP35" s="305"/>
      <c r="DRQ35" s="305"/>
      <c r="DRR35" s="305"/>
      <c r="DRS35" s="305"/>
      <c r="DRT35" s="305"/>
      <c r="DRU35" s="305"/>
      <c r="DRV35" s="305"/>
      <c r="DRW35" s="305"/>
      <c r="DRX35" s="305"/>
      <c r="DRY35" s="305"/>
      <c r="DRZ35" s="305"/>
      <c r="DSA35" s="305"/>
      <c r="DSB35" s="305"/>
      <c r="DSC35" s="305"/>
      <c r="DSD35" s="305"/>
      <c r="DSE35" s="305"/>
      <c r="DSF35" s="305"/>
      <c r="DSG35" s="305"/>
      <c r="DSH35" s="305"/>
      <c r="DSI35" s="305"/>
      <c r="DSJ35" s="305"/>
      <c r="DSK35" s="305"/>
      <c r="DSL35" s="305"/>
      <c r="DSM35" s="305"/>
      <c r="DSN35" s="305"/>
      <c r="DSO35" s="305"/>
      <c r="DSP35" s="305"/>
      <c r="DSQ35" s="305"/>
      <c r="DSR35" s="305"/>
      <c r="DSS35" s="305"/>
      <c r="DST35" s="305"/>
      <c r="DSU35" s="305"/>
      <c r="DSV35" s="305"/>
      <c r="DSW35" s="305"/>
      <c r="DSX35" s="305"/>
      <c r="DSY35" s="305"/>
      <c r="DSZ35" s="305"/>
      <c r="DTA35" s="305"/>
      <c r="DTB35" s="305"/>
      <c r="DTC35" s="305"/>
      <c r="DTD35" s="305"/>
      <c r="DTE35" s="305"/>
      <c r="DTF35" s="305"/>
      <c r="DTG35" s="305"/>
      <c r="DTH35" s="305"/>
      <c r="DTI35" s="305"/>
      <c r="DTJ35" s="305"/>
      <c r="DTK35" s="305"/>
      <c r="DTL35" s="305"/>
      <c r="DTM35" s="305"/>
      <c r="DTN35" s="305"/>
      <c r="DTO35" s="305"/>
      <c r="DTP35" s="305"/>
      <c r="DTQ35" s="305"/>
      <c r="DTR35" s="305"/>
      <c r="DTS35" s="305"/>
      <c r="DTT35" s="305"/>
      <c r="DTU35" s="305"/>
      <c r="DTV35" s="305"/>
      <c r="DTW35" s="305"/>
      <c r="DTX35" s="305"/>
      <c r="DTY35" s="305"/>
      <c r="DTZ35" s="305"/>
      <c r="DUA35" s="305"/>
      <c r="DUB35" s="305"/>
      <c r="DUC35" s="305"/>
      <c r="DUD35" s="305"/>
      <c r="DUE35" s="305"/>
      <c r="DUF35" s="305"/>
      <c r="DUG35" s="305"/>
      <c r="DUH35" s="305"/>
      <c r="DUI35" s="305"/>
      <c r="DUJ35" s="305"/>
      <c r="DUK35" s="305"/>
      <c r="DUL35" s="305"/>
      <c r="DUM35" s="305"/>
      <c r="DUN35" s="305"/>
      <c r="DUO35" s="305"/>
      <c r="DUP35" s="305"/>
      <c r="DUQ35" s="305"/>
      <c r="DUR35" s="305"/>
      <c r="DUS35" s="305"/>
      <c r="DUT35" s="305"/>
      <c r="DUU35" s="305"/>
      <c r="DUV35" s="305"/>
      <c r="DUW35" s="305"/>
      <c r="DUX35" s="305"/>
      <c r="DUY35" s="305"/>
      <c r="DUZ35" s="305"/>
      <c r="DVA35" s="305"/>
      <c r="DVB35" s="305"/>
      <c r="DVC35" s="305"/>
      <c r="DVD35" s="305"/>
      <c r="DVE35" s="305"/>
      <c r="DVF35" s="305"/>
      <c r="DVG35" s="305"/>
      <c r="DVH35" s="305"/>
      <c r="DVI35" s="305"/>
      <c r="DVJ35" s="305"/>
      <c r="DVK35" s="305"/>
      <c r="DVL35" s="305"/>
      <c r="DVM35" s="305"/>
      <c r="DVN35" s="305"/>
      <c r="DVO35" s="305"/>
      <c r="DVP35" s="305"/>
      <c r="DVQ35" s="305"/>
      <c r="DVR35" s="305"/>
      <c r="DVS35" s="305"/>
      <c r="DVT35" s="305"/>
      <c r="DVU35" s="305"/>
      <c r="DVV35" s="305"/>
      <c r="DVW35" s="305"/>
      <c r="DVX35" s="305"/>
      <c r="DVY35" s="305"/>
      <c r="DVZ35" s="305"/>
      <c r="DWA35" s="305"/>
      <c r="DWB35" s="305"/>
      <c r="DWC35" s="305"/>
      <c r="DWD35" s="305"/>
      <c r="DWE35" s="305"/>
      <c r="DWF35" s="305"/>
      <c r="DWG35" s="305"/>
      <c r="DWH35" s="305"/>
      <c r="DWI35" s="305"/>
      <c r="DWJ35" s="305"/>
      <c r="DWK35" s="305"/>
      <c r="DWL35" s="305"/>
      <c r="DWM35" s="305"/>
      <c r="DWN35" s="305"/>
      <c r="DWO35" s="305"/>
      <c r="DWP35" s="305"/>
      <c r="DWQ35" s="305"/>
      <c r="DWR35" s="305"/>
      <c r="DWS35" s="305"/>
      <c r="DWT35" s="305"/>
      <c r="DWU35" s="305"/>
      <c r="DWV35" s="305"/>
      <c r="DWW35" s="305"/>
      <c r="DWX35" s="305"/>
      <c r="DWY35" s="305"/>
      <c r="DWZ35" s="305"/>
      <c r="DXA35" s="305"/>
      <c r="DXB35" s="305"/>
      <c r="DXC35" s="305"/>
      <c r="DXD35" s="305"/>
      <c r="DXE35" s="305"/>
      <c r="DXF35" s="305"/>
      <c r="DXG35" s="305"/>
      <c r="DXH35" s="305"/>
      <c r="DXI35" s="305"/>
      <c r="DXJ35" s="305"/>
      <c r="DXK35" s="305"/>
      <c r="DXL35" s="305"/>
      <c r="DXM35" s="305"/>
      <c r="DXN35" s="305"/>
      <c r="DXO35" s="305"/>
      <c r="DXP35" s="305"/>
      <c r="DXQ35" s="305"/>
      <c r="DXR35" s="305"/>
      <c r="DXS35" s="305"/>
      <c r="DXT35" s="305"/>
      <c r="DXU35" s="305"/>
      <c r="DXV35" s="305"/>
      <c r="DXW35" s="305"/>
      <c r="DXX35" s="305"/>
      <c r="DXY35" s="305"/>
      <c r="DXZ35" s="305"/>
      <c r="DYA35" s="305"/>
      <c r="DYB35" s="305"/>
      <c r="DYC35" s="305"/>
      <c r="DYD35" s="305"/>
      <c r="DYE35" s="305"/>
      <c r="DYF35" s="305"/>
      <c r="DYG35" s="305"/>
      <c r="DYH35" s="305"/>
      <c r="DYI35" s="305"/>
      <c r="DYJ35" s="305"/>
      <c r="DYK35" s="305"/>
      <c r="DYL35" s="305"/>
      <c r="DYM35" s="305"/>
      <c r="DYN35" s="305"/>
      <c r="DYO35" s="305"/>
      <c r="DYP35" s="305"/>
      <c r="DYQ35" s="305"/>
      <c r="DYR35" s="305"/>
      <c r="DYS35" s="305"/>
      <c r="DYT35" s="305"/>
      <c r="DYU35" s="305"/>
      <c r="DYV35" s="305"/>
      <c r="DYW35" s="305"/>
      <c r="DYX35" s="305"/>
      <c r="DYY35" s="305"/>
      <c r="DYZ35" s="305"/>
      <c r="DZA35" s="305"/>
      <c r="DZB35" s="305"/>
      <c r="DZC35" s="305"/>
      <c r="DZD35" s="305"/>
      <c r="DZE35" s="305"/>
      <c r="DZF35" s="305"/>
      <c r="DZG35" s="305"/>
      <c r="DZH35" s="305"/>
      <c r="DZI35" s="305"/>
      <c r="DZJ35" s="305"/>
      <c r="DZK35" s="305"/>
      <c r="DZL35" s="305"/>
      <c r="DZM35" s="305"/>
      <c r="DZN35" s="305"/>
      <c r="DZO35" s="305"/>
      <c r="DZP35" s="305"/>
      <c r="DZQ35" s="305"/>
      <c r="DZR35" s="305"/>
      <c r="DZS35" s="305"/>
      <c r="DZT35" s="305"/>
      <c r="DZU35" s="305"/>
      <c r="DZV35" s="305"/>
      <c r="DZW35" s="305"/>
      <c r="DZX35" s="305"/>
      <c r="DZY35" s="305"/>
      <c r="DZZ35" s="305"/>
      <c r="EAA35" s="305"/>
      <c r="EAB35" s="305"/>
      <c r="EAC35" s="305"/>
      <c r="EAD35" s="305"/>
      <c r="EAE35" s="305"/>
      <c r="EAF35" s="305"/>
      <c r="EAG35" s="305"/>
      <c r="EAH35" s="305"/>
      <c r="EAI35" s="305"/>
      <c r="EAJ35" s="305"/>
      <c r="EAK35" s="305"/>
      <c r="EAL35" s="305"/>
      <c r="EAM35" s="305"/>
      <c r="EAN35" s="305"/>
      <c r="EAO35" s="305"/>
      <c r="EAP35" s="305"/>
      <c r="EAQ35" s="305"/>
      <c r="EAR35" s="305"/>
      <c r="EAS35" s="305"/>
      <c r="EAT35" s="305"/>
      <c r="EAU35" s="305"/>
      <c r="EAV35" s="305"/>
      <c r="EAW35" s="305"/>
      <c r="EAX35" s="305"/>
      <c r="EAY35" s="305"/>
      <c r="EAZ35" s="305"/>
      <c r="EBA35" s="305"/>
      <c r="EBB35" s="305"/>
      <c r="EBC35" s="305"/>
      <c r="EBD35" s="305"/>
      <c r="EBE35" s="305"/>
      <c r="EBF35" s="305"/>
      <c r="EBG35" s="305"/>
      <c r="EBH35" s="305"/>
      <c r="EBI35" s="305"/>
      <c r="EBJ35" s="305"/>
      <c r="EBK35" s="305"/>
      <c r="EBL35" s="305"/>
      <c r="EBM35" s="305"/>
      <c r="EBN35" s="305"/>
      <c r="EBO35" s="305"/>
      <c r="EBP35" s="305"/>
      <c r="EBQ35" s="305"/>
      <c r="EBR35" s="305"/>
      <c r="EBS35" s="305"/>
      <c r="EBT35" s="305"/>
      <c r="EBU35" s="305"/>
      <c r="EBV35" s="305"/>
      <c r="EBW35" s="305"/>
      <c r="EBX35" s="305"/>
      <c r="EBY35" s="305"/>
      <c r="EBZ35" s="305"/>
      <c r="ECA35" s="305"/>
      <c r="ECB35" s="305"/>
      <c r="ECC35" s="305"/>
      <c r="ECD35" s="305"/>
      <c r="ECE35" s="305"/>
      <c r="ECF35" s="305"/>
      <c r="ECG35" s="305"/>
      <c r="ECH35" s="305"/>
      <c r="ECI35" s="305"/>
      <c r="ECJ35" s="305"/>
      <c r="ECK35" s="305"/>
      <c r="ECL35" s="305"/>
      <c r="ECM35" s="305"/>
      <c r="ECN35" s="305"/>
      <c r="ECO35" s="305"/>
      <c r="ECP35" s="305"/>
      <c r="ECQ35" s="305"/>
      <c r="ECR35" s="305"/>
      <c r="ECS35" s="305"/>
      <c r="ECT35" s="305"/>
      <c r="ECU35" s="305"/>
      <c r="ECV35" s="305"/>
      <c r="ECW35" s="305"/>
      <c r="ECX35" s="305"/>
      <c r="ECY35" s="305"/>
      <c r="ECZ35" s="305"/>
      <c r="EDA35" s="305"/>
      <c r="EDB35" s="305"/>
      <c r="EDC35" s="305"/>
      <c r="EDD35" s="305"/>
      <c r="EDE35" s="305"/>
      <c r="EDF35" s="305"/>
      <c r="EDG35" s="305"/>
      <c r="EDH35" s="305"/>
      <c r="EDI35" s="305"/>
      <c r="EDJ35" s="305"/>
      <c r="EDK35" s="305"/>
      <c r="EDL35" s="305"/>
      <c r="EDM35" s="305"/>
      <c r="EDN35" s="305"/>
      <c r="EDO35" s="305"/>
      <c r="EDP35" s="305"/>
      <c r="EDQ35" s="305"/>
      <c r="EDR35" s="305"/>
      <c r="EDS35" s="305"/>
      <c r="EDT35" s="305"/>
      <c r="EDU35" s="305"/>
      <c r="EDV35" s="305"/>
      <c r="EDW35" s="305"/>
      <c r="EDX35" s="305"/>
      <c r="EDY35" s="305"/>
      <c r="EDZ35" s="305"/>
      <c r="EEA35" s="305"/>
      <c r="EEB35" s="305"/>
      <c r="EEC35" s="305"/>
      <c r="EED35" s="305"/>
      <c r="EEE35" s="305"/>
      <c r="EEF35" s="305"/>
      <c r="EEG35" s="305"/>
      <c r="EEH35" s="305"/>
      <c r="EEI35" s="305"/>
      <c r="EEJ35" s="305"/>
      <c r="EEK35" s="305"/>
      <c r="EEL35" s="305"/>
      <c r="EEM35" s="305"/>
      <c r="EEN35" s="305"/>
      <c r="EEO35" s="305"/>
      <c r="EEP35" s="305"/>
      <c r="EEQ35" s="305"/>
      <c r="EER35" s="305"/>
      <c r="EES35" s="305"/>
      <c r="EET35" s="305"/>
      <c r="EEU35" s="305"/>
      <c r="EEV35" s="305"/>
      <c r="EEW35" s="305"/>
      <c r="EEX35" s="305"/>
      <c r="EEY35" s="305"/>
      <c r="EEZ35" s="305"/>
      <c r="EFA35" s="305"/>
      <c r="EFB35" s="305"/>
      <c r="EFC35" s="305"/>
      <c r="EFD35" s="305"/>
      <c r="EFE35" s="305"/>
      <c r="EFF35" s="305"/>
      <c r="EFG35" s="305"/>
      <c r="EFH35" s="305"/>
      <c r="EFI35" s="305"/>
      <c r="EFJ35" s="305"/>
      <c r="EFK35" s="305"/>
      <c r="EFL35" s="305"/>
      <c r="EFM35" s="305"/>
      <c r="EFN35" s="305"/>
      <c r="EFO35" s="305"/>
      <c r="EFP35" s="305"/>
      <c r="EFQ35" s="305"/>
      <c r="EFR35" s="305"/>
      <c r="EFS35" s="305"/>
      <c r="EFT35" s="305"/>
      <c r="EFU35" s="305"/>
      <c r="EFV35" s="305"/>
      <c r="EFW35" s="305"/>
      <c r="EFX35" s="305"/>
      <c r="EFY35" s="305"/>
      <c r="EFZ35" s="305"/>
      <c r="EGA35" s="305"/>
      <c r="EGB35" s="305"/>
      <c r="EGC35" s="305"/>
      <c r="EGD35" s="305"/>
      <c r="EGE35" s="305"/>
      <c r="EGF35" s="305"/>
      <c r="EGG35" s="305"/>
      <c r="EGH35" s="305"/>
      <c r="EGI35" s="305"/>
      <c r="EGJ35" s="305"/>
      <c r="EGK35" s="305"/>
      <c r="EGL35" s="305"/>
      <c r="EGM35" s="305"/>
      <c r="EGN35" s="305"/>
      <c r="EGO35" s="305"/>
      <c r="EGP35" s="305"/>
      <c r="EGQ35" s="305"/>
      <c r="EGR35" s="305"/>
      <c r="EGS35" s="305"/>
      <c r="EGT35" s="305"/>
      <c r="EGU35" s="305"/>
      <c r="EGV35" s="305"/>
      <c r="EGW35" s="305"/>
      <c r="EGX35" s="305"/>
      <c r="EGY35" s="305"/>
      <c r="EGZ35" s="305"/>
      <c r="EHA35" s="305"/>
      <c r="EHB35" s="305"/>
      <c r="EHC35" s="305"/>
      <c r="EHD35" s="305"/>
      <c r="EHE35" s="305"/>
      <c r="EHF35" s="305"/>
      <c r="EHG35" s="305"/>
      <c r="EHH35" s="305"/>
      <c r="EHI35" s="305"/>
      <c r="EHJ35" s="305"/>
      <c r="EHK35" s="305"/>
      <c r="EHL35" s="305"/>
      <c r="EHM35" s="305"/>
      <c r="EHN35" s="305"/>
      <c r="EHO35" s="305"/>
      <c r="EHP35" s="305"/>
      <c r="EHQ35" s="305"/>
      <c r="EHR35" s="305"/>
      <c r="EHS35" s="305"/>
      <c r="EHT35" s="305"/>
      <c r="EHU35" s="305"/>
      <c r="EHV35" s="305"/>
      <c r="EHW35" s="305"/>
      <c r="EHX35" s="305"/>
      <c r="EHY35" s="305"/>
      <c r="EHZ35" s="305"/>
      <c r="EIA35" s="305"/>
      <c r="EIB35" s="305"/>
      <c r="EIC35" s="305"/>
      <c r="EID35" s="305"/>
      <c r="EIE35" s="305"/>
      <c r="EIF35" s="305"/>
      <c r="EIG35" s="305"/>
      <c r="EIH35" s="305"/>
      <c r="EII35" s="305"/>
      <c r="EIJ35" s="305"/>
      <c r="EIK35" s="305"/>
      <c r="EIL35" s="305"/>
      <c r="EIM35" s="305"/>
      <c r="EIN35" s="305"/>
      <c r="EIO35" s="305"/>
      <c r="EIP35" s="305"/>
      <c r="EIQ35" s="305"/>
      <c r="EIR35" s="305"/>
      <c r="EIS35" s="305"/>
      <c r="EIT35" s="305"/>
      <c r="EIU35" s="305"/>
      <c r="EIV35" s="305"/>
      <c r="EIW35" s="305"/>
      <c r="EIX35" s="305"/>
      <c r="EIY35" s="305"/>
      <c r="EIZ35" s="305"/>
      <c r="EJA35" s="305"/>
      <c r="EJB35" s="305"/>
      <c r="EJC35" s="305"/>
      <c r="EJD35" s="305"/>
      <c r="EJE35" s="305"/>
      <c r="EJF35" s="305"/>
      <c r="EJG35" s="305"/>
      <c r="EJH35" s="305"/>
      <c r="EJI35" s="305"/>
      <c r="EJJ35" s="305"/>
      <c r="EJK35" s="305"/>
      <c r="EJL35" s="305"/>
      <c r="EJM35" s="305"/>
      <c r="EJN35" s="305"/>
      <c r="EJO35" s="305"/>
      <c r="EJP35" s="305"/>
      <c r="EJQ35" s="305"/>
      <c r="EJR35" s="305"/>
      <c r="EJS35" s="305"/>
      <c r="EJT35" s="305"/>
      <c r="EJU35" s="305"/>
      <c r="EJV35" s="305"/>
      <c r="EJW35" s="305"/>
      <c r="EJX35" s="305"/>
      <c r="EJY35" s="305"/>
      <c r="EJZ35" s="305"/>
      <c r="EKA35" s="305"/>
      <c r="EKB35" s="305"/>
      <c r="EKC35" s="305"/>
      <c r="EKD35" s="305"/>
      <c r="EKE35" s="305"/>
      <c r="EKF35" s="305"/>
      <c r="EKG35" s="305"/>
      <c r="EKH35" s="305"/>
      <c r="EKI35" s="305"/>
      <c r="EKJ35" s="305"/>
      <c r="EKK35" s="305"/>
      <c r="EKL35" s="305"/>
      <c r="EKM35" s="305"/>
      <c r="EKN35" s="305"/>
      <c r="EKO35" s="305"/>
      <c r="EKP35" s="305"/>
      <c r="EKQ35" s="305"/>
      <c r="EKR35" s="305"/>
      <c r="EKS35" s="305"/>
      <c r="EKT35" s="305"/>
      <c r="EKU35" s="305"/>
      <c r="EKV35" s="305"/>
      <c r="EKW35" s="305"/>
      <c r="EKX35" s="305"/>
      <c r="EKY35" s="305"/>
      <c r="EKZ35" s="305"/>
      <c r="ELA35" s="305"/>
      <c r="ELB35" s="305"/>
      <c r="ELC35" s="305"/>
      <c r="ELD35" s="305"/>
      <c r="ELE35" s="305"/>
      <c r="ELF35" s="305"/>
      <c r="ELG35" s="305"/>
      <c r="ELH35" s="305"/>
      <c r="ELI35" s="305"/>
      <c r="ELJ35" s="305"/>
      <c r="ELK35" s="305"/>
      <c r="ELL35" s="305"/>
      <c r="ELM35" s="305"/>
      <c r="ELN35" s="305"/>
      <c r="ELO35" s="305"/>
      <c r="ELP35" s="305"/>
      <c r="ELQ35" s="305"/>
      <c r="ELR35" s="305"/>
      <c r="ELS35" s="305"/>
      <c r="ELT35" s="305"/>
      <c r="ELU35" s="305"/>
      <c r="ELV35" s="305"/>
      <c r="ELW35" s="305"/>
      <c r="ELX35" s="305"/>
      <c r="ELY35" s="305"/>
      <c r="ELZ35" s="305"/>
      <c r="EMA35" s="305"/>
      <c r="EMB35" s="305"/>
      <c r="EMC35" s="305"/>
      <c r="EMD35" s="305"/>
      <c r="EME35" s="305"/>
      <c r="EMF35" s="305"/>
      <c r="EMG35" s="305"/>
      <c r="EMH35" s="305"/>
      <c r="EMI35" s="305"/>
      <c r="EMJ35" s="305"/>
      <c r="EMK35" s="305"/>
      <c r="EML35" s="305"/>
      <c r="EMM35" s="305"/>
      <c r="EMN35" s="305"/>
      <c r="EMO35" s="305"/>
      <c r="EMP35" s="305"/>
      <c r="EMQ35" s="305"/>
      <c r="EMR35" s="305"/>
      <c r="EMS35" s="305"/>
      <c r="EMT35" s="305"/>
      <c r="EMU35" s="305"/>
      <c r="EMV35" s="305"/>
      <c r="EMW35" s="305"/>
      <c r="EMX35" s="305"/>
      <c r="EMY35" s="305"/>
      <c r="EMZ35" s="305"/>
      <c r="ENA35" s="305"/>
      <c r="ENB35" s="305"/>
      <c r="ENC35" s="305"/>
      <c r="END35" s="305"/>
      <c r="ENE35" s="305"/>
      <c r="ENF35" s="305"/>
      <c r="ENG35" s="305"/>
      <c r="ENH35" s="305"/>
      <c r="ENI35" s="305"/>
      <c r="ENJ35" s="305"/>
      <c r="ENK35" s="305"/>
      <c r="ENL35" s="305"/>
      <c r="ENM35" s="305"/>
      <c r="ENN35" s="305"/>
      <c r="ENO35" s="305"/>
      <c r="ENP35" s="305"/>
      <c r="ENQ35" s="305"/>
      <c r="ENR35" s="305"/>
      <c r="ENS35" s="305"/>
      <c r="ENT35" s="305"/>
      <c r="ENU35" s="305"/>
      <c r="ENV35" s="305"/>
      <c r="ENW35" s="305"/>
      <c r="ENX35" s="305"/>
      <c r="ENY35" s="305"/>
      <c r="ENZ35" s="305"/>
      <c r="EOA35" s="305"/>
      <c r="EOB35" s="305"/>
      <c r="EOC35" s="305"/>
      <c r="EOD35" s="305"/>
      <c r="EOE35" s="305"/>
      <c r="EOF35" s="305"/>
      <c r="EOG35" s="305"/>
      <c r="EOH35" s="305"/>
      <c r="EOI35" s="305"/>
      <c r="EOJ35" s="305"/>
      <c r="EOK35" s="305"/>
      <c r="EOL35" s="305"/>
      <c r="EOM35" s="305"/>
      <c r="EON35" s="305"/>
      <c r="EOO35" s="305"/>
      <c r="EOP35" s="305"/>
      <c r="EOQ35" s="305"/>
      <c r="EOR35" s="305"/>
      <c r="EOS35" s="305"/>
      <c r="EOT35" s="305"/>
      <c r="EOU35" s="305"/>
      <c r="EOV35" s="305"/>
      <c r="EOW35" s="305"/>
      <c r="EOX35" s="305"/>
      <c r="EOY35" s="305"/>
      <c r="EOZ35" s="305"/>
      <c r="EPA35" s="305"/>
      <c r="EPB35" s="305"/>
      <c r="EPC35" s="305"/>
      <c r="EPD35" s="305"/>
      <c r="EPE35" s="305"/>
      <c r="EPF35" s="305"/>
      <c r="EPG35" s="305"/>
      <c r="EPH35" s="305"/>
      <c r="EPI35" s="305"/>
      <c r="EPJ35" s="305"/>
      <c r="EPK35" s="305"/>
      <c r="EPL35" s="305"/>
      <c r="EPM35" s="305"/>
      <c r="EPN35" s="305"/>
      <c r="EPO35" s="305"/>
      <c r="EPP35" s="305"/>
      <c r="EPQ35" s="305"/>
      <c r="EPR35" s="305"/>
      <c r="EPS35" s="305"/>
      <c r="EPT35" s="305"/>
      <c r="EPU35" s="305"/>
      <c r="EPV35" s="305"/>
      <c r="EPW35" s="305"/>
      <c r="EPX35" s="305"/>
      <c r="EPY35" s="305"/>
      <c r="EPZ35" s="305"/>
      <c r="EQA35" s="305"/>
      <c r="EQB35" s="305"/>
      <c r="EQC35" s="305"/>
      <c r="EQD35" s="305"/>
      <c r="EQE35" s="305"/>
      <c r="EQF35" s="305"/>
      <c r="EQG35" s="305"/>
      <c r="EQH35" s="305"/>
      <c r="EQI35" s="305"/>
      <c r="EQJ35" s="305"/>
      <c r="EQK35" s="305"/>
      <c r="EQL35" s="305"/>
      <c r="EQM35" s="305"/>
      <c r="EQN35" s="305"/>
      <c r="EQO35" s="305"/>
      <c r="EQP35" s="305"/>
      <c r="EQQ35" s="305"/>
      <c r="EQR35" s="305"/>
      <c r="EQS35" s="305"/>
      <c r="EQT35" s="305"/>
      <c r="EQU35" s="305"/>
      <c r="EQV35" s="305"/>
      <c r="EQW35" s="305"/>
      <c r="EQX35" s="305"/>
      <c r="EQY35" s="305"/>
      <c r="EQZ35" s="305"/>
      <c r="ERA35" s="305"/>
      <c r="ERB35" s="305"/>
      <c r="ERC35" s="305"/>
      <c r="ERD35" s="305"/>
      <c r="ERE35" s="305"/>
      <c r="ERF35" s="305"/>
      <c r="ERG35" s="305"/>
      <c r="ERH35" s="305"/>
      <c r="ERI35" s="305"/>
      <c r="ERJ35" s="305"/>
      <c r="ERK35" s="305"/>
      <c r="ERL35" s="305"/>
      <c r="ERM35" s="305"/>
      <c r="ERN35" s="305"/>
      <c r="ERO35" s="305"/>
      <c r="ERP35" s="305"/>
      <c r="ERQ35" s="305"/>
      <c r="ERR35" s="305"/>
      <c r="ERS35" s="305"/>
      <c r="ERT35" s="305"/>
      <c r="ERU35" s="305"/>
      <c r="ERV35" s="305"/>
      <c r="ERW35" s="305"/>
      <c r="ERX35" s="305"/>
      <c r="ERY35" s="305"/>
      <c r="ERZ35" s="305"/>
      <c r="ESA35" s="305"/>
      <c r="ESB35" s="305"/>
      <c r="ESC35" s="305"/>
      <c r="ESD35" s="305"/>
      <c r="ESE35" s="305"/>
      <c r="ESF35" s="305"/>
      <c r="ESG35" s="305"/>
      <c r="ESH35" s="305"/>
      <c r="ESI35" s="305"/>
      <c r="ESJ35" s="305"/>
      <c r="ESK35" s="305"/>
      <c r="ESL35" s="305"/>
      <c r="ESM35" s="305"/>
      <c r="ESN35" s="305"/>
      <c r="ESO35" s="305"/>
      <c r="ESP35" s="305"/>
      <c r="ESQ35" s="305"/>
      <c r="ESR35" s="305"/>
      <c r="ESS35" s="305"/>
      <c r="EST35" s="305"/>
      <c r="ESU35" s="305"/>
      <c r="ESV35" s="305"/>
      <c r="ESW35" s="305"/>
      <c r="ESX35" s="305"/>
      <c r="ESY35" s="305"/>
      <c r="ESZ35" s="305"/>
      <c r="ETA35" s="305"/>
      <c r="ETB35" s="305"/>
      <c r="ETC35" s="305"/>
      <c r="ETD35" s="305"/>
      <c r="ETE35" s="305"/>
      <c r="ETF35" s="305"/>
      <c r="ETG35" s="305"/>
      <c r="ETH35" s="305"/>
      <c r="ETI35" s="305"/>
      <c r="ETJ35" s="305"/>
      <c r="ETK35" s="305"/>
      <c r="ETL35" s="305"/>
      <c r="ETM35" s="305"/>
      <c r="ETN35" s="305"/>
      <c r="ETO35" s="305"/>
      <c r="ETP35" s="305"/>
      <c r="ETQ35" s="305"/>
      <c r="ETR35" s="305"/>
      <c r="ETS35" s="305"/>
      <c r="ETT35" s="305"/>
      <c r="ETU35" s="305"/>
      <c r="ETV35" s="305"/>
      <c r="ETW35" s="305"/>
      <c r="ETX35" s="305"/>
      <c r="ETY35" s="305"/>
      <c r="ETZ35" s="305"/>
      <c r="EUA35" s="305"/>
      <c r="EUB35" s="305"/>
      <c r="EUC35" s="305"/>
      <c r="EUD35" s="305"/>
      <c r="EUE35" s="305"/>
      <c r="EUF35" s="305"/>
      <c r="EUG35" s="305"/>
      <c r="EUH35" s="305"/>
      <c r="EUI35" s="305"/>
      <c r="EUJ35" s="305"/>
      <c r="EUK35" s="305"/>
      <c r="EUL35" s="305"/>
      <c r="EUM35" s="305"/>
      <c r="EUN35" s="305"/>
      <c r="EUO35" s="305"/>
      <c r="EUP35" s="305"/>
      <c r="EUQ35" s="305"/>
      <c r="EUR35" s="305"/>
      <c r="EUS35" s="305"/>
      <c r="EUT35" s="305"/>
      <c r="EUU35" s="305"/>
      <c r="EUV35" s="305"/>
      <c r="EUW35" s="305"/>
      <c r="EUX35" s="305"/>
      <c r="EUY35" s="305"/>
      <c r="EUZ35" s="305"/>
      <c r="EVA35" s="305"/>
      <c r="EVB35" s="305"/>
      <c r="EVC35" s="305"/>
      <c r="EVD35" s="305"/>
      <c r="EVE35" s="305"/>
      <c r="EVF35" s="305"/>
      <c r="EVG35" s="305"/>
      <c r="EVH35" s="305"/>
      <c r="EVI35" s="305"/>
      <c r="EVJ35" s="305"/>
      <c r="EVK35" s="305"/>
      <c r="EVL35" s="305"/>
      <c r="EVM35" s="305"/>
      <c r="EVN35" s="305"/>
      <c r="EVO35" s="305"/>
      <c r="EVP35" s="305"/>
      <c r="EVQ35" s="305"/>
      <c r="EVR35" s="305"/>
      <c r="EVS35" s="305"/>
      <c r="EVT35" s="305"/>
      <c r="EVU35" s="305"/>
      <c r="EVV35" s="305"/>
      <c r="EVW35" s="305"/>
      <c r="EVX35" s="305"/>
      <c r="EVY35" s="305"/>
      <c r="EVZ35" s="305"/>
      <c r="EWA35" s="305"/>
      <c r="EWB35" s="305"/>
      <c r="EWC35" s="305"/>
      <c r="EWD35" s="305"/>
      <c r="EWE35" s="305"/>
      <c r="EWF35" s="305"/>
      <c r="EWG35" s="305"/>
      <c r="EWH35" s="305"/>
      <c r="EWI35" s="305"/>
      <c r="EWJ35" s="305"/>
      <c r="EWK35" s="305"/>
      <c r="EWL35" s="305"/>
      <c r="EWM35" s="305"/>
      <c r="EWN35" s="305"/>
      <c r="EWO35" s="305"/>
      <c r="EWP35" s="305"/>
      <c r="EWQ35" s="305"/>
      <c r="EWR35" s="305"/>
      <c r="EWS35" s="305"/>
      <c r="EWT35" s="305"/>
      <c r="EWU35" s="305"/>
      <c r="EWV35" s="305"/>
      <c r="EWW35" s="305"/>
      <c r="EWX35" s="305"/>
      <c r="EWY35" s="305"/>
      <c r="EWZ35" s="305"/>
      <c r="EXA35" s="305"/>
      <c r="EXB35" s="305"/>
      <c r="EXC35" s="305"/>
      <c r="EXD35" s="305"/>
      <c r="EXE35" s="305"/>
      <c r="EXF35" s="305"/>
      <c r="EXG35" s="305"/>
      <c r="EXH35" s="305"/>
      <c r="EXI35" s="305"/>
      <c r="EXJ35" s="305"/>
      <c r="EXK35" s="305"/>
      <c r="EXL35" s="305"/>
      <c r="EXM35" s="305"/>
      <c r="EXN35" s="305"/>
      <c r="EXO35" s="305"/>
      <c r="EXP35" s="305"/>
      <c r="EXQ35" s="305"/>
      <c r="EXR35" s="305"/>
      <c r="EXS35" s="305"/>
      <c r="EXT35" s="305"/>
      <c r="EXU35" s="305"/>
      <c r="EXV35" s="305"/>
      <c r="EXW35" s="305"/>
      <c r="EXX35" s="305"/>
      <c r="EXY35" s="305"/>
      <c r="EXZ35" s="305"/>
      <c r="EYA35" s="305"/>
      <c r="EYB35" s="305"/>
      <c r="EYC35" s="305"/>
      <c r="EYD35" s="305"/>
      <c r="EYE35" s="305"/>
      <c r="EYF35" s="305"/>
      <c r="EYG35" s="305"/>
      <c r="EYH35" s="305"/>
      <c r="EYI35" s="305"/>
      <c r="EYJ35" s="305"/>
      <c r="EYK35" s="305"/>
      <c r="EYL35" s="305"/>
      <c r="EYM35" s="305"/>
      <c r="EYN35" s="305"/>
      <c r="EYO35" s="305"/>
      <c r="EYP35" s="305"/>
      <c r="EYQ35" s="305"/>
      <c r="EYR35" s="305"/>
      <c r="EYS35" s="305"/>
      <c r="EYT35" s="305"/>
      <c r="EYU35" s="305"/>
      <c r="EYV35" s="305"/>
      <c r="EYW35" s="305"/>
      <c r="EYX35" s="305"/>
      <c r="EYY35" s="305"/>
      <c r="EYZ35" s="305"/>
      <c r="EZA35" s="305"/>
      <c r="EZB35" s="305"/>
      <c r="EZC35" s="305"/>
      <c r="EZD35" s="305"/>
      <c r="EZE35" s="305"/>
      <c r="EZF35" s="305"/>
      <c r="EZG35" s="305"/>
      <c r="EZH35" s="305"/>
      <c r="EZI35" s="305"/>
      <c r="EZJ35" s="305"/>
      <c r="EZK35" s="305"/>
      <c r="EZL35" s="305"/>
      <c r="EZM35" s="305"/>
      <c r="EZN35" s="305"/>
      <c r="EZO35" s="305"/>
      <c r="EZP35" s="305"/>
      <c r="EZQ35" s="305"/>
      <c r="EZR35" s="305"/>
      <c r="EZS35" s="305"/>
      <c r="EZT35" s="305"/>
      <c r="EZU35" s="305"/>
      <c r="EZV35" s="305"/>
      <c r="EZW35" s="305"/>
      <c r="EZX35" s="305"/>
      <c r="EZY35" s="305"/>
      <c r="EZZ35" s="305"/>
      <c r="FAA35" s="305"/>
      <c r="FAB35" s="305"/>
      <c r="FAC35" s="305"/>
      <c r="FAD35" s="305"/>
      <c r="FAE35" s="305"/>
      <c r="FAF35" s="305"/>
      <c r="FAG35" s="305"/>
      <c r="FAH35" s="305"/>
      <c r="FAI35" s="305"/>
      <c r="FAJ35" s="305"/>
      <c r="FAK35" s="305"/>
      <c r="FAL35" s="305"/>
      <c r="FAM35" s="305"/>
      <c r="FAN35" s="305"/>
      <c r="FAO35" s="305"/>
      <c r="FAP35" s="305"/>
      <c r="FAQ35" s="305"/>
      <c r="FAR35" s="305"/>
      <c r="FAS35" s="305"/>
      <c r="FAT35" s="305"/>
      <c r="FAU35" s="305"/>
      <c r="FAV35" s="305"/>
      <c r="FAW35" s="305"/>
      <c r="FAX35" s="305"/>
      <c r="FAY35" s="305"/>
      <c r="FAZ35" s="305"/>
      <c r="FBA35" s="305"/>
      <c r="FBB35" s="305"/>
      <c r="FBC35" s="305"/>
      <c r="FBD35" s="305"/>
      <c r="FBE35" s="305"/>
      <c r="FBF35" s="305"/>
      <c r="FBG35" s="305"/>
      <c r="FBH35" s="305"/>
      <c r="FBI35" s="305"/>
      <c r="FBJ35" s="305"/>
      <c r="FBK35" s="305"/>
      <c r="FBL35" s="305"/>
      <c r="FBM35" s="305"/>
      <c r="FBN35" s="305"/>
      <c r="FBO35" s="305"/>
      <c r="FBP35" s="305"/>
      <c r="FBQ35" s="305"/>
      <c r="FBR35" s="305"/>
      <c r="FBS35" s="305"/>
      <c r="FBT35" s="305"/>
      <c r="FBU35" s="305"/>
      <c r="FBV35" s="305"/>
      <c r="FBW35" s="305"/>
      <c r="FBX35" s="305"/>
      <c r="FBY35" s="305"/>
      <c r="FBZ35" s="305"/>
      <c r="FCA35" s="305"/>
      <c r="FCB35" s="305"/>
      <c r="FCC35" s="305"/>
      <c r="FCD35" s="305"/>
      <c r="FCE35" s="305"/>
      <c r="FCF35" s="305"/>
      <c r="FCG35" s="305"/>
      <c r="FCH35" s="305"/>
      <c r="FCI35" s="305"/>
      <c r="FCJ35" s="305"/>
      <c r="FCK35" s="305"/>
      <c r="FCL35" s="305"/>
      <c r="FCM35" s="305"/>
      <c r="FCN35" s="305"/>
      <c r="FCO35" s="305"/>
      <c r="FCP35" s="305"/>
      <c r="FCQ35" s="305"/>
      <c r="FCR35" s="305"/>
      <c r="FCS35" s="305"/>
      <c r="FCT35" s="305"/>
      <c r="FCU35" s="305"/>
      <c r="FCV35" s="305"/>
      <c r="FCW35" s="305"/>
      <c r="FCX35" s="305"/>
      <c r="FCY35" s="305"/>
      <c r="FCZ35" s="305"/>
      <c r="FDA35" s="305"/>
      <c r="FDB35" s="305"/>
      <c r="FDC35" s="305"/>
      <c r="FDD35" s="305"/>
      <c r="FDE35" s="305"/>
      <c r="FDF35" s="305"/>
      <c r="FDG35" s="305"/>
      <c r="FDH35" s="305"/>
      <c r="FDI35" s="305"/>
      <c r="FDJ35" s="305"/>
      <c r="FDK35" s="305"/>
      <c r="FDL35" s="305"/>
      <c r="FDM35" s="305"/>
      <c r="FDN35" s="305"/>
      <c r="FDO35" s="305"/>
      <c r="FDP35" s="305"/>
      <c r="FDQ35" s="305"/>
      <c r="FDR35" s="305"/>
      <c r="FDS35" s="305"/>
      <c r="FDT35" s="305"/>
      <c r="FDU35" s="305"/>
      <c r="FDV35" s="305"/>
      <c r="FDW35" s="305"/>
      <c r="FDX35" s="305"/>
      <c r="FDY35" s="305"/>
      <c r="FDZ35" s="305"/>
      <c r="FEA35" s="305"/>
      <c r="FEB35" s="305"/>
      <c r="FEC35" s="305"/>
      <c r="FED35" s="305"/>
      <c r="FEE35" s="305"/>
      <c r="FEF35" s="305"/>
      <c r="FEG35" s="305"/>
      <c r="FEH35" s="305"/>
      <c r="FEI35" s="305"/>
      <c r="FEJ35" s="305"/>
      <c r="FEK35" s="305"/>
      <c r="FEL35" s="305"/>
      <c r="FEM35" s="305"/>
      <c r="FEN35" s="305"/>
      <c r="FEO35" s="305"/>
      <c r="FEP35" s="305"/>
      <c r="FEQ35" s="305"/>
      <c r="FER35" s="305"/>
      <c r="FES35" s="305"/>
      <c r="FET35" s="305"/>
      <c r="FEU35" s="305"/>
      <c r="FEV35" s="305"/>
      <c r="FEW35" s="305"/>
      <c r="FEX35" s="305"/>
      <c r="FEY35" s="305"/>
      <c r="FEZ35" s="305"/>
      <c r="FFA35" s="305"/>
      <c r="FFB35" s="305"/>
      <c r="FFC35" s="305"/>
      <c r="FFD35" s="305"/>
      <c r="FFE35" s="305"/>
      <c r="FFF35" s="305"/>
      <c r="FFG35" s="305"/>
      <c r="FFH35" s="305"/>
      <c r="FFI35" s="305"/>
      <c r="FFJ35" s="305"/>
      <c r="FFK35" s="305"/>
      <c r="FFL35" s="305"/>
      <c r="FFM35" s="305"/>
      <c r="FFN35" s="305"/>
      <c r="FFO35" s="305"/>
      <c r="FFP35" s="305"/>
      <c r="FFQ35" s="305"/>
      <c r="FFR35" s="305"/>
      <c r="FFS35" s="305"/>
      <c r="FFT35" s="305"/>
      <c r="FFU35" s="305"/>
      <c r="FFV35" s="305"/>
      <c r="FFW35" s="305"/>
      <c r="FFX35" s="305"/>
      <c r="FFY35" s="305"/>
      <c r="FFZ35" s="305"/>
      <c r="FGA35" s="305"/>
      <c r="FGB35" s="305"/>
      <c r="FGC35" s="305"/>
      <c r="FGD35" s="305"/>
      <c r="FGE35" s="305"/>
      <c r="FGF35" s="305"/>
      <c r="FGG35" s="305"/>
      <c r="FGH35" s="305"/>
      <c r="FGI35" s="305"/>
      <c r="FGJ35" s="305"/>
      <c r="FGK35" s="305"/>
      <c r="FGL35" s="305"/>
      <c r="FGM35" s="305"/>
      <c r="FGN35" s="305"/>
      <c r="FGO35" s="305"/>
      <c r="FGP35" s="305"/>
      <c r="FGQ35" s="305"/>
      <c r="FGR35" s="305"/>
      <c r="FGS35" s="305"/>
      <c r="FGT35" s="305"/>
      <c r="FGU35" s="305"/>
      <c r="FGV35" s="305"/>
      <c r="FGW35" s="305"/>
      <c r="FGX35" s="305"/>
      <c r="FGY35" s="305"/>
      <c r="FGZ35" s="305"/>
      <c r="FHA35" s="305"/>
      <c r="FHB35" s="305"/>
      <c r="FHC35" s="305"/>
      <c r="FHD35" s="305"/>
      <c r="FHE35" s="305"/>
      <c r="FHF35" s="305"/>
      <c r="FHG35" s="305"/>
      <c r="FHH35" s="305"/>
      <c r="FHI35" s="305"/>
      <c r="FHJ35" s="305"/>
      <c r="FHK35" s="305"/>
      <c r="FHL35" s="305"/>
      <c r="FHM35" s="305"/>
      <c r="FHN35" s="305"/>
      <c r="FHO35" s="305"/>
      <c r="FHP35" s="305"/>
      <c r="FHQ35" s="305"/>
      <c r="FHR35" s="305"/>
      <c r="FHS35" s="305"/>
      <c r="FHT35" s="305"/>
      <c r="FHU35" s="305"/>
      <c r="FHV35" s="305"/>
      <c r="FHW35" s="305"/>
      <c r="FHX35" s="305"/>
      <c r="FHY35" s="305"/>
      <c r="FHZ35" s="305"/>
      <c r="FIA35" s="305"/>
      <c r="FIB35" s="305"/>
      <c r="FIC35" s="305"/>
      <c r="FID35" s="305"/>
      <c r="FIE35" s="305"/>
      <c r="FIF35" s="305"/>
      <c r="FIG35" s="305"/>
      <c r="FIH35" s="305"/>
      <c r="FII35" s="305"/>
      <c r="FIJ35" s="305"/>
      <c r="FIK35" s="305"/>
      <c r="FIL35" s="305"/>
      <c r="FIM35" s="305"/>
      <c r="FIN35" s="305"/>
      <c r="FIO35" s="305"/>
      <c r="FIP35" s="305"/>
      <c r="FIQ35" s="305"/>
      <c r="FIR35" s="305"/>
      <c r="FIS35" s="305"/>
      <c r="FIT35" s="305"/>
      <c r="FIU35" s="305"/>
      <c r="FIV35" s="305"/>
      <c r="FIW35" s="305"/>
      <c r="FIX35" s="305"/>
      <c r="FIY35" s="305"/>
      <c r="FIZ35" s="305"/>
      <c r="FJA35" s="305"/>
      <c r="FJB35" s="305"/>
      <c r="FJC35" s="305"/>
      <c r="FJD35" s="305"/>
      <c r="FJE35" s="305"/>
      <c r="FJF35" s="305"/>
      <c r="FJG35" s="305"/>
      <c r="FJH35" s="305"/>
      <c r="FJI35" s="305"/>
      <c r="FJJ35" s="305"/>
      <c r="FJK35" s="305"/>
      <c r="FJL35" s="305"/>
      <c r="FJM35" s="305"/>
      <c r="FJN35" s="305"/>
      <c r="FJO35" s="305"/>
      <c r="FJP35" s="305"/>
      <c r="FJQ35" s="305"/>
      <c r="FJR35" s="305"/>
      <c r="FJS35" s="305"/>
      <c r="FJT35" s="305"/>
      <c r="FJU35" s="305"/>
      <c r="FJV35" s="305"/>
      <c r="FJW35" s="305"/>
      <c r="FJX35" s="305"/>
      <c r="FJY35" s="305"/>
      <c r="FJZ35" s="305"/>
      <c r="FKA35" s="305"/>
      <c r="FKB35" s="305"/>
      <c r="FKC35" s="305"/>
      <c r="FKD35" s="305"/>
      <c r="FKE35" s="305"/>
      <c r="FKF35" s="305"/>
      <c r="FKG35" s="305"/>
      <c r="FKH35" s="305"/>
      <c r="FKI35" s="305"/>
      <c r="FKJ35" s="305"/>
      <c r="FKK35" s="305"/>
      <c r="FKL35" s="305"/>
      <c r="FKM35" s="305"/>
      <c r="FKN35" s="305"/>
      <c r="FKO35" s="305"/>
      <c r="FKP35" s="305"/>
      <c r="FKQ35" s="305"/>
      <c r="FKR35" s="305"/>
      <c r="FKS35" s="305"/>
      <c r="FKT35" s="305"/>
      <c r="FKU35" s="305"/>
      <c r="FKV35" s="305"/>
      <c r="FKW35" s="305"/>
      <c r="FKX35" s="305"/>
      <c r="FKY35" s="305"/>
      <c r="FKZ35" s="305"/>
      <c r="FLA35" s="305"/>
      <c r="FLB35" s="305"/>
      <c r="FLC35" s="305"/>
      <c r="FLD35" s="305"/>
      <c r="FLE35" s="305"/>
      <c r="FLF35" s="305"/>
      <c r="FLG35" s="305"/>
      <c r="FLH35" s="305"/>
      <c r="FLI35" s="305"/>
      <c r="FLJ35" s="305"/>
      <c r="FLK35" s="305"/>
      <c r="FLL35" s="305"/>
      <c r="FLM35" s="305"/>
      <c r="FLN35" s="305"/>
      <c r="FLO35" s="305"/>
      <c r="FLP35" s="305"/>
      <c r="FLQ35" s="305"/>
      <c r="FLR35" s="305"/>
      <c r="FLS35" s="305"/>
      <c r="FLT35" s="305"/>
      <c r="FLU35" s="305"/>
      <c r="FLV35" s="305"/>
      <c r="FLW35" s="305"/>
      <c r="FLX35" s="305"/>
      <c r="FLY35" s="305"/>
      <c r="FLZ35" s="305"/>
      <c r="FMA35" s="305"/>
      <c r="FMB35" s="305"/>
      <c r="FMC35" s="305"/>
      <c r="FMD35" s="305"/>
      <c r="FME35" s="305"/>
      <c r="FMF35" s="305"/>
      <c r="FMG35" s="305"/>
      <c r="FMH35" s="305"/>
      <c r="FMI35" s="305"/>
      <c r="FMJ35" s="305"/>
      <c r="FMK35" s="305"/>
      <c r="FML35" s="305"/>
      <c r="FMM35" s="305"/>
      <c r="FMN35" s="305"/>
      <c r="FMO35" s="305"/>
      <c r="FMP35" s="305"/>
      <c r="FMQ35" s="305"/>
      <c r="FMR35" s="305"/>
      <c r="FMS35" s="305"/>
      <c r="FMT35" s="305"/>
      <c r="FMU35" s="305"/>
      <c r="FMV35" s="305"/>
      <c r="FMW35" s="305"/>
      <c r="FMX35" s="305"/>
      <c r="FMY35" s="305"/>
      <c r="FMZ35" s="305"/>
      <c r="FNA35" s="305"/>
      <c r="FNB35" s="305"/>
      <c r="FNC35" s="305"/>
      <c r="FND35" s="305"/>
      <c r="FNE35" s="305"/>
      <c r="FNF35" s="305"/>
      <c r="FNG35" s="305"/>
      <c r="FNH35" s="305"/>
      <c r="FNI35" s="305"/>
      <c r="FNJ35" s="305"/>
      <c r="FNK35" s="305"/>
      <c r="FNL35" s="305"/>
      <c r="FNM35" s="305"/>
      <c r="FNN35" s="305"/>
      <c r="FNO35" s="305"/>
      <c r="FNP35" s="305"/>
      <c r="FNQ35" s="305"/>
      <c r="FNR35" s="305"/>
      <c r="FNS35" s="305"/>
      <c r="FNT35" s="305"/>
      <c r="FNU35" s="305"/>
      <c r="FNV35" s="305"/>
      <c r="FNW35" s="305"/>
      <c r="FNX35" s="305"/>
      <c r="FNY35" s="305"/>
      <c r="FNZ35" s="305"/>
      <c r="FOA35" s="305"/>
      <c r="FOB35" s="305"/>
      <c r="FOC35" s="305"/>
      <c r="FOD35" s="305"/>
      <c r="FOE35" s="305"/>
      <c r="FOF35" s="305"/>
      <c r="FOG35" s="305"/>
      <c r="FOH35" s="305"/>
      <c r="FOI35" s="305"/>
      <c r="FOJ35" s="305"/>
      <c r="FOK35" s="305"/>
      <c r="FOL35" s="305"/>
      <c r="FOM35" s="305"/>
      <c r="FON35" s="305"/>
      <c r="FOO35" s="305"/>
      <c r="FOP35" s="305"/>
      <c r="FOQ35" s="305"/>
      <c r="FOR35" s="305"/>
      <c r="FOS35" s="305"/>
      <c r="FOT35" s="305"/>
      <c r="FOU35" s="305"/>
      <c r="FOV35" s="305"/>
      <c r="FOW35" s="305"/>
      <c r="FOX35" s="305"/>
      <c r="FOY35" s="305"/>
      <c r="FOZ35" s="305"/>
      <c r="FPA35" s="305"/>
      <c r="FPB35" s="305"/>
      <c r="FPC35" s="305"/>
      <c r="FPD35" s="305"/>
      <c r="FPE35" s="305"/>
      <c r="FPF35" s="305"/>
      <c r="FPG35" s="305"/>
      <c r="FPH35" s="305"/>
      <c r="FPI35" s="305"/>
      <c r="FPJ35" s="305"/>
      <c r="FPK35" s="305"/>
      <c r="FPL35" s="305"/>
      <c r="FPM35" s="305"/>
      <c r="FPN35" s="305"/>
      <c r="FPO35" s="305"/>
      <c r="FPP35" s="305"/>
      <c r="FPQ35" s="305"/>
      <c r="FPR35" s="305"/>
      <c r="FPS35" s="305"/>
      <c r="FPT35" s="305"/>
      <c r="FPU35" s="305"/>
      <c r="FPV35" s="305"/>
      <c r="FPW35" s="305"/>
      <c r="FPX35" s="305"/>
      <c r="FPY35" s="305"/>
      <c r="FPZ35" s="305"/>
      <c r="FQA35" s="305"/>
      <c r="FQB35" s="305"/>
      <c r="FQC35" s="305"/>
      <c r="FQD35" s="305"/>
      <c r="FQE35" s="305"/>
      <c r="FQF35" s="305"/>
      <c r="FQG35" s="305"/>
      <c r="FQH35" s="305"/>
      <c r="FQI35" s="305"/>
      <c r="FQJ35" s="305"/>
      <c r="FQK35" s="305"/>
      <c r="FQL35" s="305"/>
      <c r="FQM35" s="305"/>
      <c r="FQN35" s="305"/>
      <c r="FQO35" s="305"/>
      <c r="FQP35" s="305"/>
      <c r="FQQ35" s="305"/>
      <c r="FQR35" s="305"/>
      <c r="FQS35" s="305"/>
      <c r="FQT35" s="305"/>
      <c r="FQU35" s="305"/>
      <c r="FQV35" s="305"/>
      <c r="FQW35" s="305"/>
      <c r="FQX35" s="305"/>
      <c r="FQY35" s="305"/>
      <c r="FQZ35" s="305"/>
      <c r="FRA35" s="305"/>
      <c r="FRB35" s="305"/>
      <c r="FRC35" s="305"/>
      <c r="FRD35" s="305"/>
      <c r="FRE35" s="305"/>
      <c r="FRF35" s="305"/>
      <c r="FRG35" s="305"/>
      <c r="FRH35" s="305"/>
      <c r="FRI35" s="305"/>
      <c r="FRJ35" s="305"/>
      <c r="FRK35" s="305"/>
      <c r="FRL35" s="305"/>
      <c r="FRM35" s="305"/>
      <c r="FRN35" s="305"/>
      <c r="FRO35" s="305"/>
      <c r="FRP35" s="305"/>
      <c r="FRQ35" s="305"/>
      <c r="FRR35" s="305"/>
      <c r="FRS35" s="305"/>
      <c r="FRT35" s="305"/>
      <c r="FRU35" s="305"/>
      <c r="FRV35" s="305"/>
      <c r="FRW35" s="305"/>
      <c r="FRX35" s="305"/>
      <c r="FRY35" s="305"/>
      <c r="FRZ35" s="305"/>
      <c r="FSA35" s="305"/>
      <c r="FSB35" s="305"/>
      <c r="FSC35" s="305"/>
      <c r="FSD35" s="305"/>
      <c r="FSE35" s="305"/>
      <c r="FSF35" s="305"/>
      <c r="FSG35" s="305"/>
      <c r="FSH35" s="305"/>
      <c r="FSI35" s="305"/>
      <c r="FSJ35" s="305"/>
      <c r="FSK35" s="305"/>
      <c r="FSL35" s="305"/>
      <c r="FSM35" s="305"/>
      <c r="FSN35" s="305"/>
      <c r="FSO35" s="305"/>
      <c r="FSP35" s="305"/>
      <c r="FSQ35" s="305"/>
      <c r="FSR35" s="305"/>
      <c r="FSS35" s="305"/>
      <c r="FST35" s="305"/>
      <c r="FSU35" s="305"/>
      <c r="FSV35" s="305"/>
      <c r="FSW35" s="305"/>
      <c r="FSX35" s="305"/>
      <c r="FSY35" s="305"/>
      <c r="FSZ35" s="305"/>
      <c r="FTA35" s="305"/>
      <c r="FTB35" s="305"/>
      <c r="FTC35" s="305"/>
      <c r="FTD35" s="305"/>
      <c r="FTE35" s="305"/>
      <c r="FTF35" s="305"/>
      <c r="FTG35" s="305"/>
      <c r="FTH35" s="305"/>
      <c r="FTI35" s="305"/>
      <c r="FTJ35" s="305"/>
      <c r="FTK35" s="305"/>
      <c r="FTL35" s="305"/>
      <c r="FTM35" s="305"/>
      <c r="FTN35" s="305"/>
      <c r="FTO35" s="305"/>
      <c r="FTP35" s="305"/>
      <c r="FTQ35" s="305"/>
      <c r="FTR35" s="305"/>
      <c r="FTS35" s="305"/>
      <c r="FTT35" s="305"/>
      <c r="FTU35" s="305"/>
      <c r="FTV35" s="305"/>
      <c r="FTW35" s="305"/>
      <c r="FTX35" s="305"/>
      <c r="FTY35" s="305"/>
      <c r="FTZ35" s="305"/>
      <c r="FUA35" s="305"/>
      <c r="FUB35" s="305"/>
      <c r="FUC35" s="305"/>
      <c r="FUD35" s="305"/>
      <c r="FUE35" s="305"/>
      <c r="FUF35" s="305"/>
      <c r="FUG35" s="305"/>
      <c r="FUH35" s="305"/>
      <c r="FUI35" s="305"/>
      <c r="FUJ35" s="305"/>
      <c r="FUK35" s="305"/>
      <c r="FUL35" s="305"/>
      <c r="FUM35" s="305"/>
      <c r="FUN35" s="305"/>
      <c r="FUO35" s="305"/>
      <c r="FUP35" s="305"/>
      <c r="FUQ35" s="305"/>
      <c r="FUR35" s="305"/>
      <c r="FUS35" s="305"/>
      <c r="FUT35" s="305"/>
      <c r="FUU35" s="305"/>
      <c r="FUV35" s="305"/>
      <c r="FUW35" s="305"/>
      <c r="FUX35" s="305"/>
      <c r="FUY35" s="305"/>
      <c r="FUZ35" s="305"/>
      <c r="FVA35" s="305"/>
      <c r="FVB35" s="305"/>
      <c r="FVC35" s="305"/>
      <c r="FVD35" s="305"/>
      <c r="FVE35" s="305"/>
      <c r="FVF35" s="305"/>
      <c r="FVG35" s="305"/>
      <c r="FVH35" s="305"/>
      <c r="FVI35" s="305"/>
      <c r="FVJ35" s="305"/>
      <c r="FVK35" s="305"/>
      <c r="FVL35" s="305"/>
      <c r="FVM35" s="305"/>
      <c r="FVN35" s="305"/>
      <c r="FVO35" s="305"/>
      <c r="FVP35" s="305"/>
      <c r="FVQ35" s="305"/>
      <c r="FVR35" s="305"/>
      <c r="FVS35" s="305"/>
      <c r="FVT35" s="305"/>
      <c r="FVU35" s="305"/>
      <c r="FVV35" s="305"/>
      <c r="FVW35" s="305"/>
      <c r="FVX35" s="305"/>
      <c r="FVY35" s="305"/>
      <c r="FVZ35" s="305"/>
      <c r="FWA35" s="305"/>
      <c r="FWB35" s="305"/>
      <c r="FWC35" s="305"/>
      <c r="FWD35" s="305"/>
      <c r="FWE35" s="305"/>
      <c r="FWF35" s="305"/>
      <c r="FWG35" s="305"/>
      <c r="FWH35" s="305"/>
      <c r="FWI35" s="305"/>
      <c r="FWJ35" s="305"/>
      <c r="FWK35" s="305"/>
      <c r="FWL35" s="305"/>
      <c r="FWM35" s="305"/>
      <c r="FWN35" s="305"/>
      <c r="FWO35" s="305"/>
      <c r="FWP35" s="305"/>
      <c r="FWQ35" s="305"/>
      <c r="FWR35" s="305"/>
      <c r="FWS35" s="305"/>
      <c r="FWT35" s="305"/>
      <c r="FWU35" s="305"/>
      <c r="FWV35" s="305"/>
      <c r="FWW35" s="305"/>
      <c r="FWX35" s="305"/>
      <c r="FWY35" s="305"/>
      <c r="FWZ35" s="305"/>
      <c r="FXA35" s="305"/>
      <c r="FXB35" s="305"/>
      <c r="FXC35" s="305"/>
      <c r="FXD35" s="305"/>
      <c r="FXE35" s="305"/>
      <c r="FXF35" s="305"/>
      <c r="FXG35" s="305"/>
      <c r="FXH35" s="305"/>
      <c r="FXI35" s="305"/>
      <c r="FXJ35" s="305"/>
      <c r="FXK35" s="305"/>
      <c r="FXL35" s="305"/>
      <c r="FXM35" s="305"/>
      <c r="FXN35" s="305"/>
      <c r="FXO35" s="305"/>
      <c r="FXP35" s="305"/>
      <c r="FXQ35" s="305"/>
      <c r="FXR35" s="305"/>
      <c r="FXS35" s="305"/>
      <c r="FXT35" s="305"/>
      <c r="FXU35" s="305"/>
      <c r="FXV35" s="305"/>
      <c r="FXW35" s="305"/>
      <c r="FXX35" s="305"/>
      <c r="FXY35" s="305"/>
      <c r="FXZ35" s="305"/>
      <c r="FYA35" s="305"/>
      <c r="FYB35" s="305"/>
      <c r="FYC35" s="305"/>
      <c r="FYD35" s="305"/>
      <c r="FYE35" s="305"/>
      <c r="FYF35" s="305"/>
      <c r="FYG35" s="305"/>
      <c r="FYH35" s="305"/>
      <c r="FYI35" s="305"/>
      <c r="FYJ35" s="305"/>
      <c r="FYK35" s="305"/>
      <c r="FYL35" s="305"/>
      <c r="FYM35" s="305"/>
      <c r="FYN35" s="305"/>
      <c r="FYO35" s="305"/>
      <c r="FYP35" s="305"/>
      <c r="FYQ35" s="305"/>
      <c r="FYR35" s="305"/>
      <c r="FYS35" s="305"/>
      <c r="FYT35" s="305"/>
      <c r="FYU35" s="305"/>
      <c r="FYV35" s="305"/>
      <c r="FYW35" s="305"/>
      <c r="FYX35" s="305"/>
      <c r="FYY35" s="305"/>
      <c r="FYZ35" s="305"/>
      <c r="FZA35" s="305"/>
      <c r="FZB35" s="305"/>
      <c r="FZC35" s="305"/>
      <c r="FZD35" s="305"/>
      <c r="FZE35" s="305"/>
      <c r="FZF35" s="305"/>
      <c r="FZG35" s="305"/>
      <c r="FZH35" s="305"/>
      <c r="FZI35" s="305"/>
      <c r="FZJ35" s="305"/>
      <c r="FZK35" s="305"/>
      <c r="FZL35" s="305"/>
      <c r="FZM35" s="305"/>
      <c r="FZN35" s="305"/>
      <c r="FZO35" s="305"/>
      <c r="FZP35" s="305"/>
      <c r="FZQ35" s="305"/>
      <c r="FZR35" s="305"/>
      <c r="FZS35" s="305"/>
      <c r="FZT35" s="305"/>
      <c r="FZU35" s="305"/>
      <c r="FZV35" s="305"/>
      <c r="FZW35" s="305"/>
      <c r="FZX35" s="305"/>
      <c r="FZY35" s="305"/>
      <c r="FZZ35" s="305"/>
      <c r="GAA35" s="305"/>
      <c r="GAB35" s="305"/>
      <c r="GAC35" s="305"/>
      <c r="GAD35" s="305"/>
      <c r="GAE35" s="305"/>
      <c r="GAF35" s="305"/>
      <c r="GAG35" s="305"/>
      <c r="GAH35" s="305"/>
      <c r="GAI35" s="305"/>
      <c r="GAJ35" s="305"/>
      <c r="GAK35" s="305"/>
      <c r="GAL35" s="305"/>
      <c r="GAM35" s="305"/>
      <c r="GAN35" s="305"/>
      <c r="GAO35" s="305"/>
      <c r="GAP35" s="305"/>
      <c r="GAQ35" s="305"/>
      <c r="GAR35" s="305"/>
      <c r="GAS35" s="305"/>
      <c r="GAT35" s="305"/>
      <c r="GAU35" s="305"/>
      <c r="GAV35" s="305"/>
      <c r="GAW35" s="305"/>
      <c r="GAX35" s="305"/>
      <c r="GAY35" s="305"/>
      <c r="GAZ35" s="305"/>
      <c r="GBA35" s="305"/>
      <c r="GBB35" s="305"/>
      <c r="GBC35" s="305"/>
      <c r="GBD35" s="305"/>
      <c r="GBE35" s="305"/>
      <c r="GBF35" s="305"/>
      <c r="GBG35" s="305"/>
      <c r="GBH35" s="305"/>
      <c r="GBI35" s="305"/>
      <c r="GBJ35" s="305"/>
      <c r="GBK35" s="305"/>
      <c r="GBL35" s="305"/>
      <c r="GBM35" s="305"/>
      <c r="GBN35" s="305"/>
      <c r="GBO35" s="305"/>
      <c r="GBP35" s="305"/>
      <c r="GBQ35" s="305"/>
      <c r="GBR35" s="305"/>
      <c r="GBS35" s="305"/>
      <c r="GBT35" s="305"/>
      <c r="GBU35" s="305"/>
      <c r="GBV35" s="305"/>
      <c r="GBW35" s="305"/>
      <c r="GBX35" s="305"/>
      <c r="GBY35" s="305"/>
      <c r="GBZ35" s="305"/>
      <c r="GCA35" s="305"/>
      <c r="GCB35" s="305"/>
      <c r="GCC35" s="305"/>
      <c r="GCD35" s="305"/>
      <c r="GCE35" s="305"/>
      <c r="GCF35" s="305"/>
      <c r="GCG35" s="305"/>
      <c r="GCH35" s="305"/>
      <c r="GCI35" s="305"/>
      <c r="GCJ35" s="305"/>
      <c r="GCK35" s="305"/>
      <c r="GCL35" s="305"/>
      <c r="GCM35" s="305"/>
      <c r="GCN35" s="305"/>
      <c r="GCO35" s="305"/>
      <c r="GCP35" s="305"/>
      <c r="GCQ35" s="305"/>
      <c r="GCR35" s="305"/>
      <c r="GCS35" s="305"/>
      <c r="GCT35" s="305"/>
      <c r="GCU35" s="305"/>
      <c r="GCV35" s="305"/>
      <c r="GCW35" s="305"/>
      <c r="GCX35" s="305"/>
      <c r="GCY35" s="305"/>
      <c r="GCZ35" s="305"/>
      <c r="GDA35" s="305"/>
      <c r="GDB35" s="305"/>
      <c r="GDC35" s="305"/>
      <c r="GDD35" s="305"/>
      <c r="GDE35" s="305"/>
      <c r="GDF35" s="305"/>
      <c r="GDG35" s="305"/>
      <c r="GDH35" s="305"/>
      <c r="GDI35" s="305"/>
      <c r="GDJ35" s="305"/>
      <c r="GDK35" s="305"/>
      <c r="GDL35" s="305"/>
      <c r="GDM35" s="305"/>
      <c r="GDN35" s="305"/>
      <c r="GDO35" s="305"/>
      <c r="GDP35" s="305"/>
      <c r="GDQ35" s="305"/>
      <c r="GDR35" s="305"/>
      <c r="GDS35" s="305"/>
      <c r="GDT35" s="305"/>
      <c r="GDU35" s="305"/>
      <c r="GDV35" s="305"/>
      <c r="GDW35" s="305"/>
      <c r="GDX35" s="305"/>
      <c r="GDY35" s="305"/>
      <c r="GDZ35" s="305"/>
      <c r="GEA35" s="305"/>
      <c r="GEB35" s="305"/>
      <c r="GEC35" s="305"/>
      <c r="GED35" s="305"/>
      <c r="GEE35" s="305"/>
      <c r="GEF35" s="305"/>
      <c r="GEG35" s="305"/>
      <c r="GEH35" s="305"/>
      <c r="GEI35" s="305"/>
      <c r="GEJ35" s="305"/>
      <c r="GEK35" s="305"/>
      <c r="GEL35" s="305"/>
      <c r="GEM35" s="305"/>
      <c r="GEN35" s="305"/>
      <c r="GEO35" s="305"/>
      <c r="GEP35" s="305"/>
      <c r="GEQ35" s="305"/>
      <c r="GER35" s="305"/>
      <c r="GES35" s="305"/>
      <c r="GET35" s="305"/>
      <c r="GEU35" s="305"/>
      <c r="GEV35" s="305"/>
      <c r="GEW35" s="305"/>
      <c r="GEX35" s="305"/>
      <c r="GEY35" s="305"/>
      <c r="GEZ35" s="305"/>
      <c r="GFA35" s="305"/>
      <c r="GFB35" s="305"/>
      <c r="GFC35" s="305"/>
      <c r="GFD35" s="305"/>
      <c r="GFE35" s="305"/>
      <c r="GFF35" s="305"/>
      <c r="GFG35" s="305"/>
      <c r="GFH35" s="305"/>
      <c r="GFI35" s="305"/>
      <c r="GFJ35" s="305"/>
      <c r="GFK35" s="305"/>
      <c r="GFL35" s="305"/>
      <c r="GFM35" s="305"/>
      <c r="GFN35" s="305"/>
      <c r="GFO35" s="305"/>
      <c r="GFP35" s="305"/>
      <c r="GFQ35" s="305"/>
      <c r="GFR35" s="305"/>
      <c r="GFS35" s="305"/>
      <c r="GFT35" s="305"/>
      <c r="GFU35" s="305"/>
      <c r="GFV35" s="305"/>
      <c r="GFW35" s="305"/>
      <c r="GFX35" s="305"/>
      <c r="GFY35" s="305"/>
      <c r="GFZ35" s="305"/>
      <c r="GGA35" s="305"/>
      <c r="GGB35" s="305"/>
      <c r="GGC35" s="305"/>
      <c r="GGD35" s="305"/>
      <c r="GGE35" s="305"/>
      <c r="GGF35" s="305"/>
      <c r="GGG35" s="305"/>
      <c r="GGH35" s="305"/>
      <c r="GGI35" s="305"/>
      <c r="GGJ35" s="305"/>
      <c r="GGK35" s="305"/>
      <c r="GGL35" s="305"/>
      <c r="GGM35" s="305"/>
      <c r="GGN35" s="305"/>
      <c r="GGO35" s="305"/>
      <c r="GGP35" s="305"/>
      <c r="GGQ35" s="305"/>
      <c r="GGR35" s="305"/>
      <c r="GGS35" s="305"/>
      <c r="GGT35" s="305"/>
      <c r="GGU35" s="305"/>
      <c r="GGV35" s="305"/>
      <c r="GGW35" s="305"/>
      <c r="GGX35" s="305"/>
      <c r="GGY35" s="305"/>
      <c r="GGZ35" s="305"/>
      <c r="GHA35" s="305"/>
      <c r="GHB35" s="305"/>
      <c r="GHC35" s="305"/>
      <c r="GHD35" s="305"/>
      <c r="GHE35" s="305"/>
      <c r="GHF35" s="305"/>
      <c r="GHG35" s="305"/>
      <c r="GHH35" s="305"/>
      <c r="GHI35" s="305"/>
      <c r="GHJ35" s="305"/>
      <c r="GHK35" s="305"/>
      <c r="GHL35" s="305"/>
      <c r="GHM35" s="305"/>
      <c r="GHN35" s="305"/>
      <c r="GHO35" s="305"/>
      <c r="GHP35" s="305"/>
      <c r="GHQ35" s="305"/>
      <c r="GHR35" s="305"/>
      <c r="GHS35" s="305"/>
      <c r="GHT35" s="305"/>
      <c r="GHU35" s="305"/>
      <c r="GHV35" s="305"/>
      <c r="GHW35" s="305"/>
      <c r="GHX35" s="305"/>
      <c r="GHY35" s="305"/>
      <c r="GHZ35" s="305"/>
      <c r="GIA35" s="305"/>
      <c r="GIB35" s="305"/>
      <c r="GIC35" s="305"/>
      <c r="GID35" s="305"/>
      <c r="GIE35" s="305"/>
      <c r="GIF35" s="305"/>
      <c r="GIG35" s="305"/>
      <c r="GIH35" s="305"/>
      <c r="GII35" s="305"/>
      <c r="GIJ35" s="305"/>
      <c r="GIK35" s="305"/>
      <c r="GIL35" s="305"/>
      <c r="GIM35" s="305"/>
      <c r="GIN35" s="305"/>
      <c r="GIO35" s="305"/>
      <c r="GIP35" s="305"/>
      <c r="GIQ35" s="305"/>
      <c r="GIR35" s="305"/>
      <c r="GIS35" s="305"/>
      <c r="GIT35" s="305"/>
      <c r="GIU35" s="305"/>
      <c r="GIV35" s="305"/>
      <c r="GIW35" s="305"/>
      <c r="GIX35" s="305"/>
      <c r="GIY35" s="305"/>
      <c r="GIZ35" s="305"/>
      <c r="GJA35" s="305"/>
      <c r="GJB35" s="305"/>
      <c r="GJC35" s="305"/>
      <c r="GJD35" s="305"/>
      <c r="GJE35" s="305"/>
      <c r="GJF35" s="305"/>
      <c r="GJG35" s="305"/>
      <c r="GJH35" s="305"/>
      <c r="GJI35" s="305"/>
      <c r="GJJ35" s="305"/>
      <c r="GJK35" s="305"/>
      <c r="GJL35" s="305"/>
      <c r="GJM35" s="305"/>
      <c r="GJN35" s="305"/>
      <c r="GJO35" s="305"/>
      <c r="GJP35" s="305"/>
      <c r="GJQ35" s="305"/>
      <c r="GJR35" s="305"/>
      <c r="GJS35" s="305"/>
      <c r="GJT35" s="305"/>
      <c r="GJU35" s="305"/>
      <c r="GJV35" s="305"/>
      <c r="GJW35" s="305"/>
      <c r="GJX35" s="305"/>
      <c r="GJY35" s="305"/>
      <c r="GJZ35" s="305"/>
      <c r="GKA35" s="305"/>
      <c r="GKB35" s="305"/>
      <c r="GKC35" s="305"/>
      <c r="GKD35" s="305"/>
      <c r="GKE35" s="305"/>
      <c r="GKF35" s="305"/>
      <c r="GKG35" s="305"/>
      <c r="GKH35" s="305"/>
      <c r="GKI35" s="305"/>
      <c r="GKJ35" s="305"/>
      <c r="GKK35" s="305"/>
      <c r="GKL35" s="305"/>
      <c r="GKM35" s="305"/>
      <c r="GKN35" s="305"/>
      <c r="GKO35" s="305"/>
      <c r="GKP35" s="305"/>
      <c r="GKQ35" s="305"/>
      <c r="GKR35" s="305"/>
      <c r="GKS35" s="305"/>
      <c r="GKT35" s="305"/>
      <c r="GKU35" s="305"/>
      <c r="GKV35" s="305"/>
      <c r="GKW35" s="305"/>
      <c r="GKX35" s="305"/>
      <c r="GKY35" s="305"/>
      <c r="GKZ35" s="305"/>
      <c r="GLA35" s="305"/>
      <c r="GLB35" s="305"/>
      <c r="GLC35" s="305"/>
      <c r="GLD35" s="305"/>
      <c r="GLE35" s="305"/>
      <c r="GLF35" s="305"/>
      <c r="GLG35" s="305"/>
      <c r="GLH35" s="305"/>
      <c r="GLI35" s="305"/>
      <c r="GLJ35" s="305"/>
      <c r="GLK35" s="305"/>
      <c r="GLL35" s="305"/>
      <c r="GLM35" s="305"/>
      <c r="GLN35" s="305"/>
      <c r="GLO35" s="305"/>
      <c r="GLP35" s="305"/>
      <c r="GLQ35" s="305"/>
      <c r="GLR35" s="305"/>
      <c r="GLS35" s="305"/>
      <c r="GLT35" s="305"/>
      <c r="GLU35" s="305"/>
      <c r="GLV35" s="305"/>
      <c r="GLW35" s="305"/>
      <c r="GLX35" s="305"/>
      <c r="GLY35" s="305"/>
      <c r="GLZ35" s="305"/>
      <c r="GMA35" s="305"/>
      <c r="GMB35" s="305"/>
      <c r="GMC35" s="305"/>
      <c r="GMD35" s="305"/>
      <c r="GME35" s="305"/>
      <c r="GMF35" s="305"/>
      <c r="GMG35" s="305"/>
      <c r="GMH35" s="305"/>
      <c r="GMI35" s="305"/>
      <c r="GMJ35" s="305"/>
      <c r="GMK35" s="305"/>
      <c r="GML35" s="305"/>
      <c r="GMM35" s="305"/>
      <c r="GMN35" s="305"/>
      <c r="GMO35" s="305"/>
      <c r="GMP35" s="305"/>
      <c r="GMQ35" s="305"/>
      <c r="GMR35" s="305"/>
      <c r="GMS35" s="305"/>
      <c r="GMT35" s="305"/>
      <c r="GMU35" s="305"/>
      <c r="GMV35" s="305"/>
      <c r="GMW35" s="305"/>
      <c r="GMX35" s="305"/>
      <c r="GMY35" s="305"/>
      <c r="GMZ35" s="305"/>
      <c r="GNA35" s="305"/>
      <c r="GNB35" s="305"/>
      <c r="GNC35" s="305"/>
      <c r="GND35" s="305"/>
      <c r="GNE35" s="305"/>
      <c r="GNF35" s="305"/>
      <c r="GNG35" s="305"/>
      <c r="GNH35" s="305"/>
      <c r="GNI35" s="305"/>
      <c r="GNJ35" s="305"/>
      <c r="GNK35" s="305"/>
      <c r="GNL35" s="305"/>
      <c r="GNM35" s="305"/>
      <c r="GNN35" s="305"/>
      <c r="GNO35" s="305"/>
      <c r="GNP35" s="305"/>
      <c r="GNQ35" s="305"/>
      <c r="GNR35" s="305"/>
      <c r="GNS35" s="305"/>
      <c r="GNT35" s="305"/>
      <c r="GNU35" s="305"/>
      <c r="GNV35" s="305"/>
      <c r="GNW35" s="305"/>
      <c r="GNX35" s="305"/>
      <c r="GNY35" s="305"/>
      <c r="GNZ35" s="305"/>
      <c r="GOA35" s="305"/>
      <c r="GOB35" s="305"/>
      <c r="GOC35" s="305"/>
      <c r="GOD35" s="305"/>
      <c r="GOE35" s="305"/>
      <c r="GOF35" s="305"/>
      <c r="GOG35" s="305"/>
      <c r="GOH35" s="305"/>
      <c r="GOI35" s="305"/>
      <c r="GOJ35" s="305"/>
      <c r="GOK35" s="305"/>
      <c r="GOL35" s="305"/>
      <c r="GOM35" s="305"/>
      <c r="GON35" s="305"/>
      <c r="GOO35" s="305"/>
      <c r="GOP35" s="305"/>
      <c r="GOQ35" s="305"/>
      <c r="GOR35" s="305"/>
      <c r="GOS35" s="305"/>
      <c r="GOT35" s="305"/>
      <c r="GOU35" s="305"/>
      <c r="GOV35" s="305"/>
      <c r="GOW35" s="305"/>
      <c r="GOX35" s="305"/>
      <c r="GOY35" s="305"/>
      <c r="GOZ35" s="305"/>
      <c r="GPA35" s="305"/>
      <c r="GPB35" s="305"/>
      <c r="GPC35" s="305"/>
      <c r="GPD35" s="305"/>
      <c r="GPE35" s="305"/>
      <c r="GPF35" s="305"/>
      <c r="GPG35" s="305"/>
      <c r="GPH35" s="305"/>
      <c r="GPI35" s="305"/>
      <c r="GPJ35" s="305"/>
      <c r="GPK35" s="305"/>
      <c r="GPL35" s="305"/>
      <c r="GPM35" s="305"/>
      <c r="GPN35" s="305"/>
      <c r="GPO35" s="305"/>
      <c r="GPP35" s="305"/>
      <c r="GPQ35" s="305"/>
      <c r="GPR35" s="305"/>
      <c r="GPS35" s="305"/>
      <c r="GPT35" s="305"/>
      <c r="GPU35" s="305"/>
      <c r="GPV35" s="305"/>
      <c r="GPW35" s="305"/>
      <c r="GPX35" s="305"/>
      <c r="GPY35" s="305"/>
      <c r="GPZ35" s="305"/>
      <c r="GQA35" s="305"/>
      <c r="GQB35" s="305"/>
      <c r="GQC35" s="305"/>
      <c r="GQD35" s="305"/>
      <c r="GQE35" s="305"/>
      <c r="GQF35" s="305"/>
      <c r="GQG35" s="305"/>
      <c r="GQH35" s="305"/>
      <c r="GQI35" s="305"/>
      <c r="GQJ35" s="305"/>
      <c r="GQK35" s="305"/>
      <c r="GQL35" s="305"/>
      <c r="GQM35" s="305"/>
      <c r="GQN35" s="305"/>
      <c r="GQO35" s="305"/>
      <c r="GQP35" s="305"/>
      <c r="GQQ35" s="305"/>
      <c r="GQR35" s="305"/>
      <c r="GQS35" s="305"/>
      <c r="GQT35" s="305"/>
      <c r="GQU35" s="305"/>
      <c r="GQV35" s="305"/>
      <c r="GQW35" s="305"/>
      <c r="GQX35" s="305"/>
      <c r="GQY35" s="305"/>
      <c r="GQZ35" s="305"/>
      <c r="GRA35" s="305"/>
      <c r="GRB35" s="305"/>
      <c r="GRC35" s="305"/>
      <c r="GRD35" s="305"/>
      <c r="GRE35" s="305"/>
      <c r="GRF35" s="305"/>
      <c r="GRG35" s="305"/>
      <c r="GRH35" s="305"/>
      <c r="GRI35" s="305"/>
      <c r="GRJ35" s="305"/>
      <c r="GRK35" s="305"/>
      <c r="GRL35" s="305"/>
      <c r="GRM35" s="305"/>
      <c r="GRN35" s="305"/>
      <c r="GRO35" s="305"/>
      <c r="GRP35" s="305"/>
      <c r="GRQ35" s="305"/>
      <c r="GRR35" s="305"/>
      <c r="GRS35" s="305"/>
      <c r="GRT35" s="305"/>
      <c r="GRU35" s="305"/>
      <c r="GRV35" s="305"/>
      <c r="GRW35" s="305"/>
      <c r="GRX35" s="305"/>
      <c r="GRY35" s="305"/>
      <c r="GRZ35" s="305"/>
      <c r="GSA35" s="305"/>
      <c r="GSB35" s="305"/>
      <c r="GSC35" s="305"/>
      <c r="GSD35" s="305"/>
      <c r="GSE35" s="305"/>
      <c r="GSF35" s="305"/>
      <c r="GSG35" s="305"/>
      <c r="GSH35" s="305"/>
      <c r="GSI35" s="305"/>
      <c r="GSJ35" s="305"/>
      <c r="GSK35" s="305"/>
      <c r="GSL35" s="305"/>
      <c r="GSM35" s="305"/>
      <c r="GSN35" s="305"/>
      <c r="GSO35" s="305"/>
      <c r="GSP35" s="305"/>
      <c r="GSQ35" s="305"/>
      <c r="GSR35" s="305"/>
      <c r="GSS35" s="305"/>
      <c r="GST35" s="305"/>
      <c r="GSU35" s="305"/>
      <c r="GSV35" s="305"/>
      <c r="GSW35" s="305"/>
      <c r="GSX35" s="305"/>
      <c r="GSY35" s="305"/>
      <c r="GSZ35" s="305"/>
      <c r="GTA35" s="305"/>
      <c r="GTB35" s="305"/>
      <c r="GTC35" s="305"/>
      <c r="GTD35" s="305"/>
      <c r="GTE35" s="305"/>
      <c r="GTF35" s="305"/>
      <c r="GTG35" s="305"/>
      <c r="GTH35" s="305"/>
      <c r="GTI35" s="305"/>
      <c r="GTJ35" s="305"/>
      <c r="GTK35" s="305"/>
      <c r="GTL35" s="305"/>
      <c r="GTM35" s="305"/>
      <c r="GTN35" s="305"/>
      <c r="GTO35" s="305"/>
      <c r="GTP35" s="305"/>
      <c r="GTQ35" s="305"/>
      <c r="GTR35" s="305"/>
      <c r="GTS35" s="305"/>
      <c r="GTT35" s="305"/>
      <c r="GTU35" s="305"/>
      <c r="GTV35" s="305"/>
      <c r="GTW35" s="305"/>
      <c r="GTX35" s="305"/>
      <c r="GTY35" s="305"/>
      <c r="GTZ35" s="305"/>
      <c r="GUA35" s="305"/>
      <c r="GUB35" s="305"/>
      <c r="GUC35" s="305"/>
      <c r="GUD35" s="305"/>
      <c r="GUE35" s="305"/>
      <c r="GUF35" s="305"/>
      <c r="GUG35" s="305"/>
      <c r="GUH35" s="305"/>
      <c r="GUI35" s="305"/>
      <c r="GUJ35" s="305"/>
      <c r="GUK35" s="305"/>
      <c r="GUL35" s="305"/>
      <c r="GUM35" s="305"/>
      <c r="GUN35" s="305"/>
      <c r="GUO35" s="305"/>
      <c r="GUP35" s="305"/>
      <c r="GUQ35" s="305"/>
      <c r="GUR35" s="305"/>
      <c r="GUS35" s="305"/>
      <c r="GUT35" s="305"/>
      <c r="GUU35" s="305"/>
      <c r="GUV35" s="305"/>
      <c r="GUW35" s="305"/>
      <c r="GUX35" s="305"/>
      <c r="GUY35" s="305"/>
      <c r="GUZ35" s="305"/>
      <c r="GVA35" s="305"/>
      <c r="GVB35" s="305"/>
      <c r="GVC35" s="305"/>
      <c r="GVD35" s="305"/>
      <c r="GVE35" s="305"/>
      <c r="GVF35" s="305"/>
      <c r="GVG35" s="305"/>
      <c r="GVH35" s="305"/>
      <c r="GVI35" s="305"/>
      <c r="GVJ35" s="305"/>
      <c r="GVK35" s="305"/>
      <c r="GVL35" s="305"/>
      <c r="GVM35" s="305"/>
      <c r="GVN35" s="305"/>
      <c r="GVO35" s="305"/>
      <c r="GVP35" s="305"/>
      <c r="GVQ35" s="305"/>
      <c r="GVR35" s="305"/>
      <c r="GVS35" s="305"/>
      <c r="GVT35" s="305"/>
      <c r="GVU35" s="305"/>
      <c r="GVV35" s="305"/>
      <c r="GVW35" s="305"/>
      <c r="GVX35" s="305"/>
      <c r="GVY35" s="305"/>
      <c r="GVZ35" s="305"/>
      <c r="GWA35" s="305"/>
      <c r="GWB35" s="305"/>
      <c r="GWC35" s="305"/>
      <c r="GWD35" s="305"/>
      <c r="GWE35" s="305"/>
      <c r="GWF35" s="305"/>
      <c r="GWG35" s="305"/>
      <c r="GWH35" s="305"/>
      <c r="GWI35" s="305"/>
      <c r="GWJ35" s="305"/>
      <c r="GWK35" s="305"/>
      <c r="GWL35" s="305"/>
      <c r="GWM35" s="305"/>
      <c r="GWN35" s="305"/>
      <c r="GWO35" s="305"/>
      <c r="GWP35" s="305"/>
      <c r="GWQ35" s="305"/>
      <c r="GWR35" s="305"/>
      <c r="GWS35" s="305"/>
      <c r="GWT35" s="305"/>
      <c r="GWU35" s="305"/>
      <c r="GWV35" s="305"/>
      <c r="GWW35" s="305"/>
      <c r="GWX35" s="305"/>
      <c r="GWY35" s="305"/>
      <c r="GWZ35" s="305"/>
      <c r="GXA35" s="305"/>
      <c r="GXB35" s="305"/>
      <c r="GXC35" s="305"/>
      <c r="GXD35" s="305"/>
      <c r="GXE35" s="305"/>
      <c r="GXF35" s="305"/>
      <c r="GXG35" s="305"/>
      <c r="GXH35" s="305"/>
      <c r="GXI35" s="305"/>
      <c r="GXJ35" s="305"/>
      <c r="GXK35" s="305"/>
      <c r="GXL35" s="305"/>
      <c r="GXM35" s="305"/>
      <c r="GXN35" s="305"/>
      <c r="GXO35" s="305"/>
      <c r="GXP35" s="305"/>
      <c r="GXQ35" s="305"/>
      <c r="GXR35" s="305"/>
      <c r="GXS35" s="305"/>
      <c r="GXT35" s="305"/>
      <c r="GXU35" s="305"/>
      <c r="GXV35" s="305"/>
      <c r="GXW35" s="305"/>
      <c r="GXX35" s="305"/>
      <c r="GXY35" s="305"/>
      <c r="GXZ35" s="305"/>
      <c r="GYA35" s="305"/>
      <c r="GYB35" s="305"/>
      <c r="GYC35" s="305"/>
      <c r="GYD35" s="305"/>
      <c r="GYE35" s="305"/>
      <c r="GYF35" s="305"/>
      <c r="GYG35" s="305"/>
      <c r="GYH35" s="305"/>
      <c r="GYI35" s="305"/>
      <c r="GYJ35" s="305"/>
      <c r="GYK35" s="305"/>
      <c r="GYL35" s="305"/>
      <c r="GYM35" s="305"/>
      <c r="GYN35" s="305"/>
      <c r="GYO35" s="305"/>
      <c r="GYP35" s="305"/>
      <c r="GYQ35" s="305"/>
      <c r="GYR35" s="305"/>
      <c r="GYS35" s="305"/>
      <c r="GYT35" s="305"/>
      <c r="GYU35" s="305"/>
      <c r="GYV35" s="305"/>
      <c r="GYW35" s="305"/>
      <c r="GYX35" s="305"/>
      <c r="GYY35" s="305"/>
      <c r="GYZ35" s="305"/>
      <c r="GZA35" s="305"/>
      <c r="GZB35" s="305"/>
      <c r="GZC35" s="305"/>
      <c r="GZD35" s="305"/>
      <c r="GZE35" s="305"/>
      <c r="GZF35" s="305"/>
      <c r="GZG35" s="305"/>
      <c r="GZH35" s="305"/>
      <c r="GZI35" s="305"/>
      <c r="GZJ35" s="305"/>
      <c r="GZK35" s="305"/>
      <c r="GZL35" s="305"/>
      <c r="GZM35" s="305"/>
      <c r="GZN35" s="305"/>
      <c r="GZO35" s="305"/>
      <c r="GZP35" s="305"/>
      <c r="GZQ35" s="305"/>
      <c r="GZR35" s="305"/>
      <c r="GZS35" s="305"/>
      <c r="GZT35" s="305"/>
      <c r="GZU35" s="305"/>
      <c r="GZV35" s="305"/>
      <c r="GZW35" s="305"/>
      <c r="GZX35" s="305"/>
      <c r="GZY35" s="305"/>
      <c r="GZZ35" s="305"/>
      <c r="HAA35" s="305"/>
      <c r="HAB35" s="305"/>
      <c r="HAC35" s="305"/>
      <c r="HAD35" s="305"/>
      <c r="HAE35" s="305"/>
      <c r="HAF35" s="305"/>
      <c r="HAG35" s="305"/>
      <c r="HAH35" s="305"/>
      <c r="HAI35" s="305"/>
      <c r="HAJ35" s="305"/>
      <c r="HAK35" s="305"/>
      <c r="HAL35" s="305"/>
      <c r="HAM35" s="305"/>
      <c r="HAN35" s="305"/>
      <c r="HAO35" s="305"/>
      <c r="HAP35" s="305"/>
      <c r="HAQ35" s="305"/>
      <c r="HAR35" s="305"/>
      <c r="HAS35" s="305"/>
      <c r="HAT35" s="305"/>
      <c r="HAU35" s="305"/>
      <c r="HAV35" s="305"/>
      <c r="HAW35" s="305"/>
      <c r="HAX35" s="305"/>
      <c r="HAY35" s="305"/>
      <c r="HAZ35" s="305"/>
      <c r="HBA35" s="305"/>
      <c r="HBB35" s="305"/>
      <c r="HBC35" s="305"/>
      <c r="HBD35" s="305"/>
      <c r="HBE35" s="305"/>
      <c r="HBF35" s="305"/>
      <c r="HBG35" s="305"/>
      <c r="HBH35" s="305"/>
      <c r="HBI35" s="305"/>
      <c r="HBJ35" s="305"/>
      <c r="HBK35" s="305"/>
      <c r="HBL35" s="305"/>
      <c r="HBM35" s="305"/>
      <c r="HBN35" s="305"/>
      <c r="HBO35" s="305"/>
      <c r="HBP35" s="305"/>
      <c r="HBQ35" s="305"/>
      <c r="HBR35" s="305"/>
      <c r="HBS35" s="305"/>
      <c r="HBT35" s="305"/>
      <c r="HBU35" s="305"/>
      <c r="HBV35" s="305"/>
      <c r="HBW35" s="305"/>
      <c r="HBX35" s="305"/>
      <c r="HBY35" s="305"/>
      <c r="HBZ35" s="305"/>
      <c r="HCA35" s="305"/>
      <c r="HCB35" s="305"/>
      <c r="HCC35" s="305"/>
      <c r="HCD35" s="305"/>
      <c r="HCE35" s="305"/>
      <c r="HCF35" s="305"/>
      <c r="HCG35" s="305"/>
      <c r="HCH35" s="305"/>
      <c r="HCI35" s="305"/>
      <c r="HCJ35" s="305"/>
      <c r="HCK35" s="305"/>
      <c r="HCL35" s="305"/>
      <c r="HCM35" s="305"/>
      <c r="HCN35" s="305"/>
      <c r="HCO35" s="305"/>
      <c r="HCP35" s="305"/>
      <c r="HCQ35" s="305"/>
      <c r="HCR35" s="305"/>
      <c r="HCS35" s="305"/>
      <c r="HCT35" s="305"/>
      <c r="HCU35" s="305"/>
      <c r="HCV35" s="305"/>
      <c r="HCW35" s="305"/>
      <c r="HCX35" s="305"/>
      <c r="HCY35" s="305"/>
      <c r="HCZ35" s="305"/>
      <c r="HDA35" s="305"/>
      <c r="HDB35" s="305"/>
      <c r="HDC35" s="305"/>
      <c r="HDD35" s="305"/>
      <c r="HDE35" s="305"/>
      <c r="HDF35" s="305"/>
      <c r="HDG35" s="305"/>
      <c r="HDH35" s="305"/>
      <c r="HDI35" s="305"/>
      <c r="HDJ35" s="305"/>
      <c r="HDK35" s="305"/>
      <c r="HDL35" s="305"/>
      <c r="HDM35" s="305"/>
      <c r="HDN35" s="305"/>
      <c r="HDO35" s="305"/>
      <c r="HDP35" s="305"/>
      <c r="HDQ35" s="305"/>
      <c r="HDR35" s="305"/>
      <c r="HDS35" s="305"/>
      <c r="HDT35" s="305"/>
      <c r="HDU35" s="305"/>
      <c r="HDV35" s="305"/>
      <c r="HDW35" s="305"/>
      <c r="HDX35" s="305"/>
      <c r="HDY35" s="305"/>
      <c r="HDZ35" s="305"/>
      <c r="HEA35" s="305"/>
      <c r="HEB35" s="305"/>
      <c r="HEC35" s="305"/>
      <c r="HED35" s="305"/>
      <c r="HEE35" s="305"/>
      <c r="HEF35" s="305"/>
      <c r="HEG35" s="305"/>
      <c r="HEH35" s="305"/>
      <c r="HEI35" s="305"/>
      <c r="HEJ35" s="305"/>
      <c r="HEK35" s="305"/>
      <c r="HEL35" s="305"/>
      <c r="HEM35" s="305"/>
      <c r="HEN35" s="305"/>
      <c r="HEO35" s="305"/>
      <c r="HEP35" s="305"/>
      <c r="HEQ35" s="305"/>
      <c r="HER35" s="305"/>
      <c r="HES35" s="305"/>
      <c r="HET35" s="305"/>
      <c r="HEU35" s="305"/>
      <c r="HEV35" s="305"/>
      <c r="HEW35" s="305"/>
      <c r="HEX35" s="305"/>
      <c r="HEY35" s="305"/>
      <c r="HEZ35" s="305"/>
      <c r="HFA35" s="305"/>
      <c r="HFB35" s="305"/>
      <c r="HFC35" s="305"/>
      <c r="HFD35" s="305"/>
      <c r="HFE35" s="305"/>
      <c r="HFF35" s="305"/>
      <c r="HFG35" s="305"/>
      <c r="HFH35" s="305"/>
      <c r="HFI35" s="305"/>
      <c r="HFJ35" s="305"/>
      <c r="HFK35" s="305"/>
      <c r="HFL35" s="305"/>
      <c r="HFM35" s="305"/>
      <c r="HFN35" s="305"/>
      <c r="HFO35" s="305"/>
      <c r="HFP35" s="305"/>
      <c r="HFQ35" s="305"/>
      <c r="HFR35" s="305"/>
      <c r="HFS35" s="305"/>
      <c r="HFT35" s="305"/>
      <c r="HFU35" s="305"/>
      <c r="HFV35" s="305"/>
      <c r="HFW35" s="305"/>
      <c r="HFX35" s="305"/>
      <c r="HFY35" s="305"/>
      <c r="HFZ35" s="305"/>
      <c r="HGA35" s="305"/>
      <c r="HGB35" s="305"/>
      <c r="HGC35" s="305"/>
      <c r="HGD35" s="305"/>
      <c r="HGE35" s="305"/>
      <c r="HGF35" s="305"/>
      <c r="HGG35" s="305"/>
      <c r="HGH35" s="305"/>
      <c r="HGI35" s="305"/>
      <c r="HGJ35" s="305"/>
      <c r="HGK35" s="305"/>
      <c r="HGL35" s="305"/>
      <c r="HGM35" s="305"/>
      <c r="HGN35" s="305"/>
      <c r="HGO35" s="305"/>
      <c r="HGP35" s="305"/>
      <c r="HGQ35" s="305"/>
      <c r="HGR35" s="305"/>
      <c r="HGS35" s="305"/>
      <c r="HGT35" s="305"/>
      <c r="HGU35" s="305"/>
      <c r="HGV35" s="305"/>
      <c r="HGW35" s="305"/>
      <c r="HGX35" s="305"/>
      <c r="HGY35" s="305"/>
      <c r="HGZ35" s="305"/>
      <c r="HHA35" s="305"/>
      <c r="HHB35" s="305"/>
      <c r="HHC35" s="305"/>
      <c r="HHD35" s="305"/>
      <c r="HHE35" s="305"/>
      <c r="HHF35" s="305"/>
      <c r="HHG35" s="305"/>
      <c r="HHH35" s="305"/>
      <c r="HHI35" s="305"/>
      <c r="HHJ35" s="305"/>
      <c r="HHK35" s="305"/>
      <c r="HHL35" s="305"/>
      <c r="HHM35" s="305"/>
      <c r="HHN35" s="305"/>
      <c r="HHO35" s="305"/>
      <c r="HHP35" s="305"/>
      <c r="HHQ35" s="305"/>
      <c r="HHR35" s="305"/>
      <c r="HHS35" s="305"/>
      <c r="HHT35" s="305"/>
      <c r="HHU35" s="305"/>
      <c r="HHV35" s="305"/>
      <c r="HHW35" s="305"/>
      <c r="HHX35" s="305"/>
      <c r="HHY35" s="305"/>
      <c r="HHZ35" s="305"/>
      <c r="HIA35" s="305"/>
      <c r="HIB35" s="305"/>
      <c r="HIC35" s="305"/>
      <c r="HID35" s="305"/>
      <c r="HIE35" s="305"/>
      <c r="HIF35" s="305"/>
      <c r="HIG35" s="305"/>
      <c r="HIH35" s="305"/>
      <c r="HII35" s="305"/>
      <c r="HIJ35" s="305"/>
      <c r="HIK35" s="305"/>
      <c r="HIL35" s="305"/>
      <c r="HIM35" s="305"/>
      <c r="HIN35" s="305"/>
      <c r="HIO35" s="305"/>
      <c r="HIP35" s="305"/>
      <c r="HIQ35" s="305"/>
      <c r="HIR35" s="305"/>
      <c r="HIS35" s="305"/>
      <c r="HIT35" s="305"/>
      <c r="HIU35" s="305"/>
      <c r="HIV35" s="305"/>
      <c r="HIW35" s="305"/>
      <c r="HIX35" s="305"/>
      <c r="HIY35" s="305"/>
      <c r="HIZ35" s="305"/>
      <c r="HJA35" s="305"/>
      <c r="HJB35" s="305"/>
      <c r="HJC35" s="305"/>
      <c r="HJD35" s="305"/>
      <c r="HJE35" s="305"/>
      <c r="HJF35" s="305"/>
      <c r="HJG35" s="305"/>
      <c r="HJH35" s="305"/>
      <c r="HJI35" s="305"/>
      <c r="HJJ35" s="305"/>
      <c r="HJK35" s="305"/>
      <c r="HJL35" s="305"/>
      <c r="HJM35" s="305"/>
      <c r="HJN35" s="305"/>
      <c r="HJO35" s="305"/>
      <c r="HJP35" s="305"/>
      <c r="HJQ35" s="305"/>
      <c r="HJR35" s="305"/>
      <c r="HJS35" s="305"/>
      <c r="HJT35" s="305"/>
      <c r="HJU35" s="305"/>
      <c r="HJV35" s="305"/>
      <c r="HJW35" s="305"/>
      <c r="HJX35" s="305"/>
      <c r="HJY35" s="305"/>
      <c r="HJZ35" s="305"/>
      <c r="HKA35" s="305"/>
      <c r="HKB35" s="305"/>
      <c r="HKC35" s="305"/>
      <c r="HKD35" s="305"/>
      <c r="HKE35" s="305"/>
      <c r="HKF35" s="305"/>
      <c r="HKG35" s="305"/>
      <c r="HKH35" s="305"/>
      <c r="HKI35" s="305"/>
      <c r="HKJ35" s="305"/>
      <c r="HKK35" s="305"/>
      <c r="HKL35" s="305"/>
      <c r="HKM35" s="305"/>
      <c r="HKN35" s="305"/>
      <c r="HKO35" s="305"/>
      <c r="HKP35" s="305"/>
      <c r="HKQ35" s="305"/>
      <c r="HKR35" s="305"/>
      <c r="HKS35" s="305"/>
      <c r="HKT35" s="305"/>
      <c r="HKU35" s="305"/>
      <c r="HKV35" s="305"/>
      <c r="HKW35" s="305"/>
      <c r="HKX35" s="305"/>
      <c r="HKY35" s="305"/>
      <c r="HKZ35" s="305"/>
      <c r="HLA35" s="305"/>
      <c r="HLB35" s="305"/>
      <c r="HLC35" s="305"/>
      <c r="HLD35" s="305"/>
      <c r="HLE35" s="305"/>
      <c r="HLF35" s="305"/>
      <c r="HLG35" s="305"/>
      <c r="HLH35" s="305"/>
      <c r="HLI35" s="305"/>
      <c r="HLJ35" s="305"/>
      <c r="HLK35" s="305"/>
      <c r="HLL35" s="305"/>
      <c r="HLM35" s="305"/>
      <c r="HLN35" s="305"/>
      <c r="HLO35" s="305"/>
      <c r="HLP35" s="305"/>
      <c r="HLQ35" s="305"/>
      <c r="HLR35" s="305"/>
      <c r="HLS35" s="305"/>
      <c r="HLT35" s="305"/>
      <c r="HLU35" s="305"/>
      <c r="HLV35" s="305"/>
      <c r="HLW35" s="305"/>
      <c r="HLX35" s="305"/>
      <c r="HLY35" s="305"/>
      <c r="HLZ35" s="305"/>
      <c r="HMA35" s="305"/>
      <c r="HMB35" s="305"/>
      <c r="HMC35" s="305"/>
      <c r="HMD35" s="305"/>
      <c r="HME35" s="305"/>
      <c r="HMF35" s="305"/>
      <c r="HMG35" s="305"/>
      <c r="HMH35" s="305"/>
      <c r="HMI35" s="305"/>
      <c r="HMJ35" s="305"/>
      <c r="HMK35" s="305"/>
      <c r="HML35" s="305"/>
      <c r="HMM35" s="305"/>
      <c r="HMN35" s="305"/>
      <c r="HMO35" s="305"/>
      <c r="HMP35" s="305"/>
      <c r="HMQ35" s="305"/>
      <c r="HMR35" s="305"/>
      <c r="HMS35" s="305"/>
      <c r="HMT35" s="305"/>
      <c r="HMU35" s="305"/>
      <c r="HMV35" s="305"/>
      <c r="HMW35" s="305"/>
      <c r="HMX35" s="305"/>
      <c r="HMY35" s="305"/>
      <c r="HMZ35" s="305"/>
      <c r="HNA35" s="305"/>
      <c r="HNB35" s="305"/>
      <c r="HNC35" s="305"/>
      <c r="HND35" s="305"/>
      <c r="HNE35" s="305"/>
      <c r="HNF35" s="305"/>
      <c r="HNG35" s="305"/>
      <c r="HNH35" s="305"/>
      <c r="HNI35" s="305"/>
      <c r="HNJ35" s="305"/>
      <c r="HNK35" s="305"/>
      <c r="HNL35" s="305"/>
      <c r="HNM35" s="305"/>
      <c r="HNN35" s="305"/>
      <c r="HNO35" s="305"/>
      <c r="HNP35" s="305"/>
      <c r="HNQ35" s="305"/>
      <c r="HNR35" s="305"/>
      <c r="HNS35" s="305"/>
      <c r="HNT35" s="305"/>
      <c r="HNU35" s="305"/>
      <c r="HNV35" s="305"/>
      <c r="HNW35" s="305"/>
      <c r="HNX35" s="305"/>
      <c r="HNY35" s="305"/>
      <c r="HNZ35" s="305"/>
      <c r="HOA35" s="305"/>
      <c r="HOB35" s="305"/>
      <c r="HOC35" s="305"/>
      <c r="HOD35" s="305"/>
      <c r="HOE35" s="305"/>
      <c r="HOF35" s="305"/>
      <c r="HOG35" s="305"/>
      <c r="HOH35" s="305"/>
      <c r="HOI35" s="305"/>
      <c r="HOJ35" s="305"/>
      <c r="HOK35" s="305"/>
      <c r="HOL35" s="305"/>
      <c r="HOM35" s="305"/>
      <c r="HON35" s="305"/>
      <c r="HOO35" s="305"/>
      <c r="HOP35" s="305"/>
      <c r="HOQ35" s="305"/>
      <c r="HOR35" s="305"/>
      <c r="HOS35" s="305"/>
      <c r="HOT35" s="305"/>
      <c r="HOU35" s="305"/>
      <c r="HOV35" s="305"/>
      <c r="HOW35" s="305"/>
      <c r="HOX35" s="305"/>
      <c r="HOY35" s="305"/>
      <c r="HOZ35" s="305"/>
      <c r="HPA35" s="305"/>
      <c r="HPB35" s="305"/>
      <c r="HPC35" s="305"/>
      <c r="HPD35" s="305"/>
      <c r="HPE35" s="305"/>
      <c r="HPF35" s="305"/>
      <c r="HPG35" s="305"/>
      <c r="HPH35" s="305"/>
      <c r="HPI35" s="305"/>
      <c r="HPJ35" s="305"/>
      <c r="HPK35" s="305"/>
      <c r="HPL35" s="305"/>
      <c r="HPM35" s="305"/>
      <c r="HPN35" s="305"/>
      <c r="HPO35" s="305"/>
      <c r="HPP35" s="305"/>
      <c r="HPQ35" s="305"/>
      <c r="HPR35" s="305"/>
      <c r="HPS35" s="305"/>
      <c r="HPT35" s="305"/>
      <c r="HPU35" s="305"/>
      <c r="HPV35" s="305"/>
      <c r="HPW35" s="305"/>
      <c r="HPX35" s="305"/>
      <c r="HPY35" s="305"/>
      <c r="HPZ35" s="305"/>
      <c r="HQA35" s="305"/>
      <c r="HQB35" s="305"/>
      <c r="HQC35" s="305"/>
      <c r="HQD35" s="305"/>
      <c r="HQE35" s="305"/>
      <c r="HQF35" s="305"/>
      <c r="HQG35" s="305"/>
      <c r="HQH35" s="305"/>
      <c r="HQI35" s="305"/>
      <c r="HQJ35" s="305"/>
      <c r="HQK35" s="305"/>
      <c r="HQL35" s="305"/>
      <c r="HQM35" s="305"/>
      <c r="HQN35" s="305"/>
      <c r="HQO35" s="305"/>
      <c r="HQP35" s="305"/>
      <c r="HQQ35" s="305"/>
      <c r="HQR35" s="305"/>
      <c r="HQS35" s="305"/>
      <c r="HQT35" s="305"/>
      <c r="HQU35" s="305"/>
      <c r="HQV35" s="305"/>
      <c r="HQW35" s="305"/>
      <c r="HQX35" s="305"/>
      <c r="HQY35" s="305"/>
      <c r="HQZ35" s="305"/>
      <c r="HRA35" s="305"/>
      <c r="HRB35" s="305"/>
      <c r="HRC35" s="305"/>
      <c r="HRD35" s="305"/>
      <c r="HRE35" s="305"/>
      <c r="HRF35" s="305"/>
      <c r="HRG35" s="305"/>
      <c r="HRH35" s="305"/>
      <c r="HRI35" s="305"/>
      <c r="HRJ35" s="305"/>
      <c r="HRK35" s="305"/>
      <c r="HRL35" s="305"/>
      <c r="HRM35" s="305"/>
      <c r="HRN35" s="305"/>
      <c r="HRO35" s="305"/>
      <c r="HRP35" s="305"/>
      <c r="HRQ35" s="305"/>
      <c r="HRR35" s="305"/>
      <c r="HRS35" s="305"/>
      <c r="HRT35" s="305"/>
      <c r="HRU35" s="305"/>
      <c r="HRV35" s="305"/>
      <c r="HRW35" s="305"/>
      <c r="HRX35" s="305"/>
      <c r="HRY35" s="305"/>
      <c r="HRZ35" s="305"/>
      <c r="HSA35" s="305"/>
      <c r="HSB35" s="305"/>
      <c r="HSC35" s="305"/>
      <c r="HSD35" s="305"/>
      <c r="HSE35" s="305"/>
      <c r="HSF35" s="305"/>
      <c r="HSG35" s="305"/>
      <c r="HSH35" s="305"/>
      <c r="HSI35" s="305"/>
      <c r="HSJ35" s="305"/>
      <c r="HSK35" s="305"/>
      <c r="HSL35" s="305"/>
      <c r="HSM35" s="305"/>
      <c r="HSN35" s="305"/>
      <c r="HSO35" s="305"/>
      <c r="HSP35" s="305"/>
      <c r="HSQ35" s="305"/>
      <c r="HSR35" s="305"/>
      <c r="HSS35" s="305"/>
      <c r="HST35" s="305"/>
      <c r="HSU35" s="305"/>
      <c r="HSV35" s="305"/>
      <c r="HSW35" s="305"/>
      <c r="HSX35" s="305"/>
      <c r="HSY35" s="305"/>
      <c r="HSZ35" s="305"/>
      <c r="HTA35" s="305"/>
      <c r="HTB35" s="305"/>
      <c r="HTC35" s="305"/>
      <c r="HTD35" s="305"/>
      <c r="HTE35" s="305"/>
      <c r="HTF35" s="305"/>
      <c r="HTG35" s="305"/>
      <c r="HTH35" s="305"/>
      <c r="HTI35" s="305"/>
      <c r="HTJ35" s="305"/>
      <c r="HTK35" s="305"/>
      <c r="HTL35" s="305"/>
      <c r="HTM35" s="305"/>
      <c r="HTN35" s="305"/>
      <c r="HTO35" s="305"/>
      <c r="HTP35" s="305"/>
      <c r="HTQ35" s="305"/>
      <c r="HTR35" s="305"/>
      <c r="HTS35" s="305"/>
      <c r="HTT35" s="305"/>
      <c r="HTU35" s="305"/>
      <c r="HTV35" s="305"/>
      <c r="HTW35" s="305"/>
      <c r="HTX35" s="305"/>
      <c r="HTY35" s="305"/>
      <c r="HTZ35" s="305"/>
      <c r="HUA35" s="305"/>
      <c r="HUB35" s="305"/>
      <c r="HUC35" s="305"/>
      <c r="HUD35" s="305"/>
      <c r="HUE35" s="305"/>
      <c r="HUF35" s="305"/>
      <c r="HUG35" s="305"/>
      <c r="HUH35" s="305"/>
      <c r="HUI35" s="305"/>
      <c r="HUJ35" s="305"/>
      <c r="HUK35" s="305"/>
      <c r="HUL35" s="305"/>
      <c r="HUM35" s="305"/>
      <c r="HUN35" s="305"/>
      <c r="HUO35" s="305"/>
      <c r="HUP35" s="305"/>
      <c r="HUQ35" s="305"/>
      <c r="HUR35" s="305"/>
      <c r="HUS35" s="305"/>
      <c r="HUT35" s="305"/>
      <c r="HUU35" s="305"/>
      <c r="HUV35" s="305"/>
      <c r="HUW35" s="305"/>
      <c r="HUX35" s="305"/>
      <c r="HUY35" s="305"/>
      <c r="HUZ35" s="305"/>
      <c r="HVA35" s="305"/>
      <c r="HVB35" s="305"/>
      <c r="HVC35" s="305"/>
      <c r="HVD35" s="305"/>
      <c r="HVE35" s="305"/>
      <c r="HVF35" s="305"/>
      <c r="HVG35" s="305"/>
      <c r="HVH35" s="305"/>
      <c r="HVI35" s="305"/>
      <c r="HVJ35" s="305"/>
      <c r="HVK35" s="305"/>
      <c r="HVL35" s="305"/>
      <c r="HVM35" s="305"/>
      <c r="HVN35" s="305"/>
      <c r="HVO35" s="305"/>
      <c r="HVP35" s="305"/>
      <c r="HVQ35" s="305"/>
      <c r="HVR35" s="305"/>
      <c r="HVS35" s="305"/>
      <c r="HVT35" s="305"/>
      <c r="HVU35" s="305"/>
      <c r="HVV35" s="305"/>
      <c r="HVW35" s="305"/>
      <c r="HVX35" s="305"/>
      <c r="HVY35" s="305"/>
      <c r="HVZ35" s="305"/>
      <c r="HWA35" s="305"/>
      <c r="HWB35" s="305"/>
      <c r="HWC35" s="305"/>
      <c r="HWD35" s="305"/>
      <c r="HWE35" s="305"/>
      <c r="HWF35" s="305"/>
      <c r="HWG35" s="305"/>
      <c r="HWH35" s="305"/>
      <c r="HWI35" s="305"/>
      <c r="HWJ35" s="305"/>
      <c r="HWK35" s="305"/>
      <c r="HWL35" s="305"/>
      <c r="HWM35" s="305"/>
      <c r="HWN35" s="305"/>
      <c r="HWO35" s="305"/>
      <c r="HWP35" s="305"/>
      <c r="HWQ35" s="305"/>
      <c r="HWR35" s="305"/>
      <c r="HWS35" s="305"/>
      <c r="HWT35" s="305"/>
      <c r="HWU35" s="305"/>
      <c r="HWV35" s="305"/>
      <c r="HWW35" s="305"/>
      <c r="HWX35" s="305"/>
      <c r="HWY35" s="305"/>
      <c r="HWZ35" s="305"/>
      <c r="HXA35" s="305"/>
      <c r="HXB35" s="305"/>
      <c r="HXC35" s="305"/>
      <c r="HXD35" s="305"/>
      <c r="HXE35" s="305"/>
      <c r="HXF35" s="305"/>
      <c r="HXG35" s="305"/>
      <c r="HXH35" s="305"/>
      <c r="HXI35" s="305"/>
      <c r="HXJ35" s="305"/>
      <c r="HXK35" s="305"/>
      <c r="HXL35" s="305"/>
      <c r="HXM35" s="305"/>
      <c r="HXN35" s="305"/>
      <c r="HXO35" s="305"/>
      <c r="HXP35" s="305"/>
      <c r="HXQ35" s="305"/>
      <c r="HXR35" s="305"/>
      <c r="HXS35" s="305"/>
      <c r="HXT35" s="305"/>
      <c r="HXU35" s="305"/>
      <c r="HXV35" s="305"/>
      <c r="HXW35" s="305"/>
      <c r="HXX35" s="305"/>
      <c r="HXY35" s="305"/>
      <c r="HXZ35" s="305"/>
      <c r="HYA35" s="305"/>
      <c r="HYB35" s="305"/>
      <c r="HYC35" s="305"/>
      <c r="HYD35" s="305"/>
      <c r="HYE35" s="305"/>
      <c r="HYF35" s="305"/>
      <c r="HYG35" s="305"/>
      <c r="HYH35" s="305"/>
      <c r="HYI35" s="305"/>
      <c r="HYJ35" s="305"/>
      <c r="HYK35" s="305"/>
      <c r="HYL35" s="305"/>
      <c r="HYM35" s="305"/>
      <c r="HYN35" s="305"/>
      <c r="HYO35" s="305"/>
      <c r="HYP35" s="305"/>
      <c r="HYQ35" s="305"/>
      <c r="HYR35" s="305"/>
      <c r="HYS35" s="305"/>
      <c r="HYT35" s="305"/>
      <c r="HYU35" s="305"/>
      <c r="HYV35" s="305"/>
      <c r="HYW35" s="305"/>
      <c r="HYX35" s="305"/>
      <c r="HYY35" s="305"/>
      <c r="HYZ35" s="305"/>
      <c r="HZA35" s="305"/>
      <c r="HZB35" s="305"/>
      <c r="HZC35" s="305"/>
      <c r="HZD35" s="305"/>
      <c r="HZE35" s="305"/>
      <c r="HZF35" s="305"/>
      <c r="HZG35" s="305"/>
      <c r="HZH35" s="305"/>
      <c r="HZI35" s="305"/>
      <c r="HZJ35" s="305"/>
      <c r="HZK35" s="305"/>
      <c r="HZL35" s="305"/>
      <c r="HZM35" s="305"/>
      <c r="HZN35" s="305"/>
      <c r="HZO35" s="305"/>
      <c r="HZP35" s="305"/>
      <c r="HZQ35" s="305"/>
      <c r="HZR35" s="305"/>
      <c r="HZS35" s="305"/>
      <c r="HZT35" s="305"/>
      <c r="HZU35" s="305"/>
      <c r="HZV35" s="305"/>
      <c r="HZW35" s="305"/>
      <c r="HZX35" s="305"/>
      <c r="HZY35" s="305"/>
      <c r="HZZ35" s="305"/>
      <c r="IAA35" s="305"/>
      <c r="IAB35" s="305"/>
      <c r="IAC35" s="305"/>
      <c r="IAD35" s="305"/>
      <c r="IAE35" s="305"/>
      <c r="IAF35" s="305"/>
      <c r="IAG35" s="305"/>
      <c r="IAH35" s="305"/>
      <c r="IAI35" s="305"/>
      <c r="IAJ35" s="305"/>
      <c r="IAK35" s="305"/>
      <c r="IAL35" s="305"/>
      <c r="IAM35" s="305"/>
      <c r="IAN35" s="305"/>
      <c r="IAO35" s="305"/>
      <c r="IAP35" s="305"/>
      <c r="IAQ35" s="305"/>
      <c r="IAR35" s="305"/>
      <c r="IAS35" s="305"/>
      <c r="IAT35" s="305"/>
      <c r="IAU35" s="305"/>
      <c r="IAV35" s="305"/>
      <c r="IAW35" s="305"/>
      <c r="IAX35" s="305"/>
      <c r="IAY35" s="305"/>
      <c r="IAZ35" s="305"/>
      <c r="IBA35" s="305"/>
      <c r="IBB35" s="305"/>
      <c r="IBC35" s="305"/>
      <c r="IBD35" s="305"/>
      <c r="IBE35" s="305"/>
      <c r="IBF35" s="305"/>
      <c r="IBG35" s="305"/>
      <c r="IBH35" s="305"/>
      <c r="IBI35" s="305"/>
      <c r="IBJ35" s="305"/>
      <c r="IBK35" s="305"/>
      <c r="IBL35" s="305"/>
      <c r="IBM35" s="305"/>
      <c r="IBN35" s="305"/>
      <c r="IBO35" s="305"/>
      <c r="IBP35" s="305"/>
      <c r="IBQ35" s="305"/>
      <c r="IBR35" s="305"/>
      <c r="IBS35" s="305"/>
      <c r="IBT35" s="305"/>
      <c r="IBU35" s="305"/>
      <c r="IBV35" s="305"/>
      <c r="IBW35" s="305"/>
      <c r="IBX35" s="305"/>
      <c r="IBY35" s="305"/>
      <c r="IBZ35" s="305"/>
      <c r="ICA35" s="305"/>
      <c r="ICB35" s="305"/>
      <c r="ICC35" s="305"/>
      <c r="ICD35" s="305"/>
      <c r="ICE35" s="305"/>
      <c r="ICF35" s="305"/>
      <c r="ICG35" s="305"/>
      <c r="ICH35" s="305"/>
      <c r="ICI35" s="305"/>
      <c r="ICJ35" s="305"/>
      <c r="ICK35" s="305"/>
      <c r="ICL35" s="305"/>
      <c r="ICM35" s="305"/>
      <c r="ICN35" s="305"/>
      <c r="ICO35" s="305"/>
      <c r="ICP35" s="305"/>
      <c r="ICQ35" s="305"/>
      <c r="ICR35" s="305"/>
      <c r="ICS35" s="305"/>
      <c r="ICT35" s="305"/>
      <c r="ICU35" s="305"/>
      <c r="ICV35" s="305"/>
      <c r="ICW35" s="305"/>
      <c r="ICX35" s="305"/>
      <c r="ICY35" s="305"/>
      <c r="ICZ35" s="305"/>
      <c r="IDA35" s="305"/>
      <c r="IDB35" s="305"/>
      <c r="IDC35" s="305"/>
      <c r="IDD35" s="305"/>
      <c r="IDE35" s="305"/>
      <c r="IDF35" s="305"/>
      <c r="IDG35" s="305"/>
      <c r="IDH35" s="305"/>
      <c r="IDI35" s="305"/>
      <c r="IDJ35" s="305"/>
      <c r="IDK35" s="305"/>
      <c r="IDL35" s="305"/>
      <c r="IDM35" s="305"/>
      <c r="IDN35" s="305"/>
      <c r="IDO35" s="305"/>
      <c r="IDP35" s="305"/>
      <c r="IDQ35" s="305"/>
      <c r="IDR35" s="305"/>
      <c r="IDS35" s="305"/>
      <c r="IDT35" s="305"/>
      <c r="IDU35" s="305"/>
      <c r="IDV35" s="305"/>
      <c r="IDW35" s="305"/>
      <c r="IDX35" s="305"/>
      <c r="IDY35" s="305"/>
      <c r="IDZ35" s="305"/>
      <c r="IEA35" s="305"/>
      <c r="IEB35" s="305"/>
      <c r="IEC35" s="305"/>
      <c r="IED35" s="305"/>
      <c r="IEE35" s="305"/>
      <c r="IEF35" s="305"/>
      <c r="IEG35" s="305"/>
      <c r="IEH35" s="305"/>
      <c r="IEI35" s="305"/>
      <c r="IEJ35" s="305"/>
      <c r="IEK35" s="305"/>
      <c r="IEL35" s="305"/>
      <c r="IEM35" s="305"/>
      <c r="IEN35" s="305"/>
      <c r="IEO35" s="305"/>
      <c r="IEP35" s="305"/>
      <c r="IEQ35" s="305"/>
      <c r="IER35" s="305"/>
      <c r="IES35" s="305"/>
      <c r="IET35" s="305"/>
      <c r="IEU35" s="305"/>
      <c r="IEV35" s="305"/>
      <c r="IEW35" s="305"/>
      <c r="IEX35" s="305"/>
      <c r="IEY35" s="305"/>
      <c r="IEZ35" s="305"/>
      <c r="IFA35" s="305"/>
      <c r="IFB35" s="305"/>
      <c r="IFC35" s="305"/>
      <c r="IFD35" s="305"/>
      <c r="IFE35" s="305"/>
      <c r="IFF35" s="305"/>
      <c r="IFG35" s="305"/>
      <c r="IFH35" s="305"/>
      <c r="IFI35" s="305"/>
      <c r="IFJ35" s="305"/>
      <c r="IFK35" s="305"/>
      <c r="IFL35" s="305"/>
      <c r="IFM35" s="305"/>
      <c r="IFN35" s="305"/>
      <c r="IFO35" s="305"/>
      <c r="IFP35" s="305"/>
      <c r="IFQ35" s="305"/>
      <c r="IFR35" s="305"/>
      <c r="IFS35" s="305"/>
      <c r="IFT35" s="305"/>
      <c r="IFU35" s="305"/>
      <c r="IFV35" s="305"/>
      <c r="IFW35" s="305"/>
      <c r="IFX35" s="305"/>
      <c r="IFY35" s="305"/>
      <c r="IFZ35" s="305"/>
      <c r="IGA35" s="305"/>
      <c r="IGB35" s="305"/>
      <c r="IGC35" s="305"/>
      <c r="IGD35" s="305"/>
      <c r="IGE35" s="305"/>
      <c r="IGF35" s="305"/>
      <c r="IGG35" s="305"/>
      <c r="IGH35" s="305"/>
      <c r="IGI35" s="305"/>
      <c r="IGJ35" s="305"/>
      <c r="IGK35" s="305"/>
      <c r="IGL35" s="305"/>
      <c r="IGM35" s="305"/>
      <c r="IGN35" s="305"/>
      <c r="IGO35" s="305"/>
      <c r="IGP35" s="305"/>
      <c r="IGQ35" s="305"/>
      <c r="IGR35" s="305"/>
      <c r="IGS35" s="305"/>
      <c r="IGT35" s="305"/>
      <c r="IGU35" s="305"/>
      <c r="IGV35" s="305"/>
      <c r="IGW35" s="305"/>
      <c r="IGX35" s="305"/>
      <c r="IGY35" s="305"/>
      <c r="IGZ35" s="305"/>
      <c r="IHA35" s="305"/>
      <c r="IHB35" s="305"/>
      <c r="IHC35" s="305"/>
      <c r="IHD35" s="305"/>
      <c r="IHE35" s="305"/>
      <c r="IHF35" s="305"/>
      <c r="IHG35" s="305"/>
      <c r="IHH35" s="305"/>
      <c r="IHI35" s="305"/>
      <c r="IHJ35" s="305"/>
      <c r="IHK35" s="305"/>
      <c r="IHL35" s="305"/>
      <c r="IHM35" s="305"/>
      <c r="IHN35" s="305"/>
      <c r="IHO35" s="305"/>
      <c r="IHP35" s="305"/>
      <c r="IHQ35" s="305"/>
      <c r="IHR35" s="305"/>
      <c r="IHS35" s="305"/>
      <c r="IHT35" s="305"/>
      <c r="IHU35" s="305"/>
      <c r="IHV35" s="305"/>
      <c r="IHW35" s="305"/>
      <c r="IHX35" s="305"/>
      <c r="IHY35" s="305"/>
      <c r="IHZ35" s="305"/>
      <c r="IIA35" s="305"/>
      <c r="IIB35" s="305"/>
      <c r="IIC35" s="305"/>
      <c r="IID35" s="305"/>
      <c r="IIE35" s="305"/>
      <c r="IIF35" s="305"/>
      <c r="IIG35" s="305"/>
      <c r="IIH35" s="305"/>
      <c r="III35" s="305"/>
      <c r="IIJ35" s="305"/>
      <c r="IIK35" s="305"/>
      <c r="IIL35" s="305"/>
      <c r="IIM35" s="305"/>
      <c r="IIN35" s="305"/>
      <c r="IIO35" s="305"/>
      <c r="IIP35" s="305"/>
      <c r="IIQ35" s="305"/>
      <c r="IIR35" s="305"/>
      <c r="IIS35" s="305"/>
      <c r="IIT35" s="305"/>
      <c r="IIU35" s="305"/>
      <c r="IIV35" s="305"/>
      <c r="IIW35" s="305"/>
      <c r="IIX35" s="305"/>
      <c r="IIY35" s="305"/>
      <c r="IIZ35" s="305"/>
      <c r="IJA35" s="305"/>
      <c r="IJB35" s="305"/>
      <c r="IJC35" s="305"/>
      <c r="IJD35" s="305"/>
      <c r="IJE35" s="305"/>
      <c r="IJF35" s="305"/>
      <c r="IJG35" s="305"/>
      <c r="IJH35" s="305"/>
      <c r="IJI35" s="305"/>
      <c r="IJJ35" s="305"/>
      <c r="IJK35" s="305"/>
      <c r="IJL35" s="305"/>
      <c r="IJM35" s="305"/>
      <c r="IJN35" s="305"/>
      <c r="IJO35" s="305"/>
      <c r="IJP35" s="305"/>
      <c r="IJQ35" s="305"/>
      <c r="IJR35" s="305"/>
      <c r="IJS35" s="305"/>
      <c r="IJT35" s="305"/>
      <c r="IJU35" s="305"/>
      <c r="IJV35" s="305"/>
      <c r="IJW35" s="305"/>
      <c r="IJX35" s="305"/>
      <c r="IJY35" s="305"/>
      <c r="IJZ35" s="305"/>
      <c r="IKA35" s="305"/>
      <c r="IKB35" s="305"/>
      <c r="IKC35" s="305"/>
      <c r="IKD35" s="305"/>
      <c r="IKE35" s="305"/>
      <c r="IKF35" s="305"/>
      <c r="IKG35" s="305"/>
      <c r="IKH35" s="305"/>
      <c r="IKI35" s="305"/>
      <c r="IKJ35" s="305"/>
      <c r="IKK35" s="305"/>
      <c r="IKL35" s="305"/>
      <c r="IKM35" s="305"/>
      <c r="IKN35" s="305"/>
      <c r="IKO35" s="305"/>
      <c r="IKP35" s="305"/>
      <c r="IKQ35" s="305"/>
      <c r="IKR35" s="305"/>
      <c r="IKS35" s="305"/>
      <c r="IKT35" s="305"/>
      <c r="IKU35" s="305"/>
      <c r="IKV35" s="305"/>
      <c r="IKW35" s="305"/>
      <c r="IKX35" s="305"/>
      <c r="IKY35" s="305"/>
      <c r="IKZ35" s="305"/>
      <c r="ILA35" s="305"/>
      <c r="ILB35" s="305"/>
      <c r="ILC35" s="305"/>
      <c r="ILD35" s="305"/>
      <c r="ILE35" s="305"/>
      <c r="ILF35" s="305"/>
      <c r="ILG35" s="305"/>
      <c r="ILH35" s="305"/>
      <c r="ILI35" s="305"/>
      <c r="ILJ35" s="305"/>
      <c r="ILK35" s="305"/>
      <c r="ILL35" s="305"/>
      <c r="ILM35" s="305"/>
      <c r="ILN35" s="305"/>
      <c r="ILO35" s="305"/>
      <c r="ILP35" s="305"/>
      <c r="ILQ35" s="305"/>
      <c r="ILR35" s="305"/>
      <c r="ILS35" s="305"/>
      <c r="ILT35" s="305"/>
      <c r="ILU35" s="305"/>
      <c r="ILV35" s="305"/>
      <c r="ILW35" s="305"/>
      <c r="ILX35" s="305"/>
      <c r="ILY35" s="305"/>
      <c r="ILZ35" s="305"/>
      <c r="IMA35" s="305"/>
      <c r="IMB35" s="305"/>
      <c r="IMC35" s="305"/>
      <c r="IMD35" s="305"/>
      <c r="IME35" s="305"/>
      <c r="IMF35" s="305"/>
      <c r="IMG35" s="305"/>
      <c r="IMH35" s="305"/>
      <c r="IMI35" s="305"/>
      <c r="IMJ35" s="305"/>
      <c r="IMK35" s="305"/>
      <c r="IML35" s="305"/>
      <c r="IMM35" s="305"/>
      <c r="IMN35" s="305"/>
      <c r="IMO35" s="305"/>
      <c r="IMP35" s="305"/>
      <c r="IMQ35" s="305"/>
      <c r="IMR35" s="305"/>
      <c r="IMS35" s="305"/>
      <c r="IMT35" s="305"/>
      <c r="IMU35" s="305"/>
      <c r="IMV35" s="305"/>
      <c r="IMW35" s="305"/>
      <c r="IMX35" s="305"/>
      <c r="IMY35" s="305"/>
      <c r="IMZ35" s="305"/>
      <c r="INA35" s="305"/>
      <c r="INB35" s="305"/>
      <c r="INC35" s="305"/>
      <c r="IND35" s="305"/>
      <c r="INE35" s="305"/>
      <c r="INF35" s="305"/>
      <c r="ING35" s="305"/>
      <c r="INH35" s="305"/>
      <c r="INI35" s="305"/>
      <c r="INJ35" s="305"/>
      <c r="INK35" s="305"/>
      <c r="INL35" s="305"/>
      <c r="INM35" s="305"/>
      <c r="INN35" s="305"/>
      <c r="INO35" s="305"/>
      <c r="INP35" s="305"/>
      <c r="INQ35" s="305"/>
      <c r="INR35" s="305"/>
      <c r="INS35" s="305"/>
      <c r="INT35" s="305"/>
      <c r="INU35" s="305"/>
      <c r="INV35" s="305"/>
      <c r="INW35" s="305"/>
      <c r="INX35" s="305"/>
      <c r="INY35" s="305"/>
      <c r="INZ35" s="305"/>
      <c r="IOA35" s="305"/>
      <c r="IOB35" s="305"/>
      <c r="IOC35" s="305"/>
      <c r="IOD35" s="305"/>
      <c r="IOE35" s="305"/>
      <c r="IOF35" s="305"/>
      <c r="IOG35" s="305"/>
      <c r="IOH35" s="305"/>
      <c r="IOI35" s="305"/>
      <c r="IOJ35" s="305"/>
      <c r="IOK35" s="305"/>
      <c r="IOL35" s="305"/>
      <c r="IOM35" s="305"/>
      <c r="ION35" s="305"/>
      <c r="IOO35" s="305"/>
      <c r="IOP35" s="305"/>
      <c r="IOQ35" s="305"/>
      <c r="IOR35" s="305"/>
      <c r="IOS35" s="305"/>
      <c r="IOT35" s="305"/>
      <c r="IOU35" s="305"/>
      <c r="IOV35" s="305"/>
      <c r="IOW35" s="305"/>
      <c r="IOX35" s="305"/>
      <c r="IOY35" s="305"/>
      <c r="IOZ35" s="305"/>
      <c r="IPA35" s="305"/>
      <c r="IPB35" s="305"/>
      <c r="IPC35" s="305"/>
      <c r="IPD35" s="305"/>
      <c r="IPE35" s="305"/>
      <c r="IPF35" s="305"/>
      <c r="IPG35" s="305"/>
      <c r="IPH35" s="305"/>
      <c r="IPI35" s="305"/>
      <c r="IPJ35" s="305"/>
      <c r="IPK35" s="305"/>
      <c r="IPL35" s="305"/>
      <c r="IPM35" s="305"/>
      <c r="IPN35" s="305"/>
      <c r="IPO35" s="305"/>
      <c r="IPP35" s="305"/>
      <c r="IPQ35" s="305"/>
      <c r="IPR35" s="305"/>
      <c r="IPS35" s="305"/>
      <c r="IPT35" s="305"/>
      <c r="IPU35" s="305"/>
      <c r="IPV35" s="305"/>
      <c r="IPW35" s="305"/>
      <c r="IPX35" s="305"/>
      <c r="IPY35" s="305"/>
      <c r="IPZ35" s="305"/>
      <c r="IQA35" s="305"/>
      <c r="IQB35" s="305"/>
      <c r="IQC35" s="305"/>
      <c r="IQD35" s="305"/>
      <c r="IQE35" s="305"/>
      <c r="IQF35" s="305"/>
      <c r="IQG35" s="305"/>
      <c r="IQH35" s="305"/>
      <c r="IQI35" s="305"/>
      <c r="IQJ35" s="305"/>
      <c r="IQK35" s="305"/>
      <c r="IQL35" s="305"/>
      <c r="IQM35" s="305"/>
      <c r="IQN35" s="305"/>
      <c r="IQO35" s="305"/>
      <c r="IQP35" s="305"/>
      <c r="IQQ35" s="305"/>
      <c r="IQR35" s="305"/>
      <c r="IQS35" s="305"/>
      <c r="IQT35" s="305"/>
      <c r="IQU35" s="305"/>
      <c r="IQV35" s="305"/>
      <c r="IQW35" s="305"/>
      <c r="IQX35" s="305"/>
      <c r="IQY35" s="305"/>
      <c r="IQZ35" s="305"/>
      <c r="IRA35" s="305"/>
      <c r="IRB35" s="305"/>
      <c r="IRC35" s="305"/>
      <c r="IRD35" s="305"/>
      <c r="IRE35" s="305"/>
      <c r="IRF35" s="305"/>
      <c r="IRG35" s="305"/>
      <c r="IRH35" s="305"/>
      <c r="IRI35" s="305"/>
      <c r="IRJ35" s="305"/>
      <c r="IRK35" s="305"/>
      <c r="IRL35" s="305"/>
      <c r="IRM35" s="305"/>
      <c r="IRN35" s="305"/>
      <c r="IRO35" s="305"/>
      <c r="IRP35" s="305"/>
      <c r="IRQ35" s="305"/>
      <c r="IRR35" s="305"/>
      <c r="IRS35" s="305"/>
      <c r="IRT35" s="305"/>
      <c r="IRU35" s="305"/>
      <c r="IRV35" s="305"/>
      <c r="IRW35" s="305"/>
      <c r="IRX35" s="305"/>
      <c r="IRY35" s="305"/>
      <c r="IRZ35" s="305"/>
      <c r="ISA35" s="305"/>
      <c r="ISB35" s="305"/>
      <c r="ISC35" s="305"/>
      <c r="ISD35" s="305"/>
      <c r="ISE35" s="305"/>
      <c r="ISF35" s="305"/>
      <c r="ISG35" s="305"/>
      <c r="ISH35" s="305"/>
      <c r="ISI35" s="305"/>
      <c r="ISJ35" s="305"/>
      <c r="ISK35" s="305"/>
      <c r="ISL35" s="305"/>
      <c r="ISM35" s="305"/>
      <c r="ISN35" s="305"/>
      <c r="ISO35" s="305"/>
      <c r="ISP35" s="305"/>
      <c r="ISQ35" s="305"/>
      <c r="ISR35" s="305"/>
      <c r="ISS35" s="305"/>
      <c r="IST35" s="305"/>
      <c r="ISU35" s="305"/>
      <c r="ISV35" s="305"/>
      <c r="ISW35" s="305"/>
      <c r="ISX35" s="305"/>
      <c r="ISY35" s="305"/>
      <c r="ISZ35" s="305"/>
      <c r="ITA35" s="305"/>
      <c r="ITB35" s="305"/>
      <c r="ITC35" s="305"/>
      <c r="ITD35" s="305"/>
      <c r="ITE35" s="305"/>
      <c r="ITF35" s="305"/>
      <c r="ITG35" s="305"/>
      <c r="ITH35" s="305"/>
      <c r="ITI35" s="305"/>
      <c r="ITJ35" s="305"/>
      <c r="ITK35" s="305"/>
      <c r="ITL35" s="305"/>
      <c r="ITM35" s="305"/>
      <c r="ITN35" s="305"/>
      <c r="ITO35" s="305"/>
      <c r="ITP35" s="305"/>
      <c r="ITQ35" s="305"/>
      <c r="ITR35" s="305"/>
      <c r="ITS35" s="305"/>
      <c r="ITT35" s="305"/>
      <c r="ITU35" s="305"/>
      <c r="ITV35" s="305"/>
      <c r="ITW35" s="305"/>
      <c r="ITX35" s="305"/>
      <c r="ITY35" s="305"/>
      <c r="ITZ35" s="305"/>
      <c r="IUA35" s="305"/>
      <c r="IUB35" s="305"/>
      <c r="IUC35" s="305"/>
      <c r="IUD35" s="305"/>
      <c r="IUE35" s="305"/>
      <c r="IUF35" s="305"/>
      <c r="IUG35" s="305"/>
      <c r="IUH35" s="305"/>
      <c r="IUI35" s="305"/>
      <c r="IUJ35" s="305"/>
      <c r="IUK35" s="305"/>
      <c r="IUL35" s="305"/>
      <c r="IUM35" s="305"/>
      <c r="IUN35" s="305"/>
      <c r="IUO35" s="305"/>
      <c r="IUP35" s="305"/>
      <c r="IUQ35" s="305"/>
      <c r="IUR35" s="305"/>
      <c r="IUS35" s="305"/>
      <c r="IUT35" s="305"/>
      <c r="IUU35" s="305"/>
      <c r="IUV35" s="305"/>
      <c r="IUW35" s="305"/>
      <c r="IUX35" s="305"/>
      <c r="IUY35" s="305"/>
      <c r="IUZ35" s="305"/>
      <c r="IVA35" s="305"/>
      <c r="IVB35" s="305"/>
      <c r="IVC35" s="305"/>
      <c r="IVD35" s="305"/>
      <c r="IVE35" s="305"/>
      <c r="IVF35" s="305"/>
      <c r="IVG35" s="305"/>
      <c r="IVH35" s="305"/>
      <c r="IVI35" s="305"/>
      <c r="IVJ35" s="305"/>
      <c r="IVK35" s="305"/>
      <c r="IVL35" s="305"/>
      <c r="IVM35" s="305"/>
      <c r="IVN35" s="305"/>
      <c r="IVO35" s="305"/>
      <c r="IVP35" s="305"/>
      <c r="IVQ35" s="305"/>
      <c r="IVR35" s="305"/>
      <c r="IVS35" s="305"/>
      <c r="IVT35" s="305"/>
      <c r="IVU35" s="305"/>
      <c r="IVV35" s="305"/>
      <c r="IVW35" s="305"/>
      <c r="IVX35" s="305"/>
      <c r="IVY35" s="305"/>
      <c r="IVZ35" s="305"/>
      <c r="IWA35" s="305"/>
      <c r="IWB35" s="305"/>
      <c r="IWC35" s="305"/>
      <c r="IWD35" s="305"/>
      <c r="IWE35" s="305"/>
      <c r="IWF35" s="305"/>
      <c r="IWG35" s="305"/>
      <c r="IWH35" s="305"/>
      <c r="IWI35" s="305"/>
      <c r="IWJ35" s="305"/>
      <c r="IWK35" s="305"/>
      <c r="IWL35" s="305"/>
      <c r="IWM35" s="305"/>
      <c r="IWN35" s="305"/>
      <c r="IWO35" s="305"/>
      <c r="IWP35" s="305"/>
      <c r="IWQ35" s="305"/>
      <c r="IWR35" s="305"/>
      <c r="IWS35" s="305"/>
      <c r="IWT35" s="305"/>
      <c r="IWU35" s="305"/>
      <c r="IWV35" s="305"/>
      <c r="IWW35" s="305"/>
      <c r="IWX35" s="305"/>
      <c r="IWY35" s="305"/>
      <c r="IWZ35" s="305"/>
      <c r="IXA35" s="305"/>
      <c r="IXB35" s="305"/>
      <c r="IXC35" s="305"/>
      <c r="IXD35" s="305"/>
      <c r="IXE35" s="305"/>
      <c r="IXF35" s="305"/>
      <c r="IXG35" s="305"/>
      <c r="IXH35" s="305"/>
      <c r="IXI35" s="305"/>
      <c r="IXJ35" s="305"/>
      <c r="IXK35" s="305"/>
      <c r="IXL35" s="305"/>
      <c r="IXM35" s="305"/>
      <c r="IXN35" s="305"/>
      <c r="IXO35" s="305"/>
      <c r="IXP35" s="305"/>
      <c r="IXQ35" s="305"/>
      <c r="IXR35" s="305"/>
      <c r="IXS35" s="305"/>
      <c r="IXT35" s="305"/>
      <c r="IXU35" s="305"/>
      <c r="IXV35" s="305"/>
      <c r="IXW35" s="305"/>
      <c r="IXX35" s="305"/>
      <c r="IXY35" s="305"/>
      <c r="IXZ35" s="305"/>
      <c r="IYA35" s="305"/>
      <c r="IYB35" s="305"/>
      <c r="IYC35" s="305"/>
      <c r="IYD35" s="305"/>
      <c r="IYE35" s="305"/>
      <c r="IYF35" s="305"/>
      <c r="IYG35" s="305"/>
      <c r="IYH35" s="305"/>
      <c r="IYI35" s="305"/>
      <c r="IYJ35" s="305"/>
      <c r="IYK35" s="305"/>
      <c r="IYL35" s="305"/>
      <c r="IYM35" s="305"/>
      <c r="IYN35" s="305"/>
      <c r="IYO35" s="305"/>
      <c r="IYP35" s="305"/>
      <c r="IYQ35" s="305"/>
      <c r="IYR35" s="305"/>
      <c r="IYS35" s="305"/>
      <c r="IYT35" s="305"/>
      <c r="IYU35" s="305"/>
      <c r="IYV35" s="305"/>
      <c r="IYW35" s="305"/>
      <c r="IYX35" s="305"/>
      <c r="IYY35" s="305"/>
      <c r="IYZ35" s="305"/>
      <c r="IZA35" s="305"/>
      <c r="IZB35" s="305"/>
      <c r="IZC35" s="305"/>
      <c r="IZD35" s="305"/>
      <c r="IZE35" s="305"/>
      <c r="IZF35" s="305"/>
      <c r="IZG35" s="305"/>
      <c r="IZH35" s="305"/>
      <c r="IZI35" s="305"/>
      <c r="IZJ35" s="305"/>
      <c r="IZK35" s="305"/>
      <c r="IZL35" s="305"/>
      <c r="IZM35" s="305"/>
      <c r="IZN35" s="305"/>
      <c r="IZO35" s="305"/>
      <c r="IZP35" s="305"/>
      <c r="IZQ35" s="305"/>
      <c r="IZR35" s="305"/>
      <c r="IZS35" s="305"/>
      <c r="IZT35" s="305"/>
      <c r="IZU35" s="305"/>
      <c r="IZV35" s="305"/>
      <c r="IZW35" s="305"/>
      <c r="IZX35" s="305"/>
      <c r="IZY35" s="305"/>
      <c r="IZZ35" s="305"/>
      <c r="JAA35" s="305"/>
      <c r="JAB35" s="305"/>
      <c r="JAC35" s="305"/>
      <c r="JAD35" s="305"/>
      <c r="JAE35" s="305"/>
      <c r="JAF35" s="305"/>
      <c r="JAG35" s="305"/>
      <c r="JAH35" s="305"/>
      <c r="JAI35" s="305"/>
      <c r="JAJ35" s="305"/>
      <c r="JAK35" s="305"/>
      <c r="JAL35" s="305"/>
      <c r="JAM35" s="305"/>
      <c r="JAN35" s="305"/>
      <c r="JAO35" s="305"/>
      <c r="JAP35" s="305"/>
      <c r="JAQ35" s="305"/>
      <c r="JAR35" s="305"/>
      <c r="JAS35" s="305"/>
      <c r="JAT35" s="305"/>
      <c r="JAU35" s="305"/>
      <c r="JAV35" s="305"/>
      <c r="JAW35" s="305"/>
      <c r="JAX35" s="305"/>
      <c r="JAY35" s="305"/>
      <c r="JAZ35" s="305"/>
      <c r="JBA35" s="305"/>
      <c r="JBB35" s="305"/>
      <c r="JBC35" s="305"/>
      <c r="JBD35" s="305"/>
      <c r="JBE35" s="305"/>
      <c r="JBF35" s="305"/>
      <c r="JBG35" s="305"/>
      <c r="JBH35" s="305"/>
      <c r="JBI35" s="305"/>
      <c r="JBJ35" s="305"/>
      <c r="JBK35" s="305"/>
      <c r="JBL35" s="305"/>
      <c r="JBM35" s="305"/>
      <c r="JBN35" s="305"/>
      <c r="JBO35" s="305"/>
      <c r="JBP35" s="305"/>
      <c r="JBQ35" s="305"/>
      <c r="JBR35" s="305"/>
      <c r="JBS35" s="305"/>
      <c r="JBT35" s="305"/>
      <c r="JBU35" s="305"/>
      <c r="JBV35" s="305"/>
      <c r="JBW35" s="305"/>
      <c r="JBX35" s="305"/>
      <c r="JBY35" s="305"/>
      <c r="JBZ35" s="305"/>
      <c r="JCA35" s="305"/>
      <c r="JCB35" s="305"/>
      <c r="JCC35" s="305"/>
      <c r="JCD35" s="305"/>
      <c r="JCE35" s="305"/>
      <c r="JCF35" s="305"/>
      <c r="JCG35" s="305"/>
      <c r="JCH35" s="305"/>
      <c r="JCI35" s="305"/>
      <c r="JCJ35" s="305"/>
      <c r="JCK35" s="305"/>
      <c r="JCL35" s="305"/>
      <c r="JCM35" s="305"/>
      <c r="JCN35" s="305"/>
      <c r="JCO35" s="305"/>
      <c r="JCP35" s="305"/>
      <c r="JCQ35" s="305"/>
      <c r="JCR35" s="305"/>
      <c r="JCS35" s="305"/>
      <c r="JCT35" s="305"/>
      <c r="JCU35" s="305"/>
      <c r="JCV35" s="305"/>
      <c r="JCW35" s="305"/>
      <c r="JCX35" s="305"/>
      <c r="JCY35" s="305"/>
      <c r="JCZ35" s="305"/>
      <c r="JDA35" s="305"/>
      <c r="JDB35" s="305"/>
      <c r="JDC35" s="305"/>
      <c r="JDD35" s="305"/>
      <c r="JDE35" s="305"/>
      <c r="JDF35" s="305"/>
      <c r="JDG35" s="305"/>
      <c r="JDH35" s="305"/>
      <c r="JDI35" s="305"/>
      <c r="JDJ35" s="305"/>
      <c r="JDK35" s="305"/>
      <c r="JDL35" s="305"/>
      <c r="JDM35" s="305"/>
      <c r="JDN35" s="305"/>
      <c r="JDO35" s="305"/>
      <c r="JDP35" s="305"/>
      <c r="JDQ35" s="305"/>
      <c r="JDR35" s="305"/>
      <c r="JDS35" s="305"/>
      <c r="JDT35" s="305"/>
      <c r="JDU35" s="305"/>
      <c r="JDV35" s="305"/>
      <c r="JDW35" s="305"/>
      <c r="JDX35" s="305"/>
      <c r="JDY35" s="305"/>
      <c r="JDZ35" s="305"/>
      <c r="JEA35" s="305"/>
      <c r="JEB35" s="305"/>
      <c r="JEC35" s="305"/>
      <c r="JED35" s="305"/>
      <c r="JEE35" s="305"/>
      <c r="JEF35" s="305"/>
      <c r="JEG35" s="305"/>
      <c r="JEH35" s="305"/>
      <c r="JEI35" s="305"/>
      <c r="JEJ35" s="305"/>
      <c r="JEK35" s="305"/>
      <c r="JEL35" s="305"/>
      <c r="JEM35" s="305"/>
      <c r="JEN35" s="305"/>
      <c r="JEO35" s="305"/>
      <c r="JEP35" s="305"/>
      <c r="JEQ35" s="305"/>
      <c r="JER35" s="305"/>
      <c r="JES35" s="305"/>
      <c r="JET35" s="305"/>
      <c r="JEU35" s="305"/>
      <c r="JEV35" s="305"/>
      <c r="JEW35" s="305"/>
      <c r="JEX35" s="305"/>
      <c r="JEY35" s="305"/>
      <c r="JEZ35" s="305"/>
      <c r="JFA35" s="305"/>
      <c r="JFB35" s="305"/>
      <c r="JFC35" s="305"/>
      <c r="JFD35" s="305"/>
      <c r="JFE35" s="305"/>
      <c r="JFF35" s="305"/>
      <c r="JFG35" s="305"/>
      <c r="JFH35" s="305"/>
      <c r="JFI35" s="305"/>
      <c r="JFJ35" s="305"/>
      <c r="JFK35" s="305"/>
      <c r="JFL35" s="305"/>
      <c r="JFM35" s="305"/>
      <c r="JFN35" s="305"/>
      <c r="JFO35" s="305"/>
      <c r="JFP35" s="305"/>
      <c r="JFQ35" s="305"/>
      <c r="JFR35" s="305"/>
      <c r="JFS35" s="305"/>
      <c r="JFT35" s="305"/>
      <c r="JFU35" s="305"/>
      <c r="JFV35" s="305"/>
      <c r="JFW35" s="305"/>
      <c r="JFX35" s="305"/>
      <c r="JFY35" s="305"/>
      <c r="JFZ35" s="305"/>
      <c r="JGA35" s="305"/>
      <c r="JGB35" s="305"/>
      <c r="JGC35" s="305"/>
      <c r="JGD35" s="305"/>
      <c r="JGE35" s="305"/>
      <c r="JGF35" s="305"/>
      <c r="JGG35" s="305"/>
      <c r="JGH35" s="305"/>
      <c r="JGI35" s="305"/>
      <c r="JGJ35" s="305"/>
      <c r="JGK35" s="305"/>
      <c r="JGL35" s="305"/>
      <c r="JGM35" s="305"/>
      <c r="JGN35" s="305"/>
      <c r="JGO35" s="305"/>
      <c r="JGP35" s="305"/>
      <c r="JGQ35" s="305"/>
      <c r="JGR35" s="305"/>
      <c r="JGS35" s="305"/>
      <c r="JGT35" s="305"/>
      <c r="JGU35" s="305"/>
      <c r="JGV35" s="305"/>
      <c r="JGW35" s="305"/>
      <c r="JGX35" s="305"/>
      <c r="JGY35" s="305"/>
      <c r="JGZ35" s="305"/>
      <c r="JHA35" s="305"/>
      <c r="JHB35" s="305"/>
      <c r="JHC35" s="305"/>
      <c r="JHD35" s="305"/>
      <c r="JHE35" s="305"/>
      <c r="JHF35" s="305"/>
      <c r="JHG35" s="305"/>
      <c r="JHH35" s="305"/>
      <c r="JHI35" s="305"/>
      <c r="JHJ35" s="305"/>
      <c r="JHK35" s="305"/>
      <c r="JHL35" s="305"/>
      <c r="JHM35" s="305"/>
      <c r="JHN35" s="305"/>
      <c r="JHO35" s="305"/>
      <c r="JHP35" s="305"/>
      <c r="JHQ35" s="305"/>
      <c r="JHR35" s="305"/>
      <c r="JHS35" s="305"/>
      <c r="JHT35" s="305"/>
      <c r="JHU35" s="305"/>
      <c r="JHV35" s="305"/>
      <c r="JHW35" s="305"/>
      <c r="JHX35" s="305"/>
      <c r="JHY35" s="305"/>
      <c r="JHZ35" s="305"/>
      <c r="JIA35" s="305"/>
      <c r="JIB35" s="305"/>
      <c r="JIC35" s="305"/>
      <c r="JID35" s="305"/>
      <c r="JIE35" s="305"/>
      <c r="JIF35" s="305"/>
      <c r="JIG35" s="305"/>
      <c r="JIH35" s="305"/>
      <c r="JII35" s="305"/>
      <c r="JIJ35" s="305"/>
      <c r="JIK35" s="305"/>
      <c r="JIL35" s="305"/>
      <c r="JIM35" s="305"/>
      <c r="JIN35" s="305"/>
      <c r="JIO35" s="305"/>
      <c r="JIP35" s="305"/>
      <c r="JIQ35" s="305"/>
      <c r="JIR35" s="305"/>
      <c r="JIS35" s="305"/>
      <c r="JIT35" s="305"/>
      <c r="JIU35" s="305"/>
      <c r="JIV35" s="305"/>
      <c r="JIW35" s="305"/>
      <c r="JIX35" s="305"/>
      <c r="JIY35" s="305"/>
      <c r="JIZ35" s="305"/>
      <c r="JJA35" s="305"/>
      <c r="JJB35" s="305"/>
      <c r="JJC35" s="305"/>
      <c r="JJD35" s="305"/>
      <c r="JJE35" s="305"/>
      <c r="JJF35" s="305"/>
      <c r="JJG35" s="305"/>
      <c r="JJH35" s="305"/>
      <c r="JJI35" s="305"/>
      <c r="JJJ35" s="305"/>
      <c r="JJK35" s="305"/>
      <c r="JJL35" s="305"/>
      <c r="JJM35" s="305"/>
      <c r="JJN35" s="305"/>
      <c r="JJO35" s="305"/>
      <c r="JJP35" s="305"/>
      <c r="JJQ35" s="305"/>
      <c r="JJR35" s="305"/>
      <c r="JJS35" s="305"/>
      <c r="JJT35" s="305"/>
      <c r="JJU35" s="305"/>
      <c r="JJV35" s="305"/>
      <c r="JJW35" s="305"/>
      <c r="JJX35" s="305"/>
      <c r="JJY35" s="305"/>
      <c r="JJZ35" s="305"/>
      <c r="JKA35" s="305"/>
      <c r="JKB35" s="305"/>
      <c r="JKC35" s="305"/>
      <c r="JKD35" s="305"/>
      <c r="JKE35" s="305"/>
      <c r="JKF35" s="305"/>
      <c r="JKG35" s="305"/>
      <c r="JKH35" s="305"/>
      <c r="JKI35" s="305"/>
      <c r="JKJ35" s="305"/>
      <c r="JKK35" s="305"/>
      <c r="JKL35" s="305"/>
      <c r="JKM35" s="305"/>
      <c r="JKN35" s="305"/>
      <c r="JKO35" s="305"/>
      <c r="JKP35" s="305"/>
      <c r="JKQ35" s="305"/>
      <c r="JKR35" s="305"/>
      <c r="JKS35" s="305"/>
      <c r="JKT35" s="305"/>
      <c r="JKU35" s="305"/>
      <c r="JKV35" s="305"/>
      <c r="JKW35" s="305"/>
      <c r="JKX35" s="305"/>
      <c r="JKY35" s="305"/>
      <c r="JKZ35" s="305"/>
      <c r="JLA35" s="305"/>
      <c r="JLB35" s="305"/>
      <c r="JLC35" s="305"/>
      <c r="JLD35" s="305"/>
      <c r="JLE35" s="305"/>
      <c r="JLF35" s="305"/>
      <c r="JLG35" s="305"/>
      <c r="JLH35" s="305"/>
      <c r="JLI35" s="305"/>
      <c r="JLJ35" s="305"/>
      <c r="JLK35" s="305"/>
      <c r="JLL35" s="305"/>
      <c r="JLM35" s="305"/>
      <c r="JLN35" s="305"/>
      <c r="JLO35" s="305"/>
      <c r="JLP35" s="305"/>
      <c r="JLQ35" s="305"/>
      <c r="JLR35" s="305"/>
      <c r="JLS35" s="305"/>
      <c r="JLT35" s="305"/>
      <c r="JLU35" s="305"/>
      <c r="JLV35" s="305"/>
      <c r="JLW35" s="305"/>
      <c r="JLX35" s="305"/>
      <c r="JLY35" s="305"/>
      <c r="JLZ35" s="305"/>
      <c r="JMA35" s="305"/>
      <c r="JMB35" s="305"/>
      <c r="JMC35" s="305"/>
      <c r="JMD35" s="305"/>
      <c r="JME35" s="305"/>
      <c r="JMF35" s="305"/>
      <c r="JMG35" s="305"/>
      <c r="JMH35" s="305"/>
      <c r="JMI35" s="305"/>
      <c r="JMJ35" s="305"/>
      <c r="JMK35" s="305"/>
      <c r="JML35" s="305"/>
      <c r="JMM35" s="305"/>
      <c r="JMN35" s="305"/>
      <c r="JMO35" s="305"/>
      <c r="JMP35" s="305"/>
      <c r="JMQ35" s="305"/>
      <c r="JMR35" s="305"/>
      <c r="JMS35" s="305"/>
      <c r="JMT35" s="305"/>
      <c r="JMU35" s="305"/>
      <c r="JMV35" s="305"/>
      <c r="JMW35" s="305"/>
      <c r="JMX35" s="305"/>
      <c r="JMY35" s="305"/>
      <c r="JMZ35" s="305"/>
      <c r="JNA35" s="305"/>
      <c r="JNB35" s="305"/>
      <c r="JNC35" s="305"/>
      <c r="JND35" s="305"/>
      <c r="JNE35" s="305"/>
      <c r="JNF35" s="305"/>
      <c r="JNG35" s="305"/>
      <c r="JNH35" s="305"/>
      <c r="JNI35" s="305"/>
      <c r="JNJ35" s="305"/>
      <c r="JNK35" s="305"/>
      <c r="JNL35" s="305"/>
      <c r="JNM35" s="305"/>
      <c r="JNN35" s="305"/>
      <c r="JNO35" s="305"/>
      <c r="JNP35" s="305"/>
      <c r="JNQ35" s="305"/>
      <c r="JNR35" s="305"/>
      <c r="JNS35" s="305"/>
      <c r="JNT35" s="305"/>
      <c r="JNU35" s="305"/>
      <c r="JNV35" s="305"/>
      <c r="JNW35" s="305"/>
      <c r="JNX35" s="305"/>
      <c r="JNY35" s="305"/>
      <c r="JNZ35" s="305"/>
      <c r="JOA35" s="305"/>
      <c r="JOB35" s="305"/>
      <c r="JOC35" s="305"/>
      <c r="JOD35" s="305"/>
      <c r="JOE35" s="305"/>
      <c r="JOF35" s="305"/>
      <c r="JOG35" s="305"/>
      <c r="JOH35" s="305"/>
      <c r="JOI35" s="305"/>
      <c r="JOJ35" s="305"/>
      <c r="JOK35" s="305"/>
      <c r="JOL35" s="305"/>
      <c r="JOM35" s="305"/>
      <c r="JON35" s="305"/>
      <c r="JOO35" s="305"/>
      <c r="JOP35" s="305"/>
      <c r="JOQ35" s="305"/>
      <c r="JOR35" s="305"/>
      <c r="JOS35" s="305"/>
      <c r="JOT35" s="305"/>
      <c r="JOU35" s="305"/>
      <c r="JOV35" s="305"/>
      <c r="JOW35" s="305"/>
      <c r="JOX35" s="305"/>
      <c r="JOY35" s="305"/>
      <c r="JOZ35" s="305"/>
      <c r="JPA35" s="305"/>
      <c r="JPB35" s="305"/>
      <c r="JPC35" s="305"/>
      <c r="JPD35" s="305"/>
      <c r="JPE35" s="305"/>
      <c r="JPF35" s="305"/>
      <c r="JPG35" s="305"/>
      <c r="JPH35" s="305"/>
      <c r="JPI35" s="305"/>
      <c r="JPJ35" s="305"/>
      <c r="JPK35" s="305"/>
      <c r="JPL35" s="305"/>
      <c r="JPM35" s="305"/>
      <c r="JPN35" s="305"/>
      <c r="JPO35" s="305"/>
      <c r="JPP35" s="305"/>
      <c r="JPQ35" s="305"/>
      <c r="JPR35" s="305"/>
      <c r="JPS35" s="305"/>
      <c r="JPT35" s="305"/>
      <c r="JPU35" s="305"/>
      <c r="JPV35" s="305"/>
      <c r="JPW35" s="305"/>
      <c r="JPX35" s="305"/>
      <c r="JPY35" s="305"/>
      <c r="JPZ35" s="305"/>
      <c r="JQA35" s="305"/>
      <c r="JQB35" s="305"/>
      <c r="JQC35" s="305"/>
      <c r="JQD35" s="305"/>
      <c r="JQE35" s="305"/>
      <c r="JQF35" s="305"/>
      <c r="JQG35" s="305"/>
      <c r="JQH35" s="305"/>
      <c r="JQI35" s="305"/>
      <c r="JQJ35" s="305"/>
      <c r="JQK35" s="305"/>
      <c r="JQL35" s="305"/>
      <c r="JQM35" s="305"/>
      <c r="JQN35" s="305"/>
      <c r="JQO35" s="305"/>
      <c r="JQP35" s="305"/>
      <c r="JQQ35" s="305"/>
      <c r="JQR35" s="305"/>
      <c r="JQS35" s="305"/>
      <c r="JQT35" s="305"/>
      <c r="JQU35" s="305"/>
      <c r="JQV35" s="305"/>
      <c r="JQW35" s="305"/>
      <c r="JQX35" s="305"/>
      <c r="JQY35" s="305"/>
      <c r="JQZ35" s="305"/>
      <c r="JRA35" s="305"/>
      <c r="JRB35" s="305"/>
      <c r="JRC35" s="305"/>
      <c r="JRD35" s="305"/>
      <c r="JRE35" s="305"/>
      <c r="JRF35" s="305"/>
      <c r="JRG35" s="305"/>
      <c r="JRH35" s="305"/>
      <c r="JRI35" s="305"/>
      <c r="JRJ35" s="305"/>
      <c r="JRK35" s="305"/>
      <c r="JRL35" s="305"/>
      <c r="JRM35" s="305"/>
      <c r="JRN35" s="305"/>
      <c r="JRO35" s="305"/>
      <c r="JRP35" s="305"/>
      <c r="JRQ35" s="305"/>
      <c r="JRR35" s="305"/>
      <c r="JRS35" s="305"/>
      <c r="JRT35" s="305"/>
      <c r="JRU35" s="305"/>
      <c r="JRV35" s="305"/>
      <c r="JRW35" s="305"/>
      <c r="JRX35" s="305"/>
      <c r="JRY35" s="305"/>
      <c r="JRZ35" s="305"/>
      <c r="JSA35" s="305"/>
      <c r="JSB35" s="305"/>
      <c r="JSC35" s="305"/>
      <c r="JSD35" s="305"/>
      <c r="JSE35" s="305"/>
      <c r="JSF35" s="305"/>
      <c r="JSG35" s="305"/>
      <c r="JSH35" s="305"/>
      <c r="JSI35" s="305"/>
      <c r="JSJ35" s="305"/>
      <c r="JSK35" s="305"/>
      <c r="JSL35" s="305"/>
      <c r="JSM35" s="305"/>
      <c r="JSN35" s="305"/>
      <c r="JSO35" s="305"/>
      <c r="JSP35" s="305"/>
      <c r="JSQ35" s="305"/>
      <c r="JSR35" s="305"/>
      <c r="JSS35" s="305"/>
      <c r="JST35" s="305"/>
      <c r="JSU35" s="305"/>
      <c r="JSV35" s="305"/>
      <c r="JSW35" s="305"/>
      <c r="JSX35" s="305"/>
      <c r="JSY35" s="305"/>
      <c r="JSZ35" s="305"/>
      <c r="JTA35" s="305"/>
      <c r="JTB35" s="305"/>
      <c r="JTC35" s="305"/>
      <c r="JTD35" s="305"/>
      <c r="JTE35" s="305"/>
      <c r="JTF35" s="305"/>
      <c r="JTG35" s="305"/>
      <c r="JTH35" s="305"/>
      <c r="JTI35" s="305"/>
      <c r="JTJ35" s="305"/>
      <c r="JTK35" s="305"/>
      <c r="JTL35" s="305"/>
      <c r="JTM35" s="305"/>
      <c r="JTN35" s="305"/>
      <c r="JTO35" s="305"/>
      <c r="JTP35" s="305"/>
      <c r="JTQ35" s="305"/>
      <c r="JTR35" s="305"/>
      <c r="JTS35" s="305"/>
      <c r="JTT35" s="305"/>
      <c r="JTU35" s="305"/>
      <c r="JTV35" s="305"/>
      <c r="JTW35" s="305"/>
      <c r="JTX35" s="305"/>
      <c r="JTY35" s="305"/>
      <c r="JTZ35" s="305"/>
      <c r="JUA35" s="305"/>
      <c r="JUB35" s="305"/>
      <c r="JUC35" s="305"/>
      <c r="JUD35" s="305"/>
      <c r="JUE35" s="305"/>
      <c r="JUF35" s="305"/>
      <c r="JUG35" s="305"/>
      <c r="JUH35" s="305"/>
      <c r="JUI35" s="305"/>
      <c r="JUJ35" s="305"/>
      <c r="JUK35" s="305"/>
      <c r="JUL35" s="305"/>
      <c r="JUM35" s="305"/>
      <c r="JUN35" s="305"/>
      <c r="JUO35" s="305"/>
      <c r="JUP35" s="305"/>
      <c r="JUQ35" s="305"/>
      <c r="JUR35" s="305"/>
      <c r="JUS35" s="305"/>
      <c r="JUT35" s="305"/>
      <c r="JUU35" s="305"/>
      <c r="JUV35" s="305"/>
      <c r="JUW35" s="305"/>
      <c r="JUX35" s="305"/>
      <c r="JUY35" s="305"/>
      <c r="JUZ35" s="305"/>
      <c r="JVA35" s="305"/>
      <c r="JVB35" s="305"/>
      <c r="JVC35" s="305"/>
      <c r="JVD35" s="305"/>
      <c r="JVE35" s="305"/>
      <c r="JVF35" s="305"/>
      <c r="JVG35" s="305"/>
      <c r="JVH35" s="305"/>
      <c r="JVI35" s="305"/>
      <c r="JVJ35" s="305"/>
      <c r="JVK35" s="305"/>
      <c r="JVL35" s="305"/>
      <c r="JVM35" s="305"/>
      <c r="JVN35" s="305"/>
      <c r="JVO35" s="305"/>
      <c r="JVP35" s="305"/>
      <c r="JVQ35" s="305"/>
      <c r="JVR35" s="305"/>
      <c r="JVS35" s="305"/>
      <c r="JVT35" s="305"/>
      <c r="JVU35" s="305"/>
      <c r="JVV35" s="305"/>
      <c r="JVW35" s="305"/>
      <c r="JVX35" s="305"/>
      <c r="JVY35" s="305"/>
      <c r="JVZ35" s="305"/>
      <c r="JWA35" s="305"/>
      <c r="JWB35" s="305"/>
      <c r="JWC35" s="305"/>
      <c r="JWD35" s="305"/>
      <c r="JWE35" s="305"/>
      <c r="JWF35" s="305"/>
      <c r="JWG35" s="305"/>
      <c r="JWH35" s="305"/>
      <c r="JWI35" s="305"/>
      <c r="JWJ35" s="305"/>
      <c r="JWK35" s="305"/>
      <c r="JWL35" s="305"/>
      <c r="JWM35" s="305"/>
      <c r="JWN35" s="305"/>
      <c r="JWO35" s="305"/>
      <c r="JWP35" s="305"/>
      <c r="JWQ35" s="305"/>
      <c r="JWR35" s="305"/>
      <c r="JWS35" s="305"/>
      <c r="JWT35" s="305"/>
      <c r="JWU35" s="305"/>
      <c r="JWV35" s="305"/>
      <c r="JWW35" s="305"/>
      <c r="JWX35" s="305"/>
      <c r="JWY35" s="305"/>
      <c r="JWZ35" s="305"/>
      <c r="JXA35" s="305"/>
      <c r="JXB35" s="305"/>
      <c r="JXC35" s="305"/>
      <c r="JXD35" s="305"/>
      <c r="JXE35" s="305"/>
      <c r="JXF35" s="305"/>
      <c r="JXG35" s="305"/>
      <c r="JXH35" s="305"/>
      <c r="JXI35" s="305"/>
      <c r="JXJ35" s="305"/>
      <c r="JXK35" s="305"/>
      <c r="JXL35" s="305"/>
      <c r="JXM35" s="305"/>
      <c r="JXN35" s="305"/>
      <c r="JXO35" s="305"/>
      <c r="JXP35" s="305"/>
      <c r="JXQ35" s="305"/>
      <c r="JXR35" s="305"/>
      <c r="JXS35" s="305"/>
      <c r="JXT35" s="305"/>
      <c r="JXU35" s="305"/>
      <c r="JXV35" s="305"/>
      <c r="JXW35" s="305"/>
      <c r="JXX35" s="305"/>
      <c r="JXY35" s="305"/>
      <c r="JXZ35" s="305"/>
      <c r="JYA35" s="305"/>
      <c r="JYB35" s="305"/>
      <c r="JYC35" s="305"/>
      <c r="JYD35" s="305"/>
      <c r="JYE35" s="305"/>
      <c r="JYF35" s="305"/>
      <c r="JYG35" s="305"/>
      <c r="JYH35" s="305"/>
      <c r="JYI35" s="305"/>
      <c r="JYJ35" s="305"/>
      <c r="JYK35" s="305"/>
      <c r="JYL35" s="305"/>
      <c r="JYM35" s="305"/>
      <c r="JYN35" s="305"/>
      <c r="JYO35" s="305"/>
      <c r="JYP35" s="305"/>
      <c r="JYQ35" s="305"/>
      <c r="JYR35" s="305"/>
      <c r="JYS35" s="305"/>
      <c r="JYT35" s="305"/>
      <c r="JYU35" s="305"/>
      <c r="JYV35" s="305"/>
      <c r="JYW35" s="305"/>
      <c r="JYX35" s="305"/>
      <c r="JYY35" s="305"/>
      <c r="JYZ35" s="305"/>
      <c r="JZA35" s="305"/>
      <c r="JZB35" s="305"/>
      <c r="JZC35" s="305"/>
      <c r="JZD35" s="305"/>
      <c r="JZE35" s="305"/>
      <c r="JZF35" s="305"/>
      <c r="JZG35" s="305"/>
      <c r="JZH35" s="305"/>
      <c r="JZI35" s="305"/>
      <c r="JZJ35" s="305"/>
      <c r="JZK35" s="305"/>
      <c r="JZL35" s="305"/>
      <c r="JZM35" s="305"/>
      <c r="JZN35" s="305"/>
      <c r="JZO35" s="305"/>
      <c r="JZP35" s="305"/>
      <c r="JZQ35" s="305"/>
      <c r="JZR35" s="305"/>
      <c r="JZS35" s="305"/>
      <c r="JZT35" s="305"/>
      <c r="JZU35" s="305"/>
      <c r="JZV35" s="305"/>
      <c r="JZW35" s="305"/>
      <c r="JZX35" s="305"/>
      <c r="JZY35" s="305"/>
      <c r="JZZ35" s="305"/>
      <c r="KAA35" s="305"/>
      <c r="KAB35" s="305"/>
      <c r="KAC35" s="305"/>
      <c r="KAD35" s="305"/>
      <c r="KAE35" s="305"/>
      <c r="KAF35" s="305"/>
      <c r="KAG35" s="305"/>
      <c r="KAH35" s="305"/>
      <c r="KAI35" s="305"/>
      <c r="KAJ35" s="305"/>
      <c r="KAK35" s="305"/>
      <c r="KAL35" s="305"/>
      <c r="KAM35" s="305"/>
      <c r="KAN35" s="305"/>
      <c r="KAO35" s="305"/>
      <c r="KAP35" s="305"/>
      <c r="KAQ35" s="305"/>
      <c r="KAR35" s="305"/>
      <c r="KAS35" s="305"/>
      <c r="KAT35" s="305"/>
      <c r="KAU35" s="305"/>
      <c r="KAV35" s="305"/>
      <c r="KAW35" s="305"/>
      <c r="KAX35" s="305"/>
      <c r="KAY35" s="305"/>
      <c r="KAZ35" s="305"/>
      <c r="KBA35" s="305"/>
      <c r="KBB35" s="305"/>
      <c r="KBC35" s="305"/>
      <c r="KBD35" s="305"/>
      <c r="KBE35" s="305"/>
      <c r="KBF35" s="305"/>
      <c r="KBG35" s="305"/>
      <c r="KBH35" s="305"/>
      <c r="KBI35" s="305"/>
      <c r="KBJ35" s="305"/>
      <c r="KBK35" s="305"/>
      <c r="KBL35" s="305"/>
      <c r="KBM35" s="305"/>
      <c r="KBN35" s="305"/>
      <c r="KBO35" s="305"/>
      <c r="KBP35" s="305"/>
      <c r="KBQ35" s="305"/>
      <c r="KBR35" s="305"/>
      <c r="KBS35" s="305"/>
      <c r="KBT35" s="305"/>
      <c r="KBU35" s="305"/>
      <c r="KBV35" s="305"/>
      <c r="KBW35" s="305"/>
      <c r="KBX35" s="305"/>
      <c r="KBY35" s="305"/>
      <c r="KBZ35" s="305"/>
      <c r="KCA35" s="305"/>
      <c r="KCB35" s="305"/>
      <c r="KCC35" s="305"/>
      <c r="KCD35" s="305"/>
      <c r="KCE35" s="305"/>
      <c r="KCF35" s="305"/>
      <c r="KCG35" s="305"/>
      <c r="KCH35" s="305"/>
      <c r="KCI35" s="305"/>
      <c r="KCJ35" s="305"/>
      <c r="KCK35" s="305"/>
      <c r="KCL35" s="305"/>
      <c r="KCM35" s="305"/>
      <c r="KCN35" s="305"/>
      <c r="KCO35" s="305"/>
      <c r="KCP35" s="305"/>
      <c r="KCQ35" s="305"/>
      <c r="KCR35" s="305"/>
      <c r="KCS35" s="305"/>
      <c r="KCT35" s="305"/>
      <c r="KCU35" s="305"/>
      <c r="KCV35" s="305"/>
      <c r="KCW35" s="305"/>
      <c r="KCX35" s="305"/>
      <c r="KCY35" s="305"/>
      <c r="KCZ35" s="305"/>
      <c r="KDA35" s="305"/>
      <c r="KDB35" s="305"/>
      <c r="KDC35" s="305"/>
      <c r="KDD35" s="305"/>
      <c r="KDE35" s="305"/>
      <c r="KDF35" s="305"/>
      <c r="KDG35" s="305"/>
      <c r="KDH35" s="305"/>
      <c r="KDI35" s="305"/>
      <c r="KDJ35" s="305"/>
      <c r="KDK35" s="305"/>
      <c r="KDL35" s="305"/>
      <c r="KDM35" s="305"/>
      <c r="KDN35" s="305"/>
      <c r="KDO35" s="305"/>
      <c r="KDP35" s="305"/>
      <c r="KDQ35" s="305"/>
      <c r="KDR35" s="305"/>
      <c r="KDS35" s="305"/>
      <c r="KDT35" s="305"/>
      <c r="KDU35" s="305"/>
      <c r="KDV35" s="305"/>
      <c r="KDW35" s="305"/>
      <c r="KDX35" s="305"/>
      <c r="KDY35" s="305"/>
      <c r="KDZ35" s="305"/>
      <c r="KEA35" s="305"/>
      <c r="KEB35" s="305"/>
      <c r="KEC35" s="305"/>
      <c r="KED35" s="305"/>
      <c r="KEE35" s="305"/>
      <c r="KEF35" s="305"/>
      <c r="KEG35" s="305"/>
      <c r="KEH35" s="305"/>
      <c r="KEI35" s="305"/>
      <c r="KEJ35" s="305"/>
      <c r="KEK35" s="305"/>
      <c r="KEL35" s="305"/>
      <c r="KEM35" s="305"/>
      <c r="KEN35" s="305"/>
      <c r="KEO35" s="305"/>
      <c r="KEP35" s="305"/>
      <c r="KEQ35" s="305"/>
      <c r="KER35" s="305"/>
      <c r="KES35" s="305"/>
      <c r="KET35" s="305"/>
      <c r="KEU35" s="305"/>
      <c r="KEV35" s="305"/>
      <c r="KEW35" s="305"/>
      <c r="KEX35" s="305"/>
      <c r="KEY35" s="305"/>
      <c r="KEZ35" s="305"/>
      <c r="KFA35" s="305"/>
      <c r="KFB35" s="305"/>
      <c r="KFC35" s="305"/>
      <c r="KFD35" s="305"/>
      <c r="KFE35" s="305"/>
      <c r="KFF35" s="305"/>
      <c r="KFG35" s="305"/>
      <c r="KFH35" s="305"/>
      <c r="KFI35" s="305"/>
      <c r="KFJ35" s="305"/>
      <c r="KFK35" s="305"/>
      <c r="KFL35" s="305"/>
      <c r="KFM35" s="305"/>
      <c r="KFN35" s="305"/>
      <c r="KFO35" s="305"/>
      <c r="KFP35" s="305"/>
      <c r="KFQ35" s="305"/>
      <c r="KFR35" s="305"/>
      <c r="KFS35" s="305"/>
      <c r="KFT35" s="305"/>
      <c r="KFU35" s="305"/>
      <c r="KFV35" s="305"/>
      <c r="KFW35" s="305"/>
      <c r="KFX35" s="305"/>
      <c r="KFY35" s="305"/>
      <c r="KFZ35" s="305"/>
      <c r="KGA35" s="305"/>
      <c r="KGB35" s="305"/>
      <c r="KGC35" s="305"/>
      <c r="KGD35" s="305"/>
      <c r="KGE35" s="305"/>
      <c r="KGF35" s="305"/>
      <c r="KGG35" s="305"/>
      <c r="KGH35" s="305"/>
      <c r="KGI35" s="305"/>
      <c r="KGJ35" s="305"/>
      <c r="KGK35" s="305"/>
      <c r="KGL35" s="305"/>
      <c r="KGM35" s="305"/>
      <c r="KGN35" s="305"/>
      <c r="KGO35" s="305"/>
      <c r="KGP35" s="305"/>
      <c r="KGQ35" s="305"/>
      <c r="KGR35" s="305"/>
      <c r="KGS35" s="305"/>
      <c r="KGT35" s="305"/>
      <c r="KGU35" s="305"/>
      <c r="KGV35" s="305"/>
      <c r="KGW35" s="305"/>
      <c r="KGX35" s="305"/>
      <c r="KGY35" s="305"/>
      <c r="KGZ35" s="305"/>
      <c r="KHA35" s="305"/>
      <c r="KHB35" s="305"/>
      <c r="KHC35" s="305"/>
      <c r="KHD35" s="305"/>
      <c r="KHE35" s="305"/>
      <c r="KHF35" s="305"/>
      <c r="KHG35" s="305"/>
      <c r="KHH35" s="305"/>
      <c r="KHI35" s="305"/>
      <c r="KHJ35" s="305"/>
      <c r="KHK35" s="305"/>
      <c r="KHL35" s="305"/>
      <c r="KHM35" s="305"/>
      <c r="KHN35" s="305"/>
      <c r="KHO35" s="305"/>
      <c r="KHP35" s="305"/>
      <c r="KHQ35" s="305"/>
      <c r="KHR35" s="305"/>
      <c r="KHS35" s="305"/>
      <c r="KHT35" s="305"/>
      <c r="KHU35" s="305"/>
      <c r="KHV35" s="305"/>
      <c r="KHW35" s="305"/>
      <c r="KHX35" s="305"/>
      <c r="KHY35" s="305"/>
      <c r="KHZ35" s="305"/>
      <c r="KIA35" s="305"/>
      <c r="KIB35" s="305"/>
      <c r="KIC35" s="305"/>
      <c r="KID35" s="305"/>
      <c r="KIE35" s="305"/>
      <c r="KIF35" s="305"/>
      <c r="KIG35" s="305"/>
      <c r="KIH35" s="305"/>
      <c r="KII35" s="305"/>
      <c r="KIJ35" s="305"/>
      <c r="KIK35" s="305"/>
      <c r="KIL35" s="305"/>
      <c r="KIM35" s="305"/>
      <c r="KIN35" s="305"/>
      <c r="KIO35" s="305"/>
      <c r="KIP35" s="305"/>
      <c r="KIQ35" s="305"/>
      <c r="KIR35" s="305"/>
      <c r="KIS35" s="305"/>
      <c r="KIT35" s="305"/>
      <c r="KIU35" s="305"/>
      <c r="KIV35" s="305"/>
      <c r="KIW35" s="305"/>
      <c r="KIX35" s="305"/>
      <c r="KIY35" s="305"/>
      <c r="KIZ35" s="305"/>
      <c r="KJA35" s="305"/>
      <c r="KJB35" s="305"/>
      <c r="KJC35" s="305"/>
      <c r="KJD35" s="305"/>
      <c r="KJE35" s="305"/>
      <c r="KJF35" s="305"/>
      <c r="KJG35" s="305"/>
      <c r="KJH35" s="305"/>
      <c r="KJI35" s="305"/>
      <c r="KJJ35" s="305"/>
      <c r="KJK35" s="305"/>
      <c r="KJL35" s="305"/>
      <c r="KJM35" s="305"/>
      <c r="KJN35" s="305"/>
      <c r="KJO35" s="305"/>
      <c r="KJP35" s="305"/>
      <c r="KJQ35" s="305"/>
      <c r="KJR35" s="305"/>
      <c r="KJS35" s="305"/>
      <c r="KJT35" s="305"/>
      <c r="KJU35" s="305"/>
      <c r="KJV35" s="305"/>
      <c r="KJW35" s="305"/>
      <c r="KJX35" s="305"/>
      <c r="KJY35" s="305"/>
      <c r="KJZ35" s="305"/>
      <c r="KKA35" s="305"/>
      <c r="KKB35" s="305"/>
      <c r="KKC35" s="305"/>
      <c r="KKD35" s="305"/>
      <c r="KKE35" s="305"/>
      <c r="KKF35" s="305"/>
      <c r="KKG35" s="305"/>
      <c r="KKH35" s="305"/>
      <c r="KKI35" s="305"/>
      <c r="KKJ35" s="305"/>
      <c r="KKK35" s="305"/>
      <c r="KKL35" s="305"/>
      <c r="KKM35" s="305"/>
      <c r="KKN35" s="305"/>
      <c r="KKO35" s="305"/>
      <c r="KKP35" s="305"/>
      <c r="KKQ35" s="305"/>
      <c r="KKR35" s="305"/>
      <c r="KKS35" s="305"/>
      <c r="KKT35" s="305"/>
      <c r="KKU35" s="305"/>
      <c r="KKV35" s="305"/>
      <c r="KKW35" s="305"/>
      <c r="KKX35" s="305"/>
      <c r="KKY35" s="305"/>
      <c r="KKZ35" s="305"/>
      <c r="KLA35" s="305"/>
      <c r="KLB35" s="305"/>
      <c r="KLC35" s="305"/>
      <c r="KLD35" s="305"/>
      <c r="KLE35" s="305"/>
      <c r="KLF35" s="305"/>
      <c r="KLG35" s="305"/>
      <c r="KLH35" s="305"/>
      <c r="KLI35" s="305"/>
      <c r="KLJ35" s="305"/>
      <c r="KLK35" s="305"/>
      <c r="KLL35" s="305"/>
      <c r="KLM35" s="305"/>
      <c r="KLN35" s="305"/>
      <c r="KLO35" s="305"/>
      <c r="KLP35" s="305"/>
      <c r="KLQ35" s="305"/>
      <c r="KLR35" s="305"/>
      <c r="KLS35" s="305"/>
      <c r="KLT35" s="305"/>
      <c r="KLU35" s="305"/>
      <c r="KLV35" s="305"/>
      <c r="KLW35" s="305"/>
      <c r="KLX35" s="305"/>
      <c r="KLY35" s="305"/>
      <c r="KLZ35" s="305"/>
      <c r="KMA35" s="305"/>
      <c r="KMB35" s="305"/>
      <c r="KMC35" s="305"/>
      <c r="KMD35" s="305"/>
      <c r="KME35" s="305"/>
      <c r="KMF35" s="305"/>
      <c r="KMG35" s="305"/>
      <c r="KMH35" s="305"/>
      <c r="KMI35" s="305"/>
      <c r="KMJ35" s="305"/>
      <c r="KMK35" s="305"/>
      <c r="KML35" s="305"/>
      <c r="KMM35" s="305"/>
      <c r="KMN35" s="305"/>
      <c r="KMO35" s="305"/>
      <c r="KMP35" s="305"/>
      <c r="KMQ35" s="305"/>
      <c r="KMR35" s="305"/>
      <c r="KMS35" s="305"/>
      <c r="KMT35" s="305"/>
      <c r="KMU35" s="305"/>
      <c r="KMV35" s="305"/>
      <c r="KMW35" s="305"/>
      <c r="KMX35" s="305"/>
      <c r="KMY35" s="305"/>
      <c r="KMZ35" s="305"/>
      <c r="KNA35" s="305"/>
      <c r="KNB35" s="305"/>
      <c r="KNC35" s="305"/>
      <c r="KND35" s="305"/>
      <c r="KNE35" s="305"/>
      <c r="KNF35" s="305"/>
      <c r="KNG35" s="305"/>
      <c r="KNH35" s="305"/>
      <c r="KNI35" s="305"/>
      <c r="KNJ35" s="305"/>
      <c r="KNK35" s="305"/>
      <c r="KNL35" s="305"/>
      <c r="KNM35" s="305"/>
      <c r="KNN35" s="305"/>
      <c r="KNO35" s="305"/>
      <c r="KNP35" s="305"/>
      <c r="KNQ35" s="305"/>
      <c r="KNR35" s="305"/>
      <c r="KNS35" s="305"/>
      <c r="KNT35" s="305"/>
      <c r="KNU35" s="305"/>
      <c r="KNV35" s="305"/>
      <c r="KNW35" s="305"/>
      <c r="KNX35" s="305"/>
      <c r="KNY35" s="305"/>
      <c r="KNZ35" s="305"/>
      <c r="KOA35" s="305"/>
      <c r="KOB35" s="305"/>
      <c r="KOC35" s="305"/>
      <c r="KOD35" s="305"/>
      <c r="KOE35" s="305"/>
      <c r="KOF35" s="305"/>
      <c r="KOG35" s="305"/>
      <c r="KOH35" s="305"/>
      <c r="KOI35" s="305"/>
      <c r="KOJ35" s="305"/>
      <c r="KOK35" s="305"/>
      <c r="KOL35" s="305"/>
      <c r="KOM35" s="305"/>
      <c r="KON35" s="305"/>
      <c r="KOO35" s="305"/>
      <c r="KOP35" s="305"/>
      <c r="KOQ35" s="305"/>
      <c r="KOR35" s="305"/>
      <c r="KOS35" s="305"/>
      <c r="KOT35" s="305"/>
      <c r="KOU35" s="305"/>
      <c r="KOV35" s="305"/>
      <c r="KOW35" s="305"/>
      <c r="KOX35" s="305"/>
      <c r="KOY35" s="305"/>
      <c r="KOZ35" s="305"/>
      <c r="KPA35" s="305"/>
      <c r="KPB35" s="305"/>
      <c r="KPC35" s="305"/>
      <c r="KPD35" s="305"/>
      <c r="KPE35" s="305"/>
      <c r="KPF35" s="305"/>
      <c r="KPG35" s="305"/>
      <c r="KPH35" s="305"/>
      <c r="KPI35" s="305"/>
      <c r="KPJ35" s="305"/>
      <c r="KPK35" s="305"/>
      <c r="KPL35" s="305"/>
      <c r="KPM35" s="305"/>
      <c r="KPN35" s="305"/>
      <c r="KPO35" s="305"/>
      <c r="KPP35" s="305"/>
      <c r="KPQ35" s="305"/>
      <c r="KPR35" s="305"/>
      <c r="KPS35" s="305"/>
      <c r="KPT35" s="305"/>
      <c r="KPU35" s="305"/>
      <c r="KPV35" s="305"/>
      <c r="KPW35" s="305"/>
      <c r="KPX35" s="305"/>
      <c r="KPY35" s="305"/>
      <c r="KPZ35" s="305"/>
      <c r="KQA35" s="305"/>
      <c r="KQB35" s="305"/>
      <c r="KQC35" s="305"/>
      <c r="KQD35" s="305"/>
      <c r="KQE35" s="305"/>
      <c r="KQF35" s="305"/>
      <c r="KQG35" s="305"/>
      <c r="KQH35" s="305"/>
      <c r="KQI35" s="305"/>
      <c r="KQJ35" s="305"/>
      <c r="KQK35" s="305"/>
      <c r="KQL35" s="305"/>
      <c r="KQM35" s="305"/>
      <c r="KQN35" s="305"/>
      <c r="KQO35" s="305"/>
      <c r="KQP35" s="305"/>
      <c r="KQQ35" s="305"/>
      <c r="KQR35" s="305"/>
      <c r="KQS35" s="305"/>
      <c r="KQT35" s="305"/>
      <c r="KQU35" s="305"/>
      <c r="KQV35" s="305"/>
      <c r="KQW35" s="305"/>
      <c r="KQX35" s="305"/>
      <c r="KQY35" s="305"/>
      <c r="KQZ35" s="305"/>
      <c r="KRA35" s="305"/>
      <c r="KRB35" s="305"/>
      <c r="KRC35" s="305"/>
      <c r="KRD35" s="305"/>
      <c r="KRE35" s="305"/>
      <c r="KRF35" s="305"/>
      <c r="KRG35" s="305"/>
      <c r="KRH35" s="305"/>
      <c r="KRI35" s="305"/>
      <c r="KRJ35" s="305"/>
      <c r="KRK35" s="305"/>
      <c r="KRL35" s="305"/>
      <c r="KRM35" s="305"/>
      <c r="KRN35" s="305"/>
      <c r="KRO35" s="305"/>
      <c r="KRP35" s="305"/>
      <c r="KRQ35" s="305"/>
      <c r="KRR35" s="305"/>
      <c r="KRS35" s="305"/>
      <c r="KRT35" s="305"/>
      <c r="KRU35" s="305"/>
      <c r="KRV35" s="305"/>
      <c r="KRW35" s="305"/>
      <c r="KRX35" s="305"/>
      <c r="KRY35" s="305"/>
      <c r="KRZ35" s="305"/>
      <c r="KSA35" s="305"/>
      <c r="KSB35" s="305"/>
      <c r="KSC35" s="305"/>
      <c r="KSD35" s="305"/>
      <c r="KSE35" s="305"/>
      <c r="KSF35" s="305"/>
      <c r="KSG35" s="305"/>
      <c r="KSH35" s="305"/>
      <c r="KSI35" s="305"/>
      <c r="KSJ35" s="305"/>
      <c r="KSK35" s="305"/>
      <c r="KSL35" s="305"/>
      <c r="KSM35" s="305"/>
      <c r="KSN35" s="305"/>
      <c r="KSO35" s="305"/>
      <c r="KSP35" s="305"/>
      <c r="KSQ35" s="305"/>
      <c r="KSR35" s="305"/>
      <c r="KSS35" s="305"/>
      <c r="KST35" s="305"/>
      <c r="KSU35" s="305"/>
      <c r="KSV35" s="305"/>
      <c r="KSW35" s="305"/>
      <c r="KSX35" s="305"/>
      <c r="KSY35" s="305"/>
      <c r="KSZ35" s="305"/>
      <c r="KTA35" s="305"/>
      <c r="KTB35" s="305"/>
      <c r="KTC35" s="305"/>
      <c r="KTD35" s="305"/>
      <c r="KTE35" s="305"/>
      <c r="KTF35" s="305"/>
      <c r="KTG35" s="305"/>
      <c r="KTH35" s="305"/>
      <c r="KTI35" s="305"/>
      <c r="KTJ35" s="305"/>
      <c r="KTK35" s="305"/>
      <c r="KTL35" s="305"/>
      <c r="KTM35" s="305"/>
      <c r="KTN35" s="305"/>
      <c r="KTO35" s="305"/>
      <c r="KTP35" s="305"/>
      <c r="KTQ35" s="305"/>
      <c r="KTR35" s="305"/>
      <c r="KTS35" s="305"/>
      <c r="KTT35" s="305"/>
      <c r="KTU35" s="305"/>
      <c r="KTV35" s="305"/>
      <c r="KTW35" s="305"/>
      <c r="KTX35" s="305"/>
      <c r="KTY35" s="305"/>
      <c r="KTZ35" s="305"/>
      <c r="KUA35" s="305"/>
      <c r="KUB35" s="305"/>
      <c r="KUC35" s="305"/>
      <c r="KUD35" s="305"/>
      <c r="KUE35" s="305"/>
      <c r="KUF35" s="305"/>
      <c r="KUG35" s="305"/>
      <c r="KUH35" s="305"/>
      <c r="KUI35" s="305"/>
      <c r="KUJ35" s="305"/>
      <c r="KUK35" s="305"/>
      <c r="KUL35" s="305"/>
      <c r="KUM35" s="305"/>
      <c r="KUN35" s="305"/>
      <c r="KUO35" s="305"/>
      <c r="KUP35" s="305"/>
      <c r="KUQ35" s="305"/>
      <c r="KUR35" s="305"/>
      <c r="KUS35" s="305"/>
      <c r="KUT35" s="305"/>
      <c r="KUU35" s="305"/>
      <c r="KUV35" s="305"/>
      <c r="KUW35" s="305"/>
      <c r="KUX35" s="305"/>
      <c r="KUY35" s="305"/>
      <c r="KUZ35" s="305"/>
      <c r="KVA35" s="305"/>
      <c r="KVB35" s="305"/>
      <c r="KVC35" s="305"/>
      <c r="KVD35" s="305"/>
      <c r="KVE35" s="305"/>
      <c r="KVF35" s="305"/>
      <c r="KVG35" s="305"/>
      <c r="KVH35" s="305"/>
      <c r="KVI35" s="305"/>
      <c r="KVJ35" s="305"/>
      <c r="KVK35" s="305"/>
      <c r="KVL35" s="305"/>
      <c r="KVM35" s="305"/>
      <c r="KVN35" s="305"/>
      <c r="KVO35" s="305"/>
      <c r="KVP35" s="305"/>
      <c r="KVQ35" s="305"/>
      <c r="KVR35" s="305"/>
      <c r="KVS35" s="305"/>
      <c r="KVT35" s="305"/>
      <c r="KVU35" s="305"/>
      <c r="KVV35" s="305"/>
      <c r="KVW35" s="305"/>
      <c r="KVX35" s="305"/>
      <c r="KVY35" s="305"/>
      <c r="KVZ35" s="305"/>
      <c r="KWA35" s="305"/>
      <c r="KWB35" s="305"/>
      <c r="KWC35" s="305"/>
      <c r="KWD35" s="305"/>
      <c r="KWE35" s="305"/>
      <c r="KWF35" s="305"/>
      <c r="KWG35" s="305"/>
      <c r="KWH35" s="305"/>
      <c r="KWI35" s="305"/>
      <c r="KWJ35" s="305"/>
      <c r="KWK35" s="305"/>
      <c r="KWL35" s="305"/>
      <c r="KWM35" s="305"/>
      <c r="KWN35" s="305"/>
      <c r="KWO35" s="305"/>
      <c r="KWP35" s="305"/>
      <c r="KWQ35" s="305"/>
      <c r="KWR35" s="305"/>
      <c r="KWS35" s="305"/>
      <c r="KWT35" s="305"/>
      <c r="KWU35" s="305"/>
      <c r="KWV35" s="305"/>
      <c r="KWW35" s="305"/>
      <c r="KWX35" s="305"/>
      <c r="KWY35" s="305"/>
      <c r="KWZ35" s="305"/>
      <c r="KXA35" s="305"/>
      <c r="KXB35" s="305"/>
      <c r="KXC35" s="305"/>
      <c r="KXD35" s="305"/>
      <c r="KXE35" s="305"/>
      <c r="KXF35" s="305"/>
      <c r="KXG35" s="305"/>
      <c r="KXH35" s="305"/>
      <c r="KXI35" s="305"/>
      <c r="KXJ35" s="305"/>
      <c r="KXK35" s="305"/>
      <c r="KXL35" s="305"/>
      <c r="KXM35" s="305"/>
      <c r="KXN35" s="305"/>
      <c r="KXO35" s="305"/>
      <c r="KXP35" s="305"/>
      <c r="KXQ35" s="305"/>
      <c r="KXR35" s="305"/>
      <c r="KXS35" s="305"/>
      <c r="KXT35" s="305"/>
      <c r="KXU35" s="305"/>
      <c r="KXV35" s="305"/>
      <c r="KXW35" s="305"/>
      <c r="KXX35" s="305"/>
      <c r="KXY35" s="305"/>
      <c r="KXZ35" s="305"/>
      <c r="KYA35" s="305"/>
      <c r="KYB35" s="305"/>
      <c r="KYC35" s="305"/>
      <c r="KYD35" s="305"/>
      <c r="KYE35" s="305"/>
      <c r="KYF35" s="305"/>
      <c r="KYG35" s="305"/>
      <c r="KYH35" s="305"/>
      <c r="KYI35" s="305"/>
      <c r="KYJ35" s="305"/>
      <c r="KYK35" s="305"/>
      <c r="KYL35" s="305"/>
      <c r="KYM35" s="305"/>
      <c r="KYN35" s="305"/>
      <c r="KYO35" s="305"/>
      <c r="KYP35" s="305"/>
      <c r="KYQ35" s="305"/>
      <c r="KYR35" s="305"/>
      <c r="KYS35" s="305"/>
      <c r="KYT35" s="305"/>
      <c r="KYU35" s="305"/>
      <c r="KYV35" s="305"/>
      <c r="KYW35" s="305"/>
      <c r="KYX35" s="305"/>
      <c r="KYY35" s="305"/>
      <c r="KYZ35" s="305"/>
      <c r="KZA35" s="305"/>
      <c r="KZB35" s="305"/>
      <c r="KZC35" s="305"/>
      <c r="KZD35" s="305"/>
      <c r="KZE35" s="305"/>
      <c r="KZF35" s="305"/>
      <c r="KZG35" s="305"/>
      <c r="KZH35" s="305"/>
      <c r="KZI35" s="305"/>
      <c r="KZJ35" s="305"/>
      <c r="KZK35" s="305"/>
      <c r="KZL35" s="305"/>
      <c r="KZM35" s="305"/>
      <c r="KZN35" s="305"/>
      <c r="KZO35" s="305"/>
      <c r="KZP35" s="305"/>
      <c r="KZQ35" s="305"/>
      <c r="KZR35" s="305"/>
      <c r="KZS35" s="305"/>
      <c r="KZT35" s="305"/>
      <c r="KZU35" s="305"/>
      <c r="KZV35" s="305"/>
      <c r="KZW35" s="305"/>
      <c r="KZX35" s="305"/>
      <c r="KZY35" s="305"/>
      <c r="KZZ35" s="305"/>
      <c r="LAA35" s="305"/>
      <c r="LAB35" s="305"/>
      <c r="LAC35" s="305"/>
      <c r="LAD35" s="305"/>
      <c r="LAE35" s="305"/>
      <c r="LAF35" s="305"/>
      <c r="LAG35" s="305"/>
      <c r="LAH35" s="305"/>
      <c r="LAI35" s="305"/>
      <c r="LAJ35" s="305"/>
      <c r="LAK35" s="305"/>
      <c r="LAL35" s="305"/>
      <c r="LAM35" s="305"/>
      <c r="LAN35" s="305"/>
      <c r="LAO35" s="305"/>
      <c r="LAP35" s="305"/>
      <c r="LAQ35" s="305"/>
      <c r="LAR35" s="305"/>
      <c r="LAS35" s="305"/>
      <c r="LAT35" s="305"/>
      <c r="LAU35" s="305"/>
      <c r="LAV35" s="305"/>
      <c r="LAW35" s="305"/>
      <c r="LAX35" s="305"/>
      <c r="LAY35" s="305"/>
      <c r="LAZ35" s="305"/>
      <c r="LBA35" s="305"/>
      <c r="LBB35" s="305"/>
      <c r="LBC35" s="305"/>
      <c r="LBD35" s="305"/>
      <c r="LBE35" s="305"/>
      <c r="LBF35" s="305"/>
      <c r="LBG35" s="305"/>
      <c r="LBH35" s="305"/>
      <c r="LBI35" s="305"/>
      <c r="LBJ35" s="305"/>
      <c r="LBK35" s="305"/>
      <c r="LBL35" s="305"/>
      <c r="LBM35" s="305"/>
      <c r="LBN35" s="305"/>
      <c r="LBO35" s="305"/>
      <c r="LBP35" s="305"/>
      <c r="LBQ35" s="305"/>
      <c r="LBR35" s="305"/>
      <c r="LBS35" s="305"/>
      <c r="LBT35" s="305"/>
      <c r="LBU35" s="305"/>
      <c r="LBV35" s="305"/>
      <c r="LBW35" s="305"/>
      <c r="LBX35" s="305"/>
      <c r="LBY35" s="305"/>
      <c r="LBZ35" s="305"/>
      <c r="LCA35" s="305"/>
      <c r="LCB35" s="305"/>
      <c r="LCC35" s="305"/>
      <c r="LCD35" s="305"/>
      <c r="LCE35" s="305"/>
      <c r="LCF35" s="305"/>
      <c r="LCG35" s="305"/>
      <c r="LCH35" s="305"/>
      <c r="LCI35" s="305"/>
      <c r="LCJ35" s="305"/>
      <c r="LCK35" s="305"/>
      <c r="LCL35" s="305"/>
      <c r="LCM35" s="305"/>
      <c r="LCN35" s="305"/>
      <c r="LCO35" s="305"/>
      <c r="LCP35" s="305"/>
      <c r="LCQ35" s="305"/>
      <c r="LCR35" s="305"/>
      <c r="LCS35" s="305"/>
      <c r="LCT35" s="305"/>
      <c r="LCU35" s="305"/>
      <c r="LCV35" s="305"/>
      <c r="LCW35" s="305"/>
      <c r="LCX35" s="305"/>
      <c r="LCY35" s="305"/>
      <c r="LCZ35" s="305"/>
      <c r="LDA35" s="305"/>
      <c r="LDB35" s="305"/>
      <c r="LDC35" s="305"/>
      <c r="LDD35" s="305"/>
      <c r="LDE35" s="305"/>
      <c r="LDF35" s="305"/>
      <c r="LDG35" s="305"/>
      <c r="LDH35" s="305"/>
      <c r="LDI35" s="305"/>
      <c r="LDJ35" s="305"/>
      <c r="LDK35" s="305"/>
      <c r="LDL35" s="305"/>
      <c r="LDM35" s="305"/>
      <c r="LDN35" s="305"/>
      <c r="LDO35" s="305"/>
      <c r="LDP35" s="305"/>
      <c r="LDQ35" s="305"/>
      <c r="LDR35" s="305"/>
      <c r="LDS35" s="305"/>
      <c r="LDT35" s="305"/>
      <c r="LDU35" s="305"/>
      <c r="LDV35" s="305"/>
      <c r="LDW35" s="305"/>
      <c r="LDX35" s="305"/>
      <c r="LDY35" s="305"/>
      <c r="LDZ35" s="305"/>
      <c r="LEA35" s="305"/>
      <c r="LEB35" s="305"/>
      <c r="LEC35" s="305"/>
      <c r="LED35" s="305"/>
      <c r="LEE35" s="305"/>
      <c r="LEF35" s="305"/>
      <c r="LEG35" s="305"/>
      <c r="LEH35" s="305"/>
      <c r="LEI35" s="305"/>
      <c r="LEJ35" s="305"/>
      <c r="LEK35" s="305"/>
      <c r="LEL35" s="305"/>
      <c r="LEM35" s="305"/>
      <c r="LEN35" s="305"/>
      <c r="LEO35" s="305"/>
      <c r="LEP35" s="305"/>
      <c r="LEQ35" s="305"/>
      <c r="LER35" s="305"/>
      <c r="LES35" s="305"/>
      <c r="LET35" s="305"/>
      <c r="LEU35" s="305"/>
      <c r="LEV35" s="305"/>
      <c r="LEW35" s="305"/>
      <c r="LEX35" s="305"/>
      <c r="LEY35" s="305"/>
      <c r="LEZ35" s="305"/>
      <c r="LFA35" s="305"/>
      <c r="LFB35" s="305"/>
      <c r="LFC35" s="305"/>
      <c r="LFD35" s="305"/>
      <c r="LFE35" s="305"/>
      <c r="LFF35" s="305"/>
      <c r="LFG35" s="305"/>
      <c r="LFH35" s="305"/>
      <c r="LFI35" s="305"/>
      <c r="LFJ35" s="305"/>
      <c r="LFK35" s="305"/>
      <c r="LFL35" s="305"/>
      <c r="LFM35" s="305"/>
      <c r="LFN35" s="305"/>
      <c r="LFO35" s="305"/>
      <c r="LFP35" s="305"/>
      <c r="LFQ35" s="305"/>
      <c r="LFR35" s="305"/>
      <c r="LFS35" s="305"/>
      <c r="LFT35" s="305"/>
      <c r="LFU35" s="305"/>
      <c r="LFV35" s="305"/>
      <c r="LFW35" s="305"/>
      <c r="LFX35" s="305"/>
      <c r="LFY35" s="305"/>
      <c r="LFZ35" s="305"/>
      <c r="LGA35" s="305"/>
      <c r="LGB35" s="305"/>
      <c r="LGC35" s="305"/>
      <c r="LGD35" s="305"/>
      <c r="LGE35" s="305"/>
      <c r="LGF35" s="305"/>
      <c r="LGG35" s="305"/>
      <c r="LGH35" s="305"/>
      <c r="LGI35" s="305"/>
      <c r="LGJ35" s="305"/>
      <c r="LGK35" s="305"/>
      <c r="LGL35" s="305"/>
      <c r="LGM35" s="305"/>
      <c r="LGN35" s="305"/>
      <c r="LGO35" s="305"/>
      <c r="LGP35" s="305"/>
      <c r="LGQ35" s="305"/>
      <c r="LGR35" s="305"/>
      <c r="LGS35" s="305"/>
      <c r="LGT35" s="305"/>
      <c r="LGU35" s="305"/>
      <c r="LGV35" s="305"/>
      <c r="LGW35" s="305"/>
      <c r="LGX35" s="305"/>
      <c r="LGY35" s="305"/>
      <c r="LGZ35" s="305"/>
      <c r="LHA35" s="305"/>
      <c r="LHB35" s="305"/>
      <c r="LHC35" s="305"/>
      <c r="LHD35" s="305"/>
      <c r="LHE35" s="305"/>
      <c r="LHF35" s="305"/>
      <c r="LHG35" s="305"/>
      <c r="LHH35" s="305"/>
      <c r="LHI35" s="305"/>
      <c r="LHJ35" s="305"/>
      <c r="LHK35" s="305"/>
      <c r="LHL35" s="305"/>
      <c r="LHM35" s="305"/>
      <c r="LHN35" s="305"/>
      <c r="LHO35" s="305"/>
      <c r="LHP35" s="305"/>
      <c r="LHQ35" s="305"/>
      <c r="LHR35" s="305"/>
      <c r="LHS35" s="305"/>
      <c r="LHT35" s="305"/>
      <c r="LHU35" s="305"/>
      <c r="LHV35" s="305"/>
      <c r="LHW35" s="305"/>
      <c r="LHX35" s="305"/>
      <c r="LHY35" s="305"/>
      <c r="LHZ35" s="305"/>
      <c r="LIA35" s="305"/>
      <c r="LIB35" s="305"/>
      <c r="LIC35" s="305"/>
      <c r="LID35" s="305"/>
      <c r="LIE35" s="305"/>
      <c r="LIF35" s="305"/>
      <c r="LIG35" s="305"/>
      <c r="LIH35" s="305"/>
      <c r="LII35" s="305"/>
      <c r="LIJ35" s="305"/>
      <c r="LIK35" s="305"/>
      <c r="LIL35" s="305"/>
      <c r="LIM35" s="305"/>
      <c r="LIN35" s="305"/>
      <c r="LIO35" s="305"/>
      <c r="LIP35" s="305"/>
      <c r="LIQ35" s="305"/>
      <c r="LIR35" s="305"/>
      <c r="LIS35" s="305"/>
      <c r="LIT35" s="305"/>
      <c r="LIU35" s="305"/>
      <c r="LIV35" s="305"/>
      <c r="LIW35" s="305"/>
      <c r="LIX35" s="305"/>
      <c r="LIY35" s="305"/>
      <c r="LIZ35" s="305"/>
      <c r="LJA35" s="305"/>
      <c r="LJB35" s="305"/>
      <c r="LJC35" s="305"/>
      <c r="LJD35" s="305"/>
      <c r="LJE35" s="305"/>
      <c r="LJF35" s="305"/>
      <c r="LJG35" s="305"/>
      <c r="LJH35" s="305"/>
      <c r="LJI35" s="305"/>
      <c r="LJJ35" s="305"/>
      <c r="LJK35" s="305"/>
      <c r="LJL35" s="305"/>
      <c r="LJM35" s="305"/>
      <c r="LJN35" s="305"/>
      <c r="LJO35" s="305"/>
      <c r="LJP35" s="305"/>
      <c r="LJQ35" s="305"/>
      <c r="LJR35" s="305"/>
      <c r="LJS35" s="305"/>
      <c r="LJT35" s="305"/>
      <c r="LJU35" s="305"/>
      <c r="LJV35" s="305"/>
      <c r="LJW35" s="305"/>
      <c r="LJX35" s="305"/>
      <c r="LJY35" s="305"/>
      <c r="LJZ35" s="305"/>
      <c r="LKA35" s="305"/>
      <c r="LKB35" s="305"/>
      <c r="LKC35" s="305"/>
      <c r="LKD35" s="305"/>
      <c r="LKE35" s="305"/>
      <c r="LKF35" s="305"/>
      <c r="LKG35" s="305"/>
      <c r="LKH35" s="305"/>
      <c r="LKI35" s="305"/>
      <c r="LKJ35" s="305"/>
      <c r="LKK35" s="305"/>
      <c r="LKL35" s="305"/>
      <c r="LKM35" s="305"/>
      <c r="LKN35" s="305"/>
      <c r="LKO35" s="305"/>
      <c r="LKP35" s="305"/>
      <c r="LKQ35" s="305"/>
      <c r="LKR35" s="305"/>
      <c r="LKS35" s="305"/>
      <c r="LKT35" s="305"/>
      <c r="LKU35" s="305"/>
      <c r="LKV35" s="305"/>
      <c r="LKW35" s="305"/>
      <c r="LKX35" s="305"/>
      <c r="LKY35" s="305"/>
      <c r="LKZ35" s="305"/>
      <c r="LLA35" s="305"/>
      <c r="LLB35" s="305"/>
      <c r="LLC35" s="305"/>
      <c r="LLD35" s="305"/>
      <c r="LLE35" s="305"/>
      <c r="LLF35" s="305"/>
      <c r="LLG35" s="305"/>
      <c r="LLH35" s="305"/>
      <c r="LLI35" s="305"/>
      <c r="LLJ35" s="305"/>
      <c r="LLK35" s="305"/>
      <c r="LLL35" s="305"/>
      <c r="LLM35" s="305"/>
      <c r="LLN35" s="305"/>
      <c r="LLO35" s="305"/>
      <c r="LLP35" s="305"/>
      <c r="LLQ35" s="305"/>
      <c r="LLR35" s="305"/>
      <c r="LLS35" s="305"/>
      <c r="LLT35" s="305"/>
      <c r="LLU35" s="305"/>
      <c r="LLV35" s="305"/>
      <c r="LLW35" s="305"/>
      <c r="LLX35" s="305"/>
      <c r="LLY35" s="305"/>
      <c r="LLZ35" s="305"/>
      <c r="LMA35" s="305"/>
      <c r="LMB35" s="305"/>
      <c r="LMC35" s="305"/>
      <c r="LMD35" s="305"/>
      <c r="LME35" s="305"/>
      <c r="LMF35" s="305"/>
      <c r="LMG35" s="305"/>
      <c r="LMH35" s="305"/>
      <c r="LMI35" s="305"/>
      <c r="LMJ35" s="305"/>
      <c r="LMK35" s="305"/>
      <c r="LML35" s="305"/>
      <c r="LMM35" s="305"/>
      <c r="LMN35" s="305"/>
      <c r="LMO35" s="305"/>
      <c r="LMP35" s="305"/>
      <c r="LMQ35" s="305"/>
      <c r="LMR35" s="305"/>
      <c r="LMS35" s="305"/>
      <c r="LMT35" s="305"/>
      <c r="LMU35" s="305"/>
      <c r="LMV35" s="305"/>
      <c r="LMW35" s="305"/>
      <c r="LMX35" s="305"/>
      <c r="LMY35" s="305"/>
      <c r="LMZ35" s="305"/>
      <c r="LNA35" s="305"/>
      <c r="LNB35" s="305"/>
      <c r="LNC35" s="305"/>
      <c r="LND35" s="305"/>
      <c r="LNE35" s="305"/>
      <c r="LNF35" s="305"/>
      <c r="LNG35" s="305"/>
      <c r="LNH35" s="305"/>
      <c r="LNI35" s="305"/>
      <c r="LNJ35" s="305"/>
      <c r="LNK35" s="305"/>
      <c r="LNL35" s="305"/>
      <c r="LNM35" s="305"/>
      <c r="LNN35" s="305"/>
      <c r="LNO35" s="305"/>
      <c r="LNP35" s="305"/>
      <c r="LNQ35" s="305"/>
      <c r="LNR35" s="305"/>
      <c r="LNS35" s="305"/>
      <c r="LNT35" s="305"/>
      <c r="LNU35" s="305"/>
      <c r="LNV35" s="305"/>
      <c r="LNW35" s="305"/>
      <c r="LNX35" s="305"/>
      <c r="LNY35" s="305"/>
      <c r="LNZ35" s="305"/>
      <c r="LOA35" s="305"/>
      <c r="LOB35" s="305"/>
      <c r="LOC35" s="305"/>
      <c r="LOD35" s="305"/>
      <c r="LOE35" s="305"/>
      <c r="LOF35" s="305"/>
      <c r="LOG35" s="305"/>
      <c r="LOH35" s="305"/>
      <c r="LOI35" s="305"/>
      <c r="LOJ35" s="305"/>
      <c r="LOK35" s="305"/>
      <c r="LOL35" s="305"/>
      <c r="LOM35" s="305"/>
      <c r="LON35" s="305"/>
      <c r="LOO35" s="305"/>
      <c r="LOP35" s="305"/>
      <c r="LOQ35" s="305"/>
      <c r="LOR35" s="305"/>
      <c r="LOS35" s="305"/>
      <c r="LOT35" s="305"/>
      <c r="LOU35" s="305"/>
      <c r="LOV35" s="305"/>
      <c r="LOW35" s="305"/>
      <c r="LOX35" s="305"/>
      <c r="LOY35" s="305"/>
      <c r="LOZ35" s="305"/>
      <c r="LPA35" s="305"/>
      <c r="LPB35" s="305"/>
      <c r="LPC35" s="305"/>
      <c r="LPD35" s="305"/>
      <c r="LPE35" s="305"/>
      <c r="LPF35" s="305"/>
      <c r="LPG35" s="305"/>
      <c r="LPH35" s="305"/>
      <c r="LPI35" s="305"/>
      <c r="LPJ35" s="305"/>
      <c r="LPK35" s="305"/>
      <c r="LPL35" s="305"/>
      <c r="LPM35" s="305"/>
      <c r="LPN35" s="305"/>
      <c r="LPO35" s="305"/>
      <c r="LPP35" s="305"/>
      <c r="LPQ35" s="305"/>
      <c r="LPR35" s="305"/>
      <c r="LPS35" s="305"/>
      <c r="LPT35" s="305"/>
      <c r="LPU35" s="305"/>
      <c r="LPV35" s="305"/>
      <c r="LPW35" s="305"/>
      <c r="LPX35" s="305"/>
      <c r="LPY35" s="305"/>
      <c r="LPZ35" s="305"/>
      <c r="LQA35" s="305"/>
      <c r="LQB35" s="305"/>
      <c r="LQC35" s="305"/>
      <c r="LQD35" s="305"/>
      <c r="LQE35" s="305"/>
      <c r="LQF35" s="305"/>
      <c r="LQG35" s="305"/>
      <c r="LQH35" s="305"/>
      <c r="LQI35" s="305"/>
      <c r="LQJ35" s="305"/>
      <c r="LQK35" s="305"/>
      <c r="LQL35" s="305"/>
      <c r="LQM35" s="305"/>
      <c r="LQN35" s="305"/>
      <c r="LQO35" s="305"/>
      <c r="LQP35" s="305"/>
      <c r="LQQ35" s="305"/>
      <c r="LQR35" s="305"/>
      <c r="LQS35" s="305"/>
      <c r="LQT35" s="305"/>
      <c r="LQU35" s="305"/>
      <c r="LQV35" s="305"/>
      <c r="LQW35" s="305"/>
      <c r="LQX35" s="305"/>
      <c r="LQY35" s="305"/>
      <c r="LQZ35" s="305"/>
      <c r="LRA35" s="305"/>
      <c r="LRB35" s="305"/>
      <c r="LRC35" s="305"/>
      <c r="LRD35" s="305"/>
      <c r="LRE35" s="305"/>
      <c r="LRF35" s="305"/>
      <c r="LRG35" s="305"/>
      <c r="LRH35" s="305"/>
      <c r="LRI35" s="305"/>
      <c r="LRJ35" s="305"/>
      <c r="LRK35" s="305"/>
      <c r="LRL35" s="305"/>
      <c r="LRM35" s="305"/>
      <c r="LRN35" s="305"/>
      <c r="LRO35" s="305"/>
      <c r="LRP35" s="305"/>
      <c r="LRQ35" s="305"/>
      <c r="LRR35" s="305"/>
      <c r="LRS35" s="305"/>
      <c r="LRT35" s="305"/>
      <c r="LRU35" s="305"/>
      <c r="LRV35" s="305"/>
      <c r="LRW35" s="305"/>
      <c r="LRX35" s="305"/>
      <c r="LRY35" s="305"/>
      <c r="LRZ35" s="305"/>
      <c r="LSA35" s="305"/>
      <c r="LSB35" s="305"/>
      <c r="LSC35" s="305"/>
      <c r="LSD35" s="305"/>
      <c r="LSE35" s="305"/>
      <c r="LSF35" s="305"/>
      <c r="LSG35" s="305"/>
      <c r="LSH35" s="305"/>
      <c r="LSI35" s="305"/>
      <c r="LSJ35" s="305"/>
      <c r="LSK35" s="305"/>
      <c r="LSL35" s="305"/>
      <c r="LSM35" s="305"/>
      <c r="LSN35" s="305"/>
      <c r="LSO35" s="305"/>
      <c r="LSP35" s="305"/>
      <c r="LSQ35" s="305"/>
      <c r="LSR35" s="305"/>
      <c r="LSS35" s="305"/>
      <c r="LST35" s="305"/>
      <c r="LSU35" s="305"/>
      <c r="LSV35" s="305"/>
      <c r="LSW35" s="305"/>
      <c r="LSX35" s="305"/>
      <c r="LSY35" s="305"/>
      <c r="LSZ35" s="305"/>
      <c r="LTA35" s="305"/>
      <c r="LTB35" s="305"/>
      <c r="LTC35" s="305"/>
      <c r="LTD35" s="305"/>
      <c r="LTE35" s="305"/>
      <c r="LTF35" s="305"/>
      <c r="LTG35" s="305"/>
      <c r="LTH35" s="305"/>
      <c r="LTI35" s="305"/>
      <c r="LTJ35" s="305"/>
      <c r="LTK35" s="305"/>
      <c r="LTL35" s="305"/>
      <c r="LTM35" s="305"/>
      <c r="LTN35" s="305"/>
      <c r="LTO35" s="305"/>
      <c r="LTP35" s="305"/>
      <c r="LTQ35" s="305"/>
      <c r="LTR35" s="305"/>
      <c r="LTS35" s="305"/>
      <c r="LTT35" s="305"/>
      <c r="LTU35" s="305"/>
      <c r="LTV35" s="305"/>
      <c r="LTW35" s="305"/>
      <c r="LTX35" s="305"/>
      <c r="LTY35" s="305"/>
      <c r="LTZ35" s="305"/>
      <c r="LUA35" s="305"/>
      <c r="LUB35" s="305"/>
      <c r="LUC35" s="305"/>
      <c r="LUD35" s="305"/>
      <c r="LUE35" s="305"/>
      <c r="LUF35" s="305"/>
      <c r="LUG35" s="305"/>
      <c r="LUH35" s="305"/>
      <c r="LUI35" s="305"/>
      <c r="LUJ35" s="305"/>
      <c r="LUK35" s="305"/>
      <c r="LUL35" s="305"/>
      <c r="LUM35" s="305"/>
      <c r="LUN35" s="305"/>
      <c r="LUO35" s="305"/>
      <c r="LUP35" s="305"/>
      <c r="LUQ35" s="305"/>
      <c r="LUR35" s="305"/>
      <c r="LUS35" s="305"/>
      <c r="LUT35" s="305"/>
      <c r="LUU35" s="305"/>
      <c r="LUV35" s="305"/>
      <c r="LUW35" s="305"/>
      <c r="LUX35" s="305"/>
      <c r="LUY35" s="305"/>
      <c r="LUZ35" s="305"/>
      <c r="LVA35" s="305"/>
      <c r="LVB35" s="305"/>
      <c r="LVC35" s="305"/>
      <c r="LVD35" s="305"/>
      <c r="LVE35" s="305"/>
      <c r="LVF35" s="305"/>
      <c r="LVG35" s="305"/>
      <c r="LVH35" s="305"/>
      <c r="LVI35" s="305"/>
      <c r="LVJ35" s="305"/>
      <c r="LVK35" s="305"/>
      <c r="LVL35" s="305"/>
      <c r="LVM35" s="305"/>
      <c r="LVN35" s="305"/>
      <c r="LVO35" s="305"/>
      <c r="LVP35" s="305"/>
      <c r="LVQ35" s="305"/>
      <c r="LVR35" s="305"/>
      <c r="LVS35" s="305"/>
      <c r="LVT35" s="305"/>
      <c r="LVU35" s="305"/>
      <c r="LVV35" s="305"/>
      <c r="LVW35" s="305"/>
      <c r="LVX35" s="305"/>
      <c r="LVY35" s="305"/>
      <c r="LVZ35" s="305"/>
      <c r="LWA35" s="305"/>
      <c r="LWB35" s="305"/>
      <c r="LWC35" s="305"/>
      <c r="LWD35" s="305"/>
      <c r="LWE35" s="305"/>
      <c r="LWF35" s="305"/>
      <c r="LWG35" s="305"/>
      <c r="LWH35" s="305"/>
      <c r="LWI35" s="305"/>
      <c r="LWJ35" s="305"/>
      <c r="LWK35" s="305"/>
      <c r="LWL35" s="305"/>
      <c r="LWM35" s="305"/>
      <c r="LWN35" s="305"/>
      <c r="LWO35" s="305"/>
      <c r="LWP35" s="305"/>
      <c r="LWQ35" s="305"/>
      <c r="LWR35" s="305"/>
      <c r="LWS35" s="305"/>
      <c r="LWT35" s="305"/>
      <c r="LWU35" s="305"/>
      <c r="LWV35" s="305"/>
      <c r="LWW35" s="305"/>
      <c r="LWX35" s="305"/>
      <c r="LWY35" s="305"/>
      <c r="LWZ35" s="305"/>
      <c r="LXA35" s="305"/>
      <c r="LXB35" s="305"/>
      <c r="LXC35" s="305"/>
      <c r="LXD35" s="305"/>
      <c r="LXE35" s="305"/>
      <c r="LXF35" s="305"/>
      <c r="LXG35" s="305"/>
      <c r="LXH35" s="305"/>
      <c r="LXI35" s="305"/>
      <c r="LXJ35" s="305"/>
      <c r="LXK35" s="305"/>
      <c r="LXL35" s="305"/>
      <c r="LXM35" s="305"/>
      <c r="LXN35" s="305"/>
      <c r="LXO35" s="305"/>
      <c r="LXP35" s="305"/>
      <c r="LXQ35" s="305"/>
      <c r="LXR35" s="305"/>
      <c r="LXS35" s="305"/>
      <c r="LXT35" s="305"/>
      <c r="LXU35" s="305"/>
      <c r="LXV35" s="305"/>
      <c r="LXW35" s="305"/>
      <c r="LXX35" s="305"/>
      <c r="LXY35" s="305"/>
      <c r="LXZ35" s="305"/>
      <c r="LYA35" s="305"/>
      <c r="LYB35" s="305"/>
      <c r="LYC35" s="305"/>
      <c r="LYD35" s="305"/>
      <c r="LYE35" s="305"/>
      <c r="LYF35" s="305"/>
      <c r="LYG35" s="305"/>
      <c r="LYH35" s="305"/>
      <c r="LYI35" s="305"/>
      <c r="LYJ35" s="305"/>
      <c r="LYK35" s="305"/>
      <c r="LYL35" s="305"/>
      <c r="LYM35" s="305"/>
      <c r="LYN35" s="305"/>
      <c r="LYO35" s="305"/>
      <c r="LYP35" s="305"/>
      <c r="LYQ35" s="305"/>
      <c r="LYR35" s="305"/>
      <c r="LYS35" s="305"/>
      <c r="LYT35" s="305"/>
      <c r="LYU35" s="305"/>
      <c r="LYV35" s="305"/>
      <c r="LYW35" s="305"/>
      <c r="LYX35" s="305"/>
      <c r="LYY35" s="305"/>
      <c r="LYZ35" s="305"/>
      <c r="LZA35" s="305"/>
      <c r="LZB35" s="305"/>
      <c r="LZC35" s="305"/>
      <c r="LZD35" s="305"/>
      <c r="LZE35" s="305"/>
      <c r="LZF35" s="305"/>
      <c r="LZG35" s="305"/>
      <c r="LZH35" s="305"/>
      <c r="LZI35" s="305"/>
      <c r="LZJ35" s="305"/>
      <c r="LZK35" s="305"/>
      <c r="LZL35" s="305"/>
      <c r="LZM35" s="305"/>
      <c r="LZN35" s="305"/>
      <c r="LZO35" s="305"/>
      <c r="LZP35" s="305"/>
      <c r="LZQ35" s="305"/>
      <c r="LZR35" s="305"/>
      <c r="LZS35" s="305"/>
      <c r="LZT35" s="305"/>
      <c r="LZU35" s="305"/>
      <c r="LZV35" s="305"/>
      <c r="LZW35" s="305"/>
      <c r="LZX35" s="305"/>
      <c r="LZY35" s="305"/>
      <c r="LZZ35" s="305"/>
      <c r="MAA35" s="305"/>
      <c r="MAB35" s="305"/>
      <c r="MAC35" s="305"/>
      <c r="MAD35" s="305"/>
      <c r="MAE35" s="305"/>
      <c r="MAF35" s="305"/>
      <c r="MAG35" s="305"/>
      <c r="MAH35" s="305"/>
      <c r="MAI35" s="305"/>
      <c r="MAJ35" s="305"/>
      <c r="MAK35" s="305"/>
      <c r="MAL35" s="305"/>
      <c r="MAM35" s="305"/>
      <c r="MAN35" s="305"/>
      <c r="MAO35" s="305"/>
      <c r="MAP35" s="305"/>
      <c r="MAQ35" s="305"/>
      <c r="MAR35" s="305"/>
      <c r="MAS35" s="305"/>
      <c r="MAT35" s="305"/>
      <c r="MAU35" s="305"/>
      <c r="MAV35" s="305"/>
      <c r="MAW35" s="305"/>
      <c r="MAX35" s="305"/>
      <c r="MAY35" s="305"/>
      <c r="MAZ35" s="305"/>
      <c r="MBA35" s="305"/>
      <c r="MBB35" s="305"/>
      <c r="MBC35" s="305"/>
      <c r="MBD35" s="305"/>
      <c r="MBE35" s="305"/>
      <c r="MBF35" s="305"/>
      <c r="MBG35" s="305"/>
      <c r="MBH35" s="305"/>
      <c r="MBI35" s="305"/>
      <c r="MBJ35" s="305"/>
      <c r="MBK35" s="305"/>
      <c r="MBL35" s="305"/>
      <c r="MBM35" s="305"/>
      <c r="MBN35" s="305"/>
      <c r="MBO35" s="305"/>
      <c r="MBP35" s="305"/>
      <c r="MBQ35" s="305"/>
      <c r="MBR35" s="305"/>
      <c r="MBS35" s="305"/>
      <c r="MBT35" s="305"/>
      <c r="MBU35" s="305"/>
      <c r="MBV35" s="305"/>
      <c r="MBW35" s="305"/>
      <c r="MBX35" s="305"/>
      <c r="MBY35" s="305"/>
      <c r="MBZ35" s="305"/>
      <c r="MCA35" s="305"/>
      <c r="MCB35" s="305"/>
      <c r="MCC35" s="305"/>
      <c r="MCD35" s="305"/>
      <c r="MCE35" s="305"/>
      <c r="MCF35" s="305"/>
      <c r="MCG35" s="305"/>
      <c r="MCH35" s="305"/>
      <c r="MCI35" s="305"/>
      <c r="MCJ35" s="305"/>
      <c r="MCK35" s="305"/>
      <c r="MCL35" s="305"/>
      <c r="MCM35" s="305"/>
      <c r="MCN35" s="305"/>
      <c r="MCO35" s="305"/>
      <c r="MCP35" s="305"/>
      <c r="MCQ35" s="305"/>
      <c r="MCR35" s="305"/>
      <c r="MCS35" s="305"/>
      <c r="MCT35" s="305"/>
      <c r="MCU35" s="305"/>
      <c r="MCV35" s="305"/>
      <c r="MCW35" s="305"/>
      <c r="MCX35" s="305"/>
      <c r="MCY35" s="305"/>
      <c r="MCZ35" s="305"/>
      <c r="MDA35" s="305"/>
      <c r="MDB35" s="305"/>
      <c r="MDC35" s="305"/>
      <c r="MDD35" s="305"/>
      <c r="MDE35" s="305"/>
      <c r="MDF35" s="305"/>
      <c r="MDG35" s="305"/>
      <c r="MDH35" s="305"/>
      <c r="MDI35" s="305"/>
      <c r="MDJ35" s="305"/>
      <c r="MDK35" s="305"/>
      <c r="MDL35" s="305"/>
      <c r="MDM35" s="305"/>
      <c r="MDN35" s="305"/>
      <c r="MDO35" s="305"/>
      <c r="MDP35" s="305"/>
      <c r="MDQ35" s="305"/>
      <c r="MDR35" s="305"/>
      <c r="MDS35" s="305"/>
      <c r="MDT35" s="305"/>
      <c r="MDU35" s="305"/>
      <c r="MDV35" s="305"/>
      <c r="MDW35" s="305"/>
      <c r="MDX35" s="305"/>
      <c r="MDY35" s="305"/>
      <c r="MDZ35" s="305"/>
      <c r="MEA35" s="305"/>
      <c r="MEB35" s="305"/>
      <c r="MEC35" s="305"/>
      <c r="MED35" s="305"/>
      <c r="MEE35" s="305"/>
      <c r="MEF35" s="305"/>
      <c r="MEG35" s="305"/>
      <c r="MEH35" s="305"/>
      <c r="MEI35" s="305"/>
      <c r="MEJ35" s="305"/>
      <c r="MEK35" s="305"/>
      <c r="MEL35" s="305"/>
      <c r="MEM35" s="305"/>
      <c r="MEN35" s="305"/>
      <c r="MEO35" s="305"/>
      <c r="MEP35" s="305"/>
      <c r="MEQ35" s="305"/>
      <c r="MER35" s="305"/>
      <c r="MES35" s="305"/>
      <c r="MET35" s="305"/>
      <c r="MEU35" s="305"/>
      <c r="MEV35" s="305"/>
      <c r="MEW35" s="305"/>
      <c r="MEX35" s="305"/>
      <c r="MEY35" s="305"/>
      <c r="MEZ35" s="305"/>
      <c r="MFA35" s="305"/>
      <c r="MFB35" s="305"/>
      <c r="MFC35" s="305"/>
      <c r="MFD35" s="305"/>
      <c r="MFE35" s="305"/>
      <c r="MFF35" s="305"/>
      <c r="MFG35" s="305"/>
      <c r="MFH35" s="305"/>
      <c r="MFI35" s="305"/>
      <c r="MFJ35" s="305"/>
      <c r="MFK35" s="305"/>
      <c r="MFL35" s="305"/>
      <c r="MFM35" s="305"/>
      <c r="MFN35" s="305"/>
      <c r="MFO35" s="305"/>
      <c r="MFP35" s="305"/>
      <c r="MFQ35" s="305"/>
      <c r="MFR35" s="305"/>
      <c r="MFS35" s="305"/>
      <c r="MFT35" s="305"/>
      <c r="MFU35" s="305"/>
      <c r="MFV35" s="305"/>
      <c r="MFW35" s="305"/>
      <c r="MFX35" s="305"/>
      <c r="MFY35" s="305"/>
      <c r="MFZ35" s="305"/>
      <c r="MGA35" s="305"/>
      <c r="MGB35" s="305"/>
      <c r="MGC35" s="305"/>
      <c r="MGD35" s="305"/>
      <c r="MGE35" s="305"/>
      <c r="MGF35" s="305"/>
      <c r="MGG35" s="305"/>
      <c r="MGH35" s="305"/>
      <c r="MGI35" s="305"/>
      <c r="MGJ35" s="305"/>
      <c r="MGK35" s="305"/>
      <c r="MGL35" s="305"/>
      <c r="MGM35" s="305"/>
      <c r="MGN35" s="305"/>
      <c r="MGO35" s="305"/>
      <c r="MGP35" s="305"/>
      <c r="MGQ35" s="305"/>
      <c r="MGR35" s="305"/>
      <c r="MGS35" s="305"/>
      <c r="MGT35" s="305"/>
      <c r="MGU35" s="305"/>
      <c r="MGV35" s="305"/>
      <c r="MGW35" s="305"/>
      <c r="MGX35" s="305"/>
      <c r="MGY35" s="305"/>
      <c r="MGZ35" s="305"/>
      <c r="MHA35" s="305"/>
      <c r="MHB35" s="305"/>
      <c r="MHC35" s="305"/>
      <c r="MHD35" s="305"/>
      <c r="MHE35" s="305"/>
      <c r="MHF35" s="305"/>
      <c r="MHG35" s="305"/>
      <c r="MHH35" s="305"/>
      <c r="MHI35" s="305"/>
      <c r="MHJ35" s="305"/>
      <c r="MHK35" s="305"/>
      <c r="MHL35" s="305"/>
      <c r="MHM35" s="305"/>
      <c r="MHN35" s="305"/>
      <c r="MHO35" s="305"/>
      <c r="MHP35" s="305"/>
      <c r="MHQ35" s="305"/>
      <c r="MHR35" s="305"/>
      <c r="MHS35" s="305"/>
      <c r="MHT35" s="305"/>
      <c r="MHU35" s="305"/>
      <c r="MHV35" s="305"/>
      <c r="MHW35" s="305"/>
      <c r="MHX35" s="305"/>
      <c r="MHY35" s="305"/>
      <c r="MHZ35" s="305"/>
      <c r="MIA35" s="305"/>
      <c r="MIB35" s="305"/>
      <c r="MIC35" s="305"/>
      <c r="MID35" s="305"/>
      <c r="MIE35" s="305"/>
      <c r="MIF35" s="305"/>
      <c r="MIG35" s="305"/>
      <c r="MIH35" s="305"/>
      <c r="MII35" s="305"/>
      <c r="MIJ35" s="305"/>
      <c r="MIK35" s="305"/>
      <c r="MIL35" s="305"/>
      <c r="MIM35" s="305"/>
      <c r="MIN35" s="305"/>
      <c r="MIO35" s="305"/>
      <c r="MIP35" s="305"/>
      <c r="MIQ35" s="305"/>
      <c r="MIR35" s="305"/>
      <c r="MIS35" s="305"/>
      <c r="MIT35" s="305"/>
      <c r="MIU35" s="305"/>
      <c r="MIV35" s="305"/>
      <c r="MIW35" s="305"/>
      <c r="MIX35" s="305"/>
      <c r="MIY35" s="305"/>
      <c r="MIZ35" s="305"/>
      <c r="MJA35" s="305"/>
      <c r="MJB35" s="305"/>
      <c r="MJC35" s="305"/>
      <c r="MJD35" s="305"/>
      <c r="MJE35" s="305"/>
      <c r="MJF35" s="305"/>
      <c r="MJG35" s="305"/>
      <c r="MJH35" s="305"/>
      <c r="MJI35" s="305"/>
      <c r="MJJ35" s="305"/>
      <c r="MJK35" s="305"/>
      <c r="MJL35" s="305"/>
      <c r="MJM35" s="305"/>
      <c r="MJN35" s="305"/>
      <c r="MJO35" s="305"/>
      <c r="MJP35" s="305"/>
      <c r="MJQ35" s="305"/>
      <c r="MJR35" s="305"/>
      <c r="MJS35" s="305"/>
      <c r="MJT35" s="305"/>
      <c r="MJU35" s="305"/>
      <c r="MJV35" s="305"/>
      <c r="MJW35" s="305"/>
      <c r="MJX35" s="305"/>
      <c r="MJY35" s="305"/>
      <c r="MJZ35" s="305"/>
      <c r="MKA35" s="305"/>
      <c r="MKB35" s="305"/>
      <c r="MKC35" s="305"/>
      <c r="MKD35" s="305"/>
      <c r="MKE35" s="305"/>
      <c r="MKF35" s="305"/>
      <c r="MKG35" s="305"/>
      <c r="MKH35" s="305"/>
      <c r="MKI35" s="305"/>
      <c r="MKJ35" s="305"/>
      <c r="MKK35" s="305"/>
      <c r="MKL35" s="305"/>
      <c r="MKM35" s="305"/>
      <c r="MKN35" s="305"/>
      <c r="MKO35" s="305"/>
      <c r="MKP35" s="305"/>
      <c r="MKQ35" s="305"/>
      <c r="MKR35" s="305"/>
      <c r="MKS35" s="305"/>
      <c r="MKT35" s="305"/>
      <c r="MKU35" s="305"/>
      <c r="MKV35" s="305"/>
      <c r="MKW35" s="305"/>
      <c r="MKX35" s="305"/>
      <c r="MKY35" s="305"/>
      <c r="MKZ35" s="305"/>
      <c r="MLA35" s="305"/>
      <c r="MLB35" s="305"/>
      <c r="MLC35" s="305"/>
      <c r="MLD35" s="305"/>
      <c r="MLE35" s="305"/>
      <c r="MLF35" s="305"/>
      <c r="MLG35" s="305"/>
      <c r="MLH35" s="305"/>
      <c r="MLI35" s="305"/>
      <c r="MLJ35" s="305"/>
      <c r="MLK35" s="305"/>
      <c r="MLL35" s="305"/>
      <c r="MLM35" s="305"/>
      <c r="MLN35" s="305"/>
      <c r="MLO35" s="305"/>
      <c r="MLP35" s="305"/>
      <c r="MLQ35" s="305"/>
      <c r="MLR35" s="305"/>
      <c r="MLS35" s="305"/>
      <c r="MLT35" s="305"/>
      <c r="MLU35" s="305"/>
      <c r="MLV35" s="305"/>
      <c r="MLW35" s="305"/>
      <c r="MLX35" s="305"/>
      <c r="MLY35" s="305"/>
      <c r="MLZ35" s="305"/>
      <c r="MMA35" s="305"/>
      <c r="MMB35" s="305"/>
      <c r="MMC35" s="305"/>
      <c r="MMD35" s="305"/>
      <c r="MME35" s="305"/>
      <c r="MMF35" s="305"/>
      <c r="MMG35" s="305"/>
      <c r="MMH35" s="305"/>
      <c r="MMI35" s="305"/>
      <c r="MMJ35" s="305"/>
      <c r="MMK35" s="305"/>
      <c r="MML35" s="305"/>
      <c r="MMM35" s="305"/>
      <c r="MMN35" s="305"/>
      <c r="MMO35" s="305"/>
      <c r="MMP35" s="305"/>
      <c r="MMQ35" s="305"/>
      <c r="MMR35" s="305"/>
      <c r="MMS35" s="305"/>
      <c r="MMT35" s="305"/>
      <c r="MMU35" s="305"/>
      <c r="MMV35" s="305"/>
      <c r="MMW35" s="305"/>
      <c r="MMX35" s="305"/>
      <c r="MMY35" s="305"/>
      <c r="MMZ35" s="305"/>
      <c r="MNA35" s="305"/>
      <c r="MNB35" s="305"/>
      <c r="MNC35" s="305"/>
      <c r="MND35" s="305"/>
      <c r="MNE35" s="305"/>
      <c r="MNF35" s="305"/>
      <c r="MNG35" s="305"/>
      <c r="MNH35" s="305"/>
      <c r="MNI35" s="305"/>
      <c r="MNJ35" s="305"/>
      <c r="MNK35" s="305"/>
      <c r="MNL35" s="305"/>
      <c r="MNM35" s="305"/>
      <c r="MNN35" s="305"/>
      <c r="MNO35" s="305"/>
      <c r="MNP35" s="305"/>
      <c r="MNQ35" s="305"/>
      <c r="MNR35" s="305"/>
      <c r="MNS35" s="305"/>
      <c r="MNT35" s="305"/>
      <c r="MNU35" s="305"/>
      <c r="MNV35" s="305"/>
      <c r="MNW35" s="305"/>
      <c r="MNX35" s="305"/>
      <c r="MNY35" s="305"/>
      <c r="MNZ35" s="305"/>
      <c r="MOA35" s="305"/>
      <c r="MOB35" s="305"/>
      <c r="MOC35" s="305"/>
      <c r="MOD35" s="305"/>
      <c r="MOE35" s="305"/>
      <c r="MOF35" s="305"/>
      <c r="MOG35" s="305"/>
      <c r="MOH35" s="305"/>
      <c r="MOI35" s="305"/>
      <c r="MOJ35" s="305"/>
      <c r="MOK35" s="305"/>
      <c r="MOL35" s="305"/>
      <c r="MOM35" s="305"/>
      <c r="MON35" s="305"/>
      <c r="MOO35" s="305"/>
      <c r="MOP35" s="305"/>
      <c r="MOQ35" s="305"/>
      <c r="MOR35" s="305"/>
      <c r="MOS35" s="305"/>
      <c r="MOT35" s="305"/>
      <c r="MOU35" s="305"/>
      <c r="MOV35" s="305"/>
      <c r="MOW35" s="305"/>
      <c r="MOX35" s="305"/>
      <c r="MOY35" s="305"/>
      <c r="MOZ35" s="305"/>
      <c r="MPA35" s="305"/>
      <c r="MPB35" s="305"/>
      <c r="MPC35" s="305"/>
      <c r="MPD35" s="305"/>
      <c r="MPE35" s="305"/>
      <c r="MPF35" s="305"/>
      <c r="MPG35" s="305"/>
      <c r="MPH35" s="305"/>
      <c r="MPI35" s="305"/>
      <c r="MPJ35" s="305"/>
      <c r="MPK35" s="305"/>
      <c r="MPL35" s="305"/>
      <c r="MPM35" s="305"/>
      <c r="MPN35" s="305"/>
      <c r="MPO35" s="305"/>
      <c r="MPP35" s="305"/>
      <c r="MPQ35" s="305"/>
      <c r="MPR35" s="305"/>
      <c r="MPS35" s="305"/>
      <c r="MPT35" s="305"/>
      <c r="MPU35" s="305"/>
      <c r="MPV35" s="305"/>
      <c r="MPW35" s="305"/>
      <c r="MPX35" s="305"/>
      <c r="MPY35" s="305"/>
      <c r="MPZ35" s="305"/>
      <c r="MQA35" s="305"/>
      <c r="MQB35" s="305"/>
      <c r="MQC35" s="305"/>
      <c r="MQD35" s="305"/>
      <c r="MQE35" s="305"/>
      <c r="MQF35" s="305"/>
      <c r="MQG35" s="305"/>
      <c r="MQH35" s="305"/>
      <c r="MQI35" s="305"/>
      <c r="MQJ35" s="305"/>
      <c r="MQK35" s="305"/>
      <c r="MQL35" s="305"/>
      <c r="MQM35" s="305"/>
      <c r="MQN35" s="305"/>
      <c r="MQO35" s="305"/>
      <c r="MQP35" s="305"/>
      <c r="MQQ35" s="305"/>
      <c r="MQR35" s="305"/>
      <c r="MQS35" s="305"/>
      <c r="MQT35" s="305"/>
      <c r="MQU35" s="305"/>
      <c r="MQV35" s="305"/>
      <c r="MQW35" s="305"/>
      <c r="MQX35" s="305"/>
      <c r="MQY35" s="305"/>
      <c r="MQZ35" s="305"/>
      <c r="MRA35" s="305"/>
      <c r="MRB35" s="305"/>
      <c r="MRC35" s="305"/>
      <c r="MRD35" s="305"/>
      <c r="MRE35" s="305"/>
      <c r="MRF35" s="305"/>
      <c r="MRG35" s="305"/>
      <c r="MRH35" s="305"/>
      <c r="MRI35" s="305"/>
      <c r="MRJ35" s="305"/>
      <c r="MRK35" s="305"/>
      <c r="MRL35" s="305"/>
      <c r="MRM35" s="305"/>
      <c r="MRN35" s="305"/>
      <c r="MRO35" s="305"/>
      <c r="MRP35" s="305"/>
      <c r="MRQ35" s="305"/>
      <c r="MRR35" s="305"/>
      <c r="MRS35" s="305"/>
      <c r="MRT35" s="305"/>
      <c r="MRU35" s="305"/>
      <c r="MRV35" s="305"/>
      <c r="MRW35" s="305"/>
      <c r="MRX35" s="305"/>
      <c r="MRY35" s="305"/>
      <c r="MRZ35" s="305"/>
      <c r="MSA35" s="305"/>
      <c r="MSB35" s="305"/>
      <c r="MSC35" s="305"/>
      <c r="MSD35" s="305"/>
      <c r="MSE35" s="305"/>
      <c r="MSF35" s="305"/>
      <c r="MSG35" s="305"/>
      <c r="MSH35" s="305"/>
      <c r="MSI35" s="305"/>
      <c r="MSJ35" s="305"/>
      <c r="MSK35" s="305"/>
      <c r="MSL35" s="305"/>
      <c r="MSM35" s="305"/>
      <c r="MSN35" s="305"/>
      <c r="MSO35" s="305"/>
      <c r="MSP35" s="305"/>
      <c r="MSQ35" s="305"/>
      <c r="MSR35" s="305"/>
      <c r="MSS35" s="305"/>
      <c r="MST35" s="305"/>
      <c r="MSU35" s="305"/>
      <c r="MSV35" s="305"/>
      <c r="MSW35" s="305"/>
      <c r="MSX35" s="305"/>
      <c r="MSY35" s="305"/>
      <c r="MSZ35" s="305"/>
      <c r="MTA35" s="305"/>
      <c r="MTB35" s="305"/>
      <c r="MTC35" s="305"/>
      <c r="MTD35" s="305"/>
      <c r="MTE35" s="305"/>
      <c r="MTF35" s="305"/>
      <c r="MTG35" s="305"/>
      <c r="MTH35" s="305"/>
      <c r="MTI35" s="305"/>
      <c r="MTJ35" s="305"/>
      <c r="MTK35" s="305"/>
      <c r="MTL35" s="305"/>
      <c r="MTM35" s="305"/>
      <c r="MTN35" s="305"/>
      <c r="MTO35" s="305"/>
      <c r="MTP35" s="305"/>
      <c r="MTQ35" s="305"/>
      <c r="MTR35" s="305"/>
      <c r="MTS35" s="305"/>
      <c r="MTT35" s="305"/>
      <c r="MTU35" s="305"/>
      <c r="MTV35" s="305"/>
      <c r="MTW35" s="305"/>
      <c r="MTX35" s="305"/>
      <c r="MTY35" s="305"/>
      <c r="MTZ35" s="305"/>
      <c r="MUA35" s="305"/>
      <c r="MUB35" s="305"/>
      <c r="MUC35" s="305"/>
      <c r="MUD35" s="305"/>
      <c r="MUE35" s="305"/>
      <c r="MUF35" s="305"/>
      <c r="MUG35" s="305"/>
      <c r="MUH35" s="305"/>
      <c r="MUI35" s="305"/>
      <c r="MUJ35" s="305"/>
      <c r="MUK35" s="305"/>
      <c r="MUL35" s="305"/>
      <c r="MUM35" s="305"/>
      <c r="MUN35" s="305"/>
      <c r="MUO35" s="305"/>
      <c r="MUP35" s="305"/>
      <c r="MUQ35" s="305"/>
      <c r="MUR35" s="305"/>
      <c r="MUS35" s="305"/>
      <c r="MUT35" s="305"/>
      <c r="MUU35" s="305"/>
      <c r="MUV35" s="305"/>
      <c r="MUW35" s="305"/>
      <c r="MUX35" s="305"/>
      <c r="MUY35" s="305"/>
      <c r="MUZ35" s="305"/>
      <c r="MVA35" s="305"/>
      <c r="MVB35" s="305"/>
      <c r="MVC35" s="305"/>
      <c r="MVD35" s="305"/>
      <c r="MVE35" s="305"/>
      <c r="MVF35" s="305"/>
      <c r="MVG35" s="305"/>
      <c r="MVH35" s="305"/>
      <c r="MVI35" s="305"/>
      <c r="MVJ35" s="305"/>
      <c r="MVK35" s="305"/>
      <c r="MVL35" s="305"/>
      <c r="MVM35" s="305"/>
      <c r="MVN35" s="305"/>
      <c r="MVO35" s="305"/>
      <c r="MVP35" s="305"/>
      <c r="MVQ35" s="305"/>
      <c r="MVR35" s="305"/>
      <c r="MVS35" s="305"/>
      <c r="MVT35" s="305"/>
      <c r="MVU35" s="305"/>
      <c r="MVV35" s="305"/>
      <c r="MVW35" s="305"/>
      <c r="MVX35" s="305"/>
      <c r="MVY35" s="305"/>
      <c r="MVZ35" s="305"/>
      <c r="MWA35" s="305"/>
      <c r="MWB35" s="305"/>
      <c r="MWC35" s="305"/>
      <c r="MWD35" s="305"/>
      <c r="MWE35" s="305"/>
      <c r="MWF35" s="305"/>
      <c r="MWG35" s="305"/>
      <c r="MWH35" s="305"/>
      <c r="MWI35" s="305"/>
      <c r="MWJ35" s="305"/>
      <c r="MWK35" s="305"/>
      <c r="MWL35" s="305"/>
      <c r="MWM35" s="305"/>
      <c r="MWN35" s="305"/>
      <c r="MWO35" s="305"/>
      <c r="MWP35" s="305"/>
      <c r="MWQ35" s="305"/>
      <c r="MWR35" s="305"/>
      <c r="MWS35" s="305"/>
      <c r="MWT35" s="305"/>
      <c r="MWU35" s="305"/>
      <c r="MWV35" s="305"/>
      <c r="MWW35" s="305"/>
      <c r="MWX35" s="305"/>
      <c r="MWY35" s="305"/>
      <c r="MWZ35" s="305"/>
      <c r="MXA35" s="305"/>
      <c r="MXB35" s="305"/>
      <c r="MXC35" s="305"/>
      <c r="MXD35" s="305"/>
      <c r="MXE35" s="305"/>
      <c r="MXF35" s="305"/>
      <c r="MXG35" s="305"/>
      <c r="MXH35" s="305"/>
      <c r="MXI35" s="305"/>
      <c r="MXJ35" s="305"/>
      <c r="MXK35" s="305"/>
      <c r="MXL35" s="305"/>
      <c r="MXM35" s="305"/>
      <c r="MXN35" s="305"/>
      <c r="MXO35" s="305"/>
      <c r="MXP35" s="305"/>
      <c r="MXQ35" s="305"/>
      <c r="MXR35" s="305"/>
      <c r="MXS35" s="305"/>
      <c r="MXT35" s="305"/>
      <c r="MXU35" s="305"/>
      <c r="MXV35" s="305"/>
      <c r="MXW35" s="305"/>
      <c r="MXX35" s="305"/>
      <c r="MXY35" s="305"/>
      <c r="MXZ35" s="305"/>
      <c r="MYA35" s="305"/>
      <c r="MYB35" s="305"/>
      <c r="MYC35" s="305"/>
      <c r="MYD35" s="305"/>
      <c r="MYE35" s="305"/>
      <c r="MYF35" s="305"/>
      <c r="MYG35" s="305"/>
      <c r="MYH35" s="305"/>
      <c r="MYI35" s="305"/>
      <c r="MYJ35" s="305"/>
      <c r="MYK35" s="305"/>
      <c r="MYL35" s="305"/>
      <c r="MYM35" s="305"/>
      <c r="MYN35" s="305"/>
      <c r="MYO35" s="305"/>
      <c r="MYP35" s="305"/>
      <c r="MYQ35" s="305"/>
      <c r="MYR35" s="305"/>
      <c r="MYS35" s="305"/>
      <c r="MYT35" s="305"/>
      <c r="MYU35" s="305"/>
      <c r="MYV35" s="305"/>
      <c r="MYW35" s="305"/>
      <c r="MYX35" s="305"/>
      <c r="MYY35" s="305"/>
      <c r="MYZ35" s="305"/>
      <c r="MZA35" s="305"/>
      <c r="MZB35" s="305"/>
      <c r="MZC35" s="305"/>
      <c r="MZD35" s="305"/>
      <c r="MZE35" s="305"/>
      <c r="MZF35" s="305"/>
      <c r="MZG35" s="305"/>
      <c r="MZH35" s="305"/>
      <c r="MZI35" s="305"/>
      <c r="MZJ35" s="305"/>
      <c r="MZK35" s="305"/>
      <c r="MZL35" s="305"/>
      <c r="MZM35" s="305"/>
      <c r="MZN35" s="305"/>
      <c r="MZO35" s="305"/>
      <c r="MZP35" s="305"/>
      <c r="MZQ35" s="305"/>
      <c r="MZR35" s="305"/>
      <c r="MZS35" s="305"/>
      <c r="MZT35" s="305"/>
      <c r="MZU35" s="305"/>
      <c r="MZV35" s="305"/>
      <c r="MZW35" s="305"/>
      <c r="MZX35" s="305"/>
      <c r="MZY35" s="305"/>
      <c r="MZZ35" s="305"/>
      <c r="NAA35" s="305"/>
      <c r="NAB35" s="305"/>
      <c r="NAC35" s="305"/>
      <c r="NAD35" s="305"/>
      <c r="NAE35" s="305"/>
      <c r="NAF35" s="305"/>
      <c r="NAG35" s="305"/>
      <c r="NAH35" s="305"/>
      <c r="NAI35" s="305"/>
      <c r="NAJ35" s="305"/>
      <c r="NAK35" s="305"/>
      <c r="NAL35" s="305"/>
      <c r="NAM35" s="305"/>
      <c r="NAN35" s="305"/>
      <c r="NAO35" s="305"/>
      <c r="NAP35" s="305"/>
      <c r="NAQ35" s="305"/>
      <c r="NAR35" s="305"/>
      <c r="NAS35" s="305"/>
      <c r="NAT35" s="305"/>
      <c r="NAU35" s="305"/>
      <c r="NAV35" s="305"/>
      <c r="NAW35" s="305"/>
      <c r="NAX35" s="305"/>
      <c r="NAY35" s="305"/>
      <c r="NAZ35" s="305"/>
      <c r="NBA35" s="305"/>
      <c r="NBB35" s="305"/>
      <c r="NBC35" s="305"/>
      <c r="NBD35" s="305"/>
      <c r="NBE35" s="305"/>
      <c r="NBF35" s="305"/>
      <c r="NBG35" s="305"/>
      <c r="NBH35" s="305"/>
      <c r="NBI35" s="305"/>
      <c r="NBJ35" s="305"/>
      <c r="NBK35" s="305"/>
      <c r="NBL35" s="305"/>
      <c r="NBM35" s="305"/>
      <c r="NBN35" s="305"/>
      <c r="NBO35" s="305"/>
      <c r="NBP35" s="305"/>
      <c r="NBQ35" s="305"/>
      <c r="NBR35" s="305"/>
      <c r="NBS35" s="305"/>
      <c r="NBT35" s="305"/>
      <c r="NBU35" s="305"/>
      <c r="NBV35" s="305"/>
      <c r="NBW35" s="305"/>
      <c r="NBX35" s="305"/>
      <c r="NBY35" s="305"/>
      <c r="NBZ35" s="305"/>
      <c r="NCA35" s="305"/>
      <c r="NCB35" s="305"/>
      <c r="NCC35" s="305"/>
      <c r="NCD35" s="305"/>
      <c r="NCE35" s="305"/>
      <c r="NCF35" s="305"/>
      <c r="NCG35" s="305"/>
      <c r="NCH35" s="305"/>
      <c r="NCI35" s="305"/>
      <c r="NCJ35" s="305"/>
      <c r="NCK35" s="305"/>
      <c r="NCL35" s="305"/>
      <c r="NCM35" s="305"/>
      <c r="NCN35" s="305"/>
      <c r="NCO35" s="305"/>
      <c r="NCP35" s="305"/>
      <c r="NCQ35" s="305"/>
      <c r="NCR35" s="305"/>
      <c r="NCS35" s="305"/>
      <c r="NCT35" s="305"/>
      <c r="NCU35" s="305"/>
      <c r="NCV35" s="305"/>
      <c r="NCW35" s="305"/>
      <c r="NCX35" s="305"/>
      <c r="NCY35" s="305"/>
      <c r="NCZ35" s="305"/>
      <c r="NDA35" s="305"/>
      <c r="NDB35" s="305"/>
      <c r="NDC35" s="305"/>
      <c r="NDD35" s="305"/>
      <c r="NDE35" s="305"/>
      <c r="NDF35" s="305"/>
      <c r="NDG35" s="305"/>
      <c r="NDH35" s="305"/>
      <c r="NDI35" s="305"/>
      <c r="NDJ35" s="305"/>
      <c r="NDK35" s="305"/>
      <c r="NDL35" s="305"/>
      <c r="NDM35" s="305"/>
      <c r="NDN35" s="305"/>
      <c r="NDO35" s="305"/>
      <c r="NDP35" s="305"/>
      <c r="NDQ35" s="305"/>
      <c r="NDR35" s="305"/>
      <c r="NDS35" s="305"/>
      <c r="NDT35" s="305"/>
      <c r="NDU35" s="305"/>
      <c r="NDV35" s="305"/>
      <c r="NDW35" s="305"/>
      <c r="NDX35" s="305"/>
      <c r="NDY35" s="305"/>
      <c r="NDZ35" s="305"/>
      <c r="NEA35" s="305"/>
      <c r="NEB35" s="305"/>
      <c r="NEC35" s="305"/>
      <c r="NED35" s="305"/>
      <c r="NEE35" s="305"/>
      <c r="NEF35" s="305"/>
      <c r="NEG35" s="305"/>
      <c r="NEH35" s="305"/>
      <c r="NEI35" s="305"/>
      <c r="NEJ35" s="305"/>
      <c r="NEK35" s="305"/>
      <c r="NEL35" s="305"/>
      <c r="NEM35" s="305"/>
      <c r="NEN35" s="305"/>
      <c r="NEO35" s="305"/>
      <c r="NEP35" s="305"/>
      <c r="NEQ35" s="305"/>
      <c r="NER35" s="305"/>
      <c r="NES35" s="305"/>
      <c r="NET35" s="305"/>
      <c r="NEU35" s="305"/>
      <c r="NEV35" s="305"/>
      <c r="NEW35" s="305"/>
      <c r="NEX35" s="305"/>
      <c r="NEY35" s="305"/>
      <c r="NEZ35" s="305"/>
      <c r="NFA35" s="305"/>
      <c r="NFB35" s="305"/>
      <c r="NFC35" s="305"/>
      <c r="NFD35" s="305"/>
      <c r="NFE35" s="305"/>
      <c r="NFF35" s="305"/>
      <c r="NFG35" s="305"/>
      <c r="NFH35" s="305"/>
      <c r="NFI35" s="305"/>
      <c r="NFJ35" s="305"/>
      <c r="NFK35" s="305"/>
      <c r="NFL35" s="305"/>
      <c r="NFM35" s="305"/>
      <c r="NFN35" s="305"/>
      <c r="NFO35" s="305"/>
      <c r="NFP35" s="305"/>
      <c r="NFQ35" s="305"/>
      <c r="NFR35" s="305"/>
      <c r="NFS35" s="305"/>
      <c r="NFT35" s="305"/>
      <c r="NFU35" s="305"/>
      <c r="NFV35" s="305"/>
      <c r="NFW35" s="305"/>
      <c r="NFX35" s="305"/>
      <c r="NFY35" s="305"/>
      <c r="NFZ35" s="305"/>
      <c r="NGA35" s="305"/>
      <c r="NGB35" s="305"/>
      <c r="NGC35" s="305"/>
      <c r="NGD35" s="305"/>
      <c r="NGE35" s="305"/>
      <c r="NGF35" s="305"/>
      <c r="NGG35" s="305"/>
      <c r="NGH35" s="305"/>
      <c r="NGI35" s="305"/>
      <c r="NGJ35" s="305"/>
      <c r="NGK35" s="305"/>
      <c r="NGL35" s="305"/>
      <c r="NGM35" s="305"/>
      <c r="NGN35" s="305"/>
      <c r="NGO35" s="305"/>
      <c r="NGP35" s="305"/>
      <c r="NGQ35" s="305"/>
      <c r="NGR35" s="305"/>
      <c r="NGS35" s="305"/>
      <c r="NGT35" s="305"/>
      <c r="NGU35" s="305"/>
      <c r="NGV35" s="305"/>
      <c r="NGW35" s="305"/>
      <c r="NGX35" s="305"/>
      <c r="NGY35" s="305"/>
      <c r="NGZ35" s="305"/>
      <c r="NHA35" s="305"/>
      <c r="NHB35" s="305"/>
      <c r="NHC35" s="305"/>
      <c r="NHD35" s="305"/>
      <c r="NHE35" s="305"/>
      <c r="NHF35" s="305"/>
      <c r="NHG35" s="305"/>
      <c r="NHH35" s="305"/>
      <c r="NHI35" s="305"/>
      <c r="NHJ35" s="305"/>
      <c r="NHK35" s="305"/>
      <c r="NHL35" s="305"/>
      <c r="NHM35" s="305"/>
      <c r="NHN35" s="305"/>
      <c r="NHO35" s="305"/>
      <c r="NHP35" s="305"/>
      <c r="NHQ35" s="305"/>
      <c r="NHR35" s="305"/>
      <c r="NHS35" s="305"/>
      <c r="NHT35" s="305"/>
      <c r="NHU35" s="305"/>
      <c r="NHV35" s="305"/>
      <c r="NHW35" s="305"/>
      <c r="NHX35" s="305"/>
      <c r="NHY35" s="305"/>
      <c r="NHZ35" s="305"/>
      <c r="NIA35" s="305"/>
      <c r="NIB35" s="305"/>
      <c r="NIC35" s="305"/>
      <c r="NID35" s="305"/>
      <c r="NIE35" s="305"/>
      <c r="NIF35" s="305"/>
      <c r="NIG35" s="305"/>
      <c r="NIH35" s="305"/>
      <c r="NII35" s="305"/>
      <c r="NIJ35" s="305"/>
      <c r="NIK35" s="305"/>
      <c r="NIL35" s="305"/>
      <c r="NIM35" s="305"/>
      <c r="NIN35" s="305"/>
      <c r="NIO35" s="305"/>
      <c r="NIP35" s="305"/>
      <c r="NIQ35" s="305"/>
      <c r="NIR35" s="305"/>
      <c r="NIS35" s="305"/>
      <c r="NIT35" s="305"/>
      <c r="NIU35" s="305"/>
      <c r="NIV35" s="305"/>
      <c r="NIW35" s="305"/>
      <c r="NIX35" s="305"/>
      <c r="NIY35" s="305"/>
      <c r="NIZ35" s="305"/>
      <c r="NJA35" s="305"/>
      <c r="NJB35" s="305"/>
      <c r="NJC35" s="305"/>
      <c r="NJD35" s="305"/>
      <c r="NJE35" s="305"/>
      <c r="NJF35" s="305"/>
      <c r="NJG35" s="305"/>
      <c r="NJH35" s="305"/>
      <c r="NJI35" s="305"/>
      <c r="NJJ35" s="305"/>
      <c r="NJK35" s="305"/>
      <c r="NJL35" s="305"/>
      <c r="NJM35" s="305"/>
      <c r="NJN35" s="305"/>
      <c r="NJO35" s="305"/>
      <c r="NJP35" s="305"/>
      <c r="NJQ35" s="305"/>
      <c r="NJR35" s="305"/>
      <c r="NJS35" s="305"/>
      <c r="NJT35" s="305"/>
      <c r="NJU35" s="305"/>
      <c r="NJV35" s="305"/>
      <c r="NJW35" s="305"/>
      <c r="NJX35" s="305"/>
      <c r="NJY35" s="305"/>
      <c r="NJZ35" s="305"/>
      <c r="NKA35" s="305"/>
      <c r="NKB35" s="305"/>
      <c r="NKC35" s="305"/>
      <c r="NKD35" s="305"/>
      <c r="NKE35" s="305"/>
      <c r="NKF35" s="305"/>
      <c r="NKG35" s="305"/>
      <c r="NKH35" s="305"/>
      <c r="NKI35" s="305"/>
      <c r="NKJ35" s="305"/>
      <c r="NKK35" s="305"/>
      <c r="NKL35" s="305"/>
      <c r="NKM35" s="305"/>
      <c r="NKN35" s="305"/>
      <c r="NKO35" s="305"/>
      <c r="NKP35" s="305"/>
      <c r="NKQ35" s="305"/>
      <c r="NKR35" s="305"/>
      <c r="NKS35" s="305"/>
      <c r="NKT35" s="305"/>
      <c r="NKU35" s="305"/>
      <c r="NKV35" s="305"/>
      <c r="NKW35" s="305"/>
      <c r="NKX35" s="305"/>
      <c r="NKY35" s="305"/>
      <c r="NKZ35" s="305"/>
      <c r="NLA35" s="305"/>
      <c r="NLB35" s="305"/>
      <c r="NLC35" s="305"/>
      <c r="NLD35" s="305"/>
      <c r="NLE35" s="305"/>
      <c r="NLF35" s="305"/>
      <c r="NLG35" s="305"/>
      <c r="NLH35" s="305"/>
      <c r="NLI35" s="305"/>
      <c r="NLJ35" s="305"/>
      <c r="NLK35" s="305"/>
      <c r="NLL35" s="305"/>
      <c r="NLM35" s="305"/>
      <c r="NLN35" s="305"/>
      <c r="NLO35" s="305"/>
      <c r="NLP35" s="305"/>
      <c r="NLQ35" s="305"/>
      <c r="NLR35" s="305"/>
      <c r="NLS35" s="305"/>
      <c r="NLT35" s="305"/>
      <c r="NLU35" s="305"/>
      <c r="NLV35" s="305"/>
      <c r="NLW35" s="305"/>
      <c r="NLX35" s="305"/>
      <c r="NLY35" s="305"/>
      <c r="NLZ35" s="305"/>
      <c r="NMA35" s="305"/>
      <c r="NMB35" s="305"/>
      <c r="NMC35" s="305"/>
      <c r="NMD35" s="305"/>
      <c r="NME35" s="305"/>
      <c r="NMF35" s="305"/>
      <c r="NMG35" s="305"/>
      <c r="NMH35" s="305"/>
      <c r="NMI35" s="305"/>
      <c r="NMJ35" s="305"/>
      <c r="NMK35" s="305"/>
      <c r="NML35" s="305"/>
      <c r="NMM35" s="305"/>
      <c r="NMN35" s="305"/>
      <c r="NMO35" s="305"/>
      <c r="NMP35" s="305"/>
      <c r="NMQ35" s="305"/>
      <c r="NMR35" s="305"/>
      <c r="NMS35" s="305"/>
      <c r="NMT35" s="305"/>
      <c r="NMU35" s="305"/>
      <c r="NMV35" s="305"/>
      <c r="NMW35" s="305"/>
      <c r="NMX35" s="305"/>
      <c r="NMY35" s="305"/>
      <c r="NMZ35" s="305"/>
      <c r="NNA35" s="305"/>
      <c r="NNB35" s="305"/>
      <c r="NNC35" s="305"/>
      <c r="NND35" s="305"/>
      <c r="NNE35" s="305"/>
      <c r="NNF35" s="305"/>
      <c r="NNG35" s="305"/>
      <c r="NNH35" s="305"/>
      <c r="NNI35" s="305"/>
      <c r="NNJ35" s="305"/>
      <c r="NNK35" s="305"/>
      <c r="NNL35" s="305"/>
      <c r="NNM35" s="305"/>
      <c r="NNN35" s="305"/>
      <c r="NNO35" s="305"/>
      <c r="NNP35" s="305"/>
      <c r="NNQ35" s="305"/>
      <c r="NNR35" s="305"/>
      <c r="NNS35" s="305"/>
      <c r="NNT35" s="305"/>
      <c r="NNU35" s="305"/>
      <c r="NNV35" s="305"/>
      <c r="NNW35" s="305"/>
      <c r="NNX35" s="305"/>
      <c r="NNY35" s="305"/>
      <c r="NNZ35" s="305"/>
      <c r="NOA35" s="305"/>
      <c r="NOB35" s="305"/>
      <c r="NOC35" s="305"/>
      <c r="NOD35" s="305"/>
      <c r="NOE35" s="305"/>
      <c r="NOF35" s="305"/>
      <c r="NOG35" s="305"/>
      <c r="NOH35" s="305"/>
      <c r="NOI35" s="305"/>
      <c r="NOJ35" s="305"/>
      <c r="NOK35" s="305"/>
      <c r="NOL35" s="305"/>
      <c r="NOM35" s="305"/>
      <c r="NON35" s="305"/>
      <c r="NOO35" s="305"/>
      <c r="NOP35" s="305"/>
      <c r="NOQ35" s="305"/>
      <c r="NOR35" s="305"/>
      <c r="NOS35" s="305"/>
      <c r="NOT35" s="305"/>
      <c r="NOU35" s="305"/>
      <c r="NOV35" s="305"/>
      <c r="NOW35" s="305"/>
      <c r="NOX35" s="305"/>
      <c r="NOY35" s="305"/>
      <c r="NOZ35" s="305"/>
      <c r="NPA35" s="305"/>
      <c r="NPB35" s="305"/>
      <c r="NPC35" s="305"/>
      <c r="NPD35" s="305"/>
      <c r="NPE35" s="305"/>
      <c r="NPF35" s="305"/>
      <c r="NPG35" s="305"/>
      <c r="NPH35" s="305"/>
      <c r="NPI35" s="305"/>
      <c r="NPJ35" s="305"/>
      <c r="NPK35" s="305"/>
      <c r="NPL35" s="305"/>
      <c r="NPM35" s="305"/>
      <c r="NPN35" s="305"/>
      <c r="NPO35" s="305"/>
      <c r="NPP35" s="305"/>
      <c r="NPQ35" s="305"/>
      <c r="NPR35" s="305"/>
      <c r="NPS35" s="305"/>
      <c r="NPT35" s="305"/>
      <c r="NPU35" s="305"/>
      <c r="NPV35" s="305"/>
      <c r="NPW35" s="305"/>
      <c r="NPX35" s="305"/>
      <c r="NPY35" s="305"/>
      <c r="NPZ35" s="305"/>
      <c r="NQA35" s="305"/>
      <c r="NQB35" s="305"/>
      <c r="NQC35" s="305"/>
      <c r="NQD35" s="305"/>
      <c r="NQE35" s="305"/>
      <c r="NQF35" s="305"/>
      <c r="NQG35" s="305"/>
      <c r="NQH35" s="305"/>
      <c r="NQI35" s="305"/>
      <c r="NQJ35" s="305"/>
      <c r="NQK35" s="305"/>
      <c r="NQL35" s="305"/>
      <c r="NQM35" s="305"/>
      <c r="NQN35" s="305"/>
      <c r="NQO35" s="305"/>
      <c r="NQP35" s="305"/>
      <c r="NQQ35" s="305"/>
      <c r="NQR35" s="305"/>
      <c r="NQS35" s="305"/>
      <c r="NQT35" s="305"/>
      <c r="NQU35" s="305"/>
      <c r="NQV35" s="305"/>
      <c r="NQW35" s="305"/>
      <c r="NQX35" s="305"/>
      <c r="NQY35" s="305"/>
      <c r="NQZ35" s="305"/>
      <c r="NRA35" s="305"/>
      <c r="NRB35" s="305"/>
      <c r="NRC35" s="305"/>
      <c r="NRD35" s="305"/>
      <c r="NRE35" s="305"/>
      <c r="NRF35" s="305"/>
      <c r="NRG35" s="305"/>
      <c r="NRH35" s="305"/>
      <c r="NRI35" s="305"/>
      <c r="NRJ35" s="305"/>
      <c r="NRK35" s="305"/>
      <c r="NRL35" s="305"/>
      <c r="NRM35" s="305"/>
      <c r="NRN35" s="305"/>
      <c r="NRO35" s="305"/>
      <c r="NRP35" s="305"/>
      <c r="NRQ35" s="305"/>
      <c r="NRR35" s="305"/>
      <c r="NRS35" s="305"/>
      <c r="NRT35" s="305"/>
      <c r="NRU35" s="305"/>
      <c r="NRV35" s="305"/>
      <c r="NRW35" s="305"/>
      <c r="NRX35" s="305"/>
      <c r="NRY35" s="305"/>
      <c r="NRZ35" s="305"/>
      <c r="NSA35" s="305"/>
      <c r="NSB35" s="305"/>
      <c r="NSC35" s="305"/>
      <c r="NSD35" s="305"/>
      <c r="NSE35" s="305"/>
      <c r="NSF35" s="305"/>
      <c r="NSG35" s="305"/>
      <c r="NSH35" s="305"/>
      <c r="NSI35" s="305"/>
      <c r="NSJ35" s="305"/>
      <c r="NSK35" s="305"/>
      <c r="NSL35" s="305"/>
      <c r="NSM35" s="305"/>
      <c r="NSN35" s="305"/>
      <c r="NSO35" s="305"/>
      <c r="NSP35" s="305"/>
      <c r="NSQ35" s="305"/>
      <c r="NSR35" s="305"/>
      <c r="NSS35" s="305"/>
      <c r="NST35" s="305"/>
      <c r="NSU35" s="305"/>
      <c r="NSV35" s="305"/>
      <c r="NSW35" s="305"/>
      <c r="NSX35" s="305"/>
      <c r="NSY35" s="305"/>
      <c r="NSZ35" s="305"/>
      <c r="NTA35" s="305"/>
      <c r="NTB35" s="305"/>
      <c r="NTC35" s="305"/>
      <c r="NTD35" s="305"/>
      <c r="NTE35" s="305"/>
      <c r="NTF35" s="305"/>
      <c r="NTG35" s="305"/>
      <c r="NTH35" s="305"/>
      <c r="NTI35" s="305"/>
      <c r="NTJ35" s="305"/>
      <c r="NTK35" s="305"/>
      <c r="NTL35" s="305"/>
      <c r="NTM35" s="305"/>
      <c r="NTN35" s="305"/>
      <c r="NTO35" s="305"/>
      <c r="NTP35" s="305"/>
      <c r="NTQ35" s="305"/>
      <c r="NTR35" s="305"/>
      <c r="NTS35" s="305"/>
      <c r="NTT35" s="305"/>
      <c r="NTU35" s="305"/>
      <c r="NTV35" s="305"/>
      <c r="NTW35" s="305"/>
      <c r="NTX35" s="305"/>
      <c r="NTY35" s="305"/>
      <c r="NTZ35" s="305"/>
      <c r="NUA35" s="305"/>
      <c r="NUB35" s="305"/>
      <c r="NUC35" s="305"/>
      <c r="NUD35" s="305"/>
      <c r="NUE35" s="305"/>
      <c r="NUF35" s="305"/>
      <c r="NUG35" s="305"/>
      <c r="NUH35" s="305"/>
      <c r="NUI35" s="305"/>
      <c r="NUJ35" s="305"/>
      <c r="NUK35" s="305"/>
      <c r="NUL35" s="305"/>
      <c r="NUM35" s="305"/>
      <c r="NUN35" s="305"/>
      <c r="NUO35" s="305"/>
      <c r="NUP35" s="305"/>
      <c r="NUQ35" s="305"/>
      <c r="NUR35" s="305"/>
      <c r="NUS35" s="305"/>
      <c r="NUT35" s="305"/>
      <c r="NUU35" s="305"/>
      <c r="NUV35" s="305"/>
      <c r="NUW35" s="305"/>
      <c r="NUX35" s="305"/>
      <c r="NUY35" s="305"/>
      <c r="NUZ35" s="305"/>
      <c r="NVA35" s="305"/>
      <c r="NVB35" s="305"/>
      <c r="NVC35" s="305"/>
      <c r="NVD35" s="305"/>
      <c r="NVE35" s="305"/>
      <c r="NVF35" s="305"/>
      <c r="NVG35" s="305"/>
      <c r="NVH35" s="305"/>
      <c r="NVI35" s="305"/>
      <c r="NVJ35" s="305"/>
      <c r="NVK35" s="305"/>
      <c r="NVL35" s="305"/>
      <c r="NVM35" s="305"/>
      <c r="NVN35" s="305"/>
      <c r="NVO35" s="305"/>
      <c r="NVP35" s="305"/>
      <c r="NVQ35" s="305"/>
      <c r="NVR35" s="305"/>
      <c r="NVS35" s="305"/>
      <c r="NVT35" s="305"/>
      <c r="NVU35" s="305"/>
      <c r="NVV35" s="305"/>
      <c r="NVW35" s="305"/>
      <c r="NVX35" s="305"/>
      <c r="NVY35" s="305"/>
      <c r="NVZ35" s="305"/>
      <c r="NWA35" s="305"/>
      <c r="NWB35" s="305"/>
      <c r="NWC35" s="305"/>
      <c r="NWD35" s="305"/>
      <c r="NWE35" s="305"/>
      <c r="NWF35" s="305"/>
      <c r="NWG35" s="305"/>
      <c r="NWH35" s="305"/>
      <c r="NWI35" s="305"/>
      <c r="NWJ35" s="305"/>
      <c r="NWK35" s="305"/>
      <c r="NWL35" s="305"/>
      <c r="NWM35" s="305"/>
      <c r="NWN35" s="305"/>
      <c r="NWO35" s="305"/>
      <c r="NWP35" s="305"/>
      <c r="NWQ35" s="305"/>
      <c r="NWR35" s="305"/>
      <c r="NWS35" s="305"/>
      <c r="NWT35" s="305"/>
      <c r="NWU35" s="305"/>
      <c r="NWV35" s="305"/>
      <c r="NWW35" s="305"/>
      <c r="NWX35" s="305"/>
      <c r="NWY35" s="305"/>
      <c r="NWZ35" s="305"/>
      <c r="NXA35" s="305"/>
      <c r="NXB35" s="305"/>
      <c r="NXC35" s="305"/>
      <c r="NXD35" s="305"/>
      <c r="NXE35" s="305"/>
      <c r="NXF35" s="305"/>
      <c r="NXG35" s="305"/>
      <c r="NXH35" s="305"/>
      <c r="NXI35" s="305"/>
      <c r="NXJ35" s="305"/>
      <c r="NXK35" s="305"/>
      <c r="NXL35" s="305"/>
      <c r="NXM35" s="305"/>
      <c r="NXN35" s="305"/>
      <c r="NXO35" s="305"/>
      <c r="NXP35" s="305"/>
      <c r="NXQ35" s="305"/>
      <c r="NXR35" s="305"/>
      <c r="NXS35" s="305"/>
      <c r="NXT35" s="305"/>
      <c r="NXU35" s="305"/>
      <c r="NXV35" s="305"/>
      <c r="NXW35" s="305"/>
      <c r="NXX35" s="305"/>
      <c r="NXY35" s="305"/>
      <c r="NXZ35" s="305"/>
      <c r="NYA35" s="305"/>
      <c r="NYB35" s="305"/>
      <c r="NYC35" s="305"/>
      <c r="NYD35" s="305"/>
      <c r="NYE35" s="305"/>
      <c r="NYF35" s="305"/>
      <c r="NYG35" s="305"/>
      <c r="NYH35" s="305"/>
      <c r="NYI35" s="305"/>
      <c r="NYJ35" s="305"/>
      <c r="NYK35" s="305"/>
      <c r="NYL35" s="305"/>
      <c r="NYM35" s="305"/>
      <c r="NYN35" s="305"/>
      <c r="NYO35" s="305"/>
      <c r="NYP35" s="305"/>
      <c r="NYQ35" s="305"/>
      <c r="NYR35" s="305"/>
      <c r="NYS35" s="305"/>
      <c r="NYT35" s="305"/>
      <c r="NYU35" s="305"/>
      <c r="NYV35" s="305"/>
      <c r="NYW35" s="305"/>
      <c r="NYX35" s="305"/>
      <c r="NYY35" s="305"/>
      <c r="NYZ35" s="305"/>
      <c r="NZA35" s="305"/>
      <c r="NZB35" s="305"/>
      <c r="NZC35" s="305"/>
      <c r="NZD35" s="305"/>
      <c r="NZE35" s="305"/>
      <c r="NZF35" s="305"/>
      <c r="NZG35" s="305"/>
      <c r="NZH35" s="305"/>
      <c r="NZI35" s="305"/>
      <c r="NZJ35" s="305"/>
      <c r="NZK35" s="305"/>
      <c r="NZL35" s="305"/>
      <c r="NZM35" s="305"/>
      <c r="NZN35" s="305"/>
      <c r="NZO35" s="305"/>
      <c r="NZP35" s="305"/>
      <c r="NZQ35" s="305"/>
      <c r="NZR35" s="305"/>
      <c r="NZS35" s="305"/>
      <c r="NZT35" s="305"/>
      <c r="NZU35" s="305"/>
      <c r="NZV35" s="305"/>
      <c r="NZW35" s="305"/>
      <c r="NZX35" s="305"/>
      <c r="NZY35" s="305"/>
      <c r="NZZ35" s="305"/>
      <c r="OAA35" s="305"/>
      <c r="OAB35" s="305"/>
      <c r="OAC35" s="305"/>
      <c r="OAD35" s="305"/>
      <c r="OAE35" s="305"/>
      <c r="OAF35" s="305"/>
      <c r="OAG35" s="305"/>
      <c r="OAH35" s="305"/>
      <c r="OAI35" s="305"/>
      <c r="OAJ35" s="305"/>
      <c r="OAK35" s="305"/>
      <c r="OAL35" s="305"/>
      <c r="OAM35" s="305"/>
      <c r="OAN35" s="305"/>
      <c r="OAO35" s="305"/>
      <c r="OAP35" s="305"/>
      <c r="OAQ35" s="305"/>
      <c r="OAR35" s="305"/>
      <c r="OAS35" s="305"/>
      <c r="OAT35" s="305"/>
      <c r="OAU35" s="305"/>
      <c r="OAV35" s="305"/>
      <c r="OAW35" s="305"/>
      <c r="OAX35" s="305"/>
      <c r="OAY35" s="305"/>
      <c r="OAZ35" s="305"/>
      <c r="OBA35" s="305"/>
      <c r="OBB35" s="305"/>
      <c r="OBC35" s="305"/>
      <c r="OBD35" s="305"/>
      <c r="OBE35" s="305"/>
      <c r="OBF35" s="305"/>
      <c r="OBG35" s="305"/>
      <c r="OBH35" s="305"/>
      <c r="OBI35" s="305"/>
      <c r="OBJ35" s="305"/>
      <c r="OBK35" s="305"/>
      <c r="OBL35" s="305"/>
      <c r="OBM35" s="305"/>
      <c r="OBN35" s="305"/>
      <c r="OBO35" s="305"/>
      <c r="OBP35" s="305"/>
      <c r="OBQ35" s="305"/>
      <c r="OBR35" s="305"/>
      <c r="OBS35" s="305"/>
      <c r="OBT35" s="305"/>
      <c r="OBU35" s="305"/>
      <c r="OBV35" s="305"/>
      <c r="OBW35" s="305"/>
      <c r="OBX35" s="305"/>
      <c r="OBY35" s="305"/>
      <c r="OBZ35" s="305"/>
      <c r="OCA35" s="305"/>
      <c r="OCB35" s="305"/>
      <c r="OCC35" s="305"/>
      <c r="OCD35" s="305"/>
      <c r="OCE35" s="305"/>
      <c r="OCF35" s="305"/>
      <c r="OCG35" s="305"/>
      <c r="OCH35" s="305"/>
      <c r="OCI35" s="305"/>
      <c r="OCJ35" s="305"/>
      <c r="OCK35" s="305"/>
      <c r="OCL35" s="305"/>
      <c r="OCM35" s="305"/>
      <c r="OCN35" s="305"/>
      <c r="OCO35" s="305"/>
      <c r="OCP35" s="305"/>
      <c r="OCQ35" s="305"/>
      <c r="OCR35" s="305"/>
      <c r="OCS35" s="305"/>
      <c r="OCT35" s="305"/>
      <c r="OCU35" s="305"/>
      <c r="OCV35" s="305"/>
      <c r="OCW35" s="305"/>
      <c r="OCX35" s="305"/>
      <c r="OCY35" s="305"/>
      <c r="OCZ35" s="305"/>
      <c r="ODA35" s="305"/>
      <c r="ODB35" s="305"/>
      <c r="ODC35" s="305"/>
      <c r="ODD35" s="305"/>
      <c r="ODE35" s="305"/>
      <c r="ODF35" s="305"/>
      <c r="ODG35" s="305"/>
      <c r="ODH35" s="305"/>
      <c r="ODI35" s="305"/>
      <c r="ODJ35" s="305"/>
      <c r="ODK35" s="305"/>
      <c r="ODL35" s="305"/>
      <c r="ODM35" s="305"/>
      <c r="ODN35" s="305"/>
      <c r="ODO35" s="305"/>
      <c r="ODP35" s="305"/>
      <c r="ODQ35" s="305"/>
      <c r="ODR35" s="305"/>
      <c r="ODS35" s="305"/>
      <c r="ODT35" s="305"/>
      <c r="ODU35" s="305"/>
      <c r="ODV35" s="305"/>
      <c r="ODW35" s="305"/>
      <c r="ODX35" s="305"/>
      <c r="ODY35" s="305"/>
      <c r="ODZ35" s="305"/>
      <c r="OEA35" s="305"/>
      <c r="OEB35" s="305"/>
      <c r="OEC35" s="305"/>
      <c r="OED35" s="305"/>
      <c r="OEE35" s="305"/>
      <c r="OEF35" s="305"/>
      <c r="OEG35" s="305"/>
      <c r="OEH35" s="305"/>
      <c r="OEI35" s="305"/>
      <c r="OEJ35" s="305"/>
      <c r="OEK35" s="305"/>
      <c r="OEL35" s="305"/>
      <c r="OEM35" s="305"/>
      <c r="OEN35" s="305"/>
      <c r="OEO35" s="305"/>
      <c r="OEP35" s="305"/>
      <c r="OEQ35" s="305"/>
      <c r="OER35" s="305"/>
      <c r="OES35" s="305"/>
      <c r="OET35" s="305"/>
      <c r="OEU35" s="305"/>
      <c r="OEV35" s="305"/>
      <c r="OEW35" s="305"/>
      <c r="OEX35" s="305"/>
      <c r="OEY35" s="305"/>
      <c r="OEZ35" s="305"/>
      <c r="OFA35" s="305"/>
      <c r="OFB35" s="305"/>
      <c r="OFC35" s="305"/>
      <c r="OFD35" s="305"/>
      <c r="OFE35" s="305"/>
      <c r="OFF35" s="305"/>
      <c r="OFG35" s="305"/>
      <c r="OFH35" s="305"/>
      <c r="OFI35" s="305"/>
      <c r="OFJ35" s="305"/>
      <c r="OFK35" s="305"/>
      <c r="OFL35" s="305"/>
      <c r="OFM35" s="305"/>
      <c r="OFN35" s="305"/>
      <c r="OFO35" s="305"/>
      <c r="OFP35" s="305"/>
      <c r="OFQ35" s="305"/>
      <c r="OFR35" s="305"/>
      <c r="OFS35" s="305"/>
      <c r="OFT35" s="305"/>
      <c r="OFU35" s="305"/>
      <c r="OFV35" s="305"/>
      <c r="OFW35" s="305"/>
      <c r="OFX35" s="305"/>
      <c r="OFY35" s="305"/>
      <c r="OFZ35" s="305"/>
      <c r="OGA35" s="305"/>
      <c r="OGB35" s="305"/>
      <c r="OGC35" s="305"/>
      <c r="OGD35" s="305"/>
      <c r="OGE35" s="305"/>
      <c r="OGF35" s="305"/>
      <c r="OGG35" s="305"/>
      <c r="OGH35" s="305"/>
      <c r="OGI35" s="305"/>
      <c r="OGJ35" s="305"/>
      <c r="OGK35" s="305"/>
      <c r="OGL35" s="305"/>
      <c r="OGM35" s="305"/>
      <c r="OGN35" s="305"/>
      <c r="OGO35" s="305"/>
      <c r="OGP35" s="305"/>
      <c r="OGQ35" s="305"/>
      <c r="OGR35" s="305"/>
      <c r="OGS35" s="305"/>
      <c r="OGT35" s="305"/>
      <c r="OGU35" s="305"/>
      <c r="OGV35" s="305"/>
      <c r="OGW35" s="305"/>
      <c r="OGX35" s="305"/>
      <c r="OGY35" s="305"/>
      <c r="OGZ35" s="305"/>
      <c r="OHA35" s="305"/>
      <c r="OHB35" s="305"/>
      <c r="OHC35" s="305"/>
      <c r="OHD35" s="305"/>
      <c r="OHE35" s="305"/>
      <c r="OHF35" s="305"/>
      <c r="OHG35" s="305"/>
      <c r="OHH35" s="305"/>
      <c r="OHI35" s="305"/>
      <c r="OHJ35" s="305"/>
      <c r="OHK35" s="305"/>
      <c r="OHL35" s="305"/>
      <c r="OHM35" s="305"/>
      <c r="OHN35" s="305"/>
      <c r="OHO35" s="305"/>
      <c r="OHP35" s="305"/>
      <c r="OHQ35" s="305"/>
      <c r="OHR35" s="305"/>
      <c r="OHS35" s="305"/>
      <c r="OHT35" s="305"/>
      <c r="OHU35" s="305"/>
      <c r="OHV35" s="305"/>
      <c r="OHW35" s="305"/>
      <c r="OHX35" s="305"/>
      <c r="OHY35" s="305"/>
      <c r="OHZ35" s="305"/>
      <c r="OIA35" s="305"/>
      <c r="OIB35" s="305"/>
      <c r="OIC35" s="305"/>
      <c r="OID35" s="305"/>
      <c r="OIE35" s="305"/>
      <c r="OIF35" s="305"/>
      <c r="OIG35" s="305"/>
      <c r="OIH35" s="305"/>
      <c r="OII35" s="305"/>
      <c r="OIJ35" s="305"/>
      <c r="OIK35" s="305"/>
      <c r="OIL35" s="305"/>
      <c r="OIM35" s="305"/>
      <c r="OIN35" s="305"/>
      <c r="OIO35" s="305"/>
      <c r="OIP35" s="305"/>
      <c r="OIQ35" s="305"/>
      <c r="OIR35" s="305"/>
      <c r="OIS35" s="305"/>
      <c r="OIT35" s="305"/>
      <c r="OIU35" s="305"/>
      <c r="OIV35" s="305"/>
      <c r="OIW35" s="305"/>
      <c r="OIX35" s="305"/>
      <c r="OIY35" s="305"/>
      <c r="OIZ35" s="305"/>
      <c r="OJA35" s="305"/>
      <c r="OJB35" s="305"/>
      <c r="OJC35" s="305"/>
      <c r="OJD35" s="305"/>
      <c r="OJE35" s="305"/>
      <c r="OJF35" s="305"/>
      <c r="OJG35" s="305"/>
      <c r="OJH35" s="305"/>
      <c r="OJI35" s="305"/>
      <c r="OJJ35" s="305"/>
      <c r="OJK35" s="305"/>
      <c r="OJL35" s="305"/>
      <c r="OJM35" s="305"/>
      <c r="OJN35" s="305"/>
      <c r="OJO35" s="305"/>
      <c r="OJP35" s="305"/>
      <c r="OJQ35" s="305"/>
      <c r="OJR35" s="305"/>
      <c r="OJS35" s="305"/>
      <c r="OJT35" s="305"/>
      <c r="OJU35" s="305"/>
      <c r="OJV35" s="305"/>
      <c r="OJW35" s="305"/>
      <c r="OJX35" s="305"/>
      <c r="OJY35" s="305"/>
      <c r="OJZ35" s="305"/>
      <c r="OKA35" s="305"/>
      <c r="OKB35" s="305"/>
      <c r="OKC35" s="305"/>
      <c r="OKD35" s="305"/>
      <c r="OKE35" s="305"/>
      <c r="OKF35" s="305"/>
      <c r="OKG35" s="305"/>
      <c r="OKH35" s="305"/>
      <c r="OKI35" s="305"/>
      <c r="OKJ35" s="305"/>
      <c r="OKK35" s="305"/>
      <c r="OKL35" s="305"/>
      <c r="OKM35" s="305"/>
      <c r="OKN35" s="305"/>
      <c r="OKO35" s="305"/>
      <c r="OKP35" s="305"/>
      <c r="OKQ35" s="305"/>
      <c r="OKR35" s="305"/>
      <c r="OKS35" s="305"/>
      <c r="OKT35" s="305"/>
      <c r="OKU35" s="305"/>
      <c r="OKV35" s="305"/>
      <c r="OKW35" s="305"/>
      <c r="OKX35" s="305"/>
      <c r="OKY35" s="305"/>
      <c r="OKZ35" s="305"/>
      <c r="OLA35" s="305"/>
      <c r="OLB35" s="305"/>
      <c r="OLC35" s="305"/>
      <c r="OLD35" s="305"/>
      <c r="OLE35" s="305"/>
      <c r="OLF35" s="305"/>
      <c r="OLG35" s="305"/>
      <c r="OLH35" s="305"/>
      <c r="OLI35" s="305"/>
      <c r="OLJ35" s="305"/>
      <c r="OLK35" s="305"/>
      <c r="OLL35" s="305"/>
      <c r="OLM35" s="305"/>
      <c r="OLN35" s="305"/>
      <c r="OLO35" s="305"/>
      <c r="OLP35" s="305"/>
      <c r="OLQ35" s="305"/>
      <c r="OLR35" s="305"/>
      <c r="OLS35" s="305"/>
      <c r="OLT35" s="305"/>
      <c r="OLU35" s="305"/>
      <c r="OLV35" s="305"/>
      <c r="OLW35" s="305"/>
      <c r="OLX35" s="305"/>
      <c r="OLY35" s="305"/>
      <c r="OLZ35" s="305"/>
      <c r="OMA35" s="305"/>
      <c r="OMB35" s="305"/>
      <c r="OMC35" s="305"/>
      <c r="OMD35" s="305"/>
      <c r="OME35" s="305"/>
      <c r="OMF35" s="305"/>
      <c r="OMG35" s="305"/>
      <c r="OMH35" s="305"/>
      <c r="OMI35" s="305"/>
      <c r="OMJ35" s="305"/>
      <c r="OMK35" s="305"/>
      <c r="OML35" s="305"/>
      <c r="OMM35" s="305"/>
      <c r="OMN35" s="305"/>
      <c r="OMO35" s="305"/>
      <c r="OMP35" s="305"/>
      <c r="OMQ35" s="305"/>
      <c r="OMR35" s="305"/>
      <c r="OMS35" s="305"/>
      <c r="OMT35" s="305"/>
      <c r="OMU35" s="305"/>
      <c r="OMV35" s="305"/>
      <c r="OMW35" s="305"/>
      <c r="OMX35" s="305"/>
      <c r="OMY35" s="305"/>
      <c r="OMZ35" s="305"/>
      <c r="ONA35" s="305"/>
      <c r="ONB35" s="305"/>
      <c r="ONC35" s="305"/>
      <c r="OND35" s="305"/>
      <c r="ONE35" s="305"/>
      <c r="ONF35" s="305"/>
      <c r="ONG35" s="305"/>
      <c r="ONH35" s="305"/>
      <c r="ONI35" s="305"/>
      <c r="ONJ35" s="305"/>
      <c r="ONK35" s="305"/>
      <c r="ONL35" s="305"/>
      <c r="ONM35" s="305"/>
      <c r="ONN35" s="305"/>
      <c r="ONO35" s="305"/>
      <c r="ONP35" s="305"/>
      <c r="ONQ35" s="305"/>
      <c r="ONR35" s="305"/>
      <c r="ONS35" s="305"/>
      <c r="ONT35" s="305"/>
      <c r="ONU35" s="305"/>
      <c r="ONV35" s="305"/>
      <c r="ONW35" s="305"/>
      <c r="ONX35" s="305"/>
      <c r="ONY35" s="305"/>
      <c r="ONZ35" s="305"/>
      <c r="OOA35" s="305"/>
      <c r="OOB35" s="305"/>
      <c r="OOC35" s="305"/>
      <c r="OOD35" s="305"/>
      <c r="OOE35" s="305"/>
      <c r="OOF35" s="305"/>
      <c r="OOG35" s="305"/>
      <c r="OOH35" s="305"/>
      <c r="OOI35" s="305"/>
      <c r="OOJ35" s="305"/>
      <c r="OOK35" s="305"/>
      <c r="OOL35" s="305"/>
      <c r="OOM35" s="305"/>
      <c r="OON35" s="305"/>
      <c r="OOO35" s="305"/>
      <c r="OOP35" s="305"/>
      <c r="OOQ35" s="305"/>
      <c r="OOR35" s="305"/>
      <c r="OOS35" s="305"/>
      <c r="OOT35" s="305"/>
      <c r="OOU35" s="305"/>
      <c r="OOV35" s="305"/>
      <c r="OOW35" s="305"/>
      <c r="OOX35" s="305"/>
      <c r="OOY35" s="305"/>
      <c r="OOZ35" s="305"/>
      <c r="OPA35" s="305"/>
      <c r="OPB35" s="305"/>
      <c r="OPC35" s="305"/>
      <c r="OPD35" s="305"/>
      <c r="OPE35" s="305"/>
      <c r="OPF35" s="305"/>
      <c r="OPG35" s="305"/>
      <c r="OPH35" s="305"/>
      <c r="OPI35" s="305"/>
      <c r="OPJ35" s="305"/>
      <c r="OPK35" s="305"/>
      <c r="OPL35" s="305"/>
      <c r="OPM35" s="305"/>
      <c r="OPN35" s="305"/>
      <c r="OPO35" s="305"/>
      <c r="OPP35" s="305"/>
      <c r="OPQ35" s="305"/>
      <c r="OPR35" s="305"/>
      <c r="OPS35" s="305"/>
      <c r="OPT35" s="305"/>
      <c r="OPU35" s="305"/>
      <c r="OPV35" s="305"/>
      <c r="OPW35" s="305"/>
      <c r="OPX35" s="305"/>
      <c r="OPY35" s="305"/>
      <c r="OPZ35" s="305"/>
      <c r="OQA35" s="305"/>
      <c r="OQB35" s="305"/>
      <c r="OQC35" s="305"/>
      <c r="OQD35" s="305"/>
      <c r="OQE35" s="305"/>
      <c r="OQF35" s="305"/>
      <c r="OQG35" s="305"/>
      <c r="OQH35" s="305"/>
      <c r="OQI35" s="305"/>
      <c r="OQJ35" s="305"/>
      <c r="OQK35" s="305"/>
      <c r="OQL35" s="305"/>
      <c r="OQM35" s="305"/>
      <c r="OQN35" s="305"/>
      <c r="OQO35" s="305"/>
      <c r="OQP35" s="305"/>
      <c r="OQQ35" s="305"/>
      <c r="OQR35" s="305"/>
      <c r="OQS35" s="305"/>
      <c r="OQT35" s="305"/>
      <c r="OQU35" s="305"/>
      <c r="OQV35" s="305"/>
      <c r="OQW35" s="305"/>
      <c r="OQX35" s="305"/>
      <c r="OQY35" s="305"/>
      <c r="OQZ35" s="305"/>
      <c r="ORA35" s="305"/>
      <c r="ORB35" s="305"/>
      <c r="ORC35" s="305"/>
      <c r="ORD35" s="305"/>
      <c r="ORE35" s="305"/>
      <c r="ORF35" s="305"/>
      <c r="ORG35" s="305"/>
      <c r="ORH35" s="305"/>
      <c r="ORI35" s="305"/>
      <c r="ORJ35" s="305"/>
      <c r="ORK35" s="305"/>
      <c r="ORL35" s="305"/>
      <c r="ORM35" s="305"/>
      <c r="ORN35" s="305"/>
      <c r="ORO35" s="305"/>
      <c r="ORP35" s="305"/>
      <c r="ORQ35" s="305"/>
      <c r="ORR35" s="305"/>
      <c r="ORS35" s="305"/>
      <c r="ORT35" s="305"/>
      <c r="ORU35" s="305"/>
      <c r="ORV35" s="305"/>
      <c r="ORW35" s="305"/>
      <c r="ORX35" s="305"/>
      <c r="ORY35" s="305"/>
      <c r="ORZ35" s="305"/>
      <c r="OSA35" s="305"/>
      <c r="OSB35" s="305"/>
      <c r="OSC35" s="305"/>
      <c r="OSD35" s="305"/>
      <c r="OSE35" s="305"/>
      <c r="OSF35" s="305"/>
      <c r="OSG35" s="305"/>
      <c r="OSH35" s="305"/>
      <c r="OSI35" s="305"/>
      <c r="OSJ35" s="305"/>
      <c r="OSK35" s="305"/>
      <c r="OSL35" s="305"/>
      <c r="OSM35" s="305"/>
      <c r="OSN35" s="305"/>
      <c r="OSO35" s="305"/>
      <c r="OSP35" s="305"/>
      <c r="OSQ35" s="305"/>
      <c r="OSR35" s="305"/>
      <c r="OSS35" s="305"/>
      <c r="OST35" s="305"/>
      <c r="OSU35" s="305"/>
      <c r="OSV35" s="305"/>
      <c r="OSW35" s="305"/>
      <c r="OSX35" s="305"/>
      <c r="OSY35" s="305"/>
      <c r="OSZ35" s="305"/>
      <c r="OTA35" s="305"/>
      <c r="OTB35" s="305"/>
      <c r="OTC35" s="305"/>
      <c r="OTD35" s="305"/>
      <c r="OTE35" s="305"/>
      <c r="OTF35" s="305"/>
      <c r="OTG35" s="305"/>
      <c r="OTH35" s="305"/>
      <c r="OTI35" s="305"/>
      <c r="OTJ35" s="305"/>
      <c r="OTK35" s="305"/>
      <c r="OTL35" s="305"/>
      <c r="OTM35" s="305"/>
      <c r="OTN35" s="305"/>
      <c r="OTO35" s="305"/>
      <c r="OTP35" s="305"/>
      <c r="OTQ35" s="305"/>
      <c r="OTR35" s="305"/>
      <c r="OTS35" s="305"/>
      <c r="OTT35" s="305"/>
      <c r="OTU35" s="305"/>
      <c r="OTV35" s="305"/>
      <c r="OTW35" s="305"/>
      <c r="OTX35" s="305"/>
      <c r="OTY35" s="305"/>
      <c r="OTZ35" s="305"/>
      <c r="OUA35" s="305"/>
      <c r="OUB35" s="305"/>
      <c r="OUC35" s="305"/>
      <c r="OUD35" s="305"/>
      <c r="OUE35" s="305"/>
      <c r="OUF35" s="305"/>
      <c r="OUG35" s="305"/>
      <c r="OUH35" s="305"/>
      <c r="OUI35" s="305"/>
      <c r="OUJ35" s="305"/>
      <c r="OUK35" s="305"/>
      <c r="OUL35" s="305"/>
      <c r="OUM35" s="305"/>
      <c r="OUN35" s="305"/>
      <c r="OUO35" s="305"/>
      <c r="OUP35" s="305"/>
      <c r="OUQ35" s="305"/>
      <c r="OUR35" s="305"/>
      <c r="OUS35" s="305"/>
      <c r="OUT35" s="305"/>
      <c r="OUU35" s="305"/>
      <c r="OUV35" s="305"/>
      <c r="OUW35" s="305"/>
      <c r="OUX35" s="305"/>
      <c r="OUY35" s="305"/>
      <c r="OUZ35" s="305"/>
      <c r="OVA35" s="305"/>
      <c r="OVB35" s="305"/>
      <c r="OVC35" s="305"/>
      <c r="OVD35" s="305"/>
      <c r="OVE35" s="305"/>
      <c r="OVF35" s="305"/>
      <c r="OVG35" s="305"/>
      <c r="OVH35" s="305"/>
      <c r="OVI35" s="305"/>
      <c r="OVJ35" s="305"/>
      <c r="OVK35" s="305"/>
      <c r="OVL35" s="305"/>
      <c r="OVM35" s="305"/>
      <c r="OVN35" s="305"/>
      <c r="OVO35" s="305"/>
      <c r="OVP35" s="305"/>
      <c r="OVQ35" s="305"/>
      <c r="OVR35" s="305"/>
      <c r="OVS35" s="305"/>
      <c r="OVT35" s="305"/>
      <c r="OVU35" s="305"/>
      <c r="OVV35" s="305"/>
      <c r="OVW35" s="305"/>
      <c r="OVX35" s="305"/>
      <c r="OVY35" s="305"/>
      <c r="OVZ35" s="305"/>
      <c r="OWA35" s="305"/>
      <c r="OWB35" s="305"/>
      <c r="OWC35" s="305"/>
      <c r="OWD35" s="305"/>
      <c r="OWE35" s="305"/>
      <c r="OWF35" s="305"/>
      <c r="OWG35" s="305"/>
      <c r="OWH35" s="305"/>
      <c r="OWI35" s="305"/>
      <c r="OWJ35" s="305"/>
      <c r="OWK35" s="305"/>
      <c r="OWL35" s="305"/>
      <c r="OWM35" s="305"/>
      <c r="OWN35" s="305"/>
      <c r="OWO35" s="305"/>
      <c r="OWP35" s="305"/>
      <c r="OWQ35" s="305"/>
      <c r="OWR35" s="305"/>
      <c r="OWS35" s="305"/>
      <c r="OWT35" s="305"/>
      <c r="OWU35" s="305"/>
      <c r="OWV35" s="305"/>
      <c r="OWW35" s="305"/>
      <c r="OWX35" s="305"/>
      <c r="OWY35" s="305"/>
      <c r="OWZ35" s="305"/>
      <c r="OXA35" s="305"/>
      <c r="OXB35" s="305"/>
      <c r="OXC35" s="305"/>
      <c r="OXD35" s="305"/>
      <c r="OXE35" s="305"/>
      <c r="OXF35" s="305"/>
      <c r="OXG35" s="305"/>
      <c r="OXH35" s="305"/>
      <c r="OXI35" s="305"/>
      <c r="OXJ35" s="305"/>
      <c r="OXK35" s="305"/>
      <c r="OXL35" s="305"/>
      <c r="OXM35" s="305"/>
      <c r="OXN35" s="305"/>
      <c r="OXO35" s="305"/>
      <c r="OXP35" s="305"/>
      <c r="OXQ35" s="305"/>
      <c r="OXR35" s="305"/>
      <c r="OXS35" s="305"/>
      <c r="OXT35" s="305"/>
      <c r="OXU35" s="305"/>
      <c r="OXV35" s="305"/>
      <c r="OXW35" s="305"/>
      <c r="OXX35" s="305"/>
      <c r="OXY35" s="305"/>
      <c r="OXZ35" s="305"/>
      <c r="OYA35" s="305"/>
      <c r="OYB35" s="305"/>
      <c r="OYC35" s="305"/>
      <c r="OYD35" s="305"/>
      <c r="OYE35" s="305"/>
      <c r="OYF35" s="305"/>
      <c r="OYG35" s="305"/>
      <c r="OYH35" s="305"/>
      <c r="OYI35" s="305"/>
      <c r="OYJ35" s="305"/>
      <c r="OYK35" s="305"/>
      <c r="OYL35" s="305"/>
      <c r="OYM35" s="305"/>
      <c r="OYN35" s="305"/>
      <c r="OYO35" s="305"/>
      <c r="OYP35" s="305"/>
      <c r="OYQ35" s="305"/>
      <c r="OYR35" s="305"/>
      <c r="OYS35" s="305"/>
      <c r="OYT35" s="305"/>
      <c r="OYU35" s="305"/>
      <c r="OYV35" s="305"/>
      <c r="OYW35" s="305"/>
      <c r="OYX35" s="305"/>
      <c r="OYY35" s="305"/>
      <c r="OYZ35" s="305"/>
      <c r="OZA35" s="305"/>
      <c r="OZB35" s="305"/>
      <c r="OZC35" s="305"/>
      <c r="OZD35" s="305"/>
      <c r="OZE35" s="305"/>
      <c r="OZF35" s="305"/>
      <c r="OZG35" s="305"/>
      <c r="OZH35" s="305"/>
      <c r="OZI35" s="305"/>
      <c r="OZJ35" s="305"/>
      <c r="OZK35" s="305"/>
      <c r="OZL35" s="305"/>
      <c r="OZM35" s="305"/>
      <c r="OZN35" s="305"/>
      <c r="OZO35" s="305"/>
      <c r="OZP35" s="305"/>
      <c r="OZQ35" s="305"/>
      <c r="OZR35" s="305"/>
      <c r="OZS35" s="305"/>
      <c r="OZT35" s="305"/>
      <c r="OZU35" s="305"/>
      <c r="OZV35" s="305"/>
      <c r="OZW35" s="305"/>
      <c r="OZX35" s="305"/>
      <c r="OZY35" s="305"/>
      <c r="OZZ35" s="305"/>
      <c r="PAA35" s="305"/>
      <c r="PAB35" s="305"/>
      <c r="PAC35" s="305"/>
      <c r="PAD35" s="305"/>
      <c r="PAE35" s="305"/>
      <c r="PAF35" s="305"/>
      <c r="PAG35" s="305"/>
      <c r="PAH35" s="305"/>
      <c r="PAI35" s="305"/>
      <c r="PAJ35" s="305"/>
      <c r="PAK35" s="305"/>
      <c r="PAL35" s="305"/>
      <c r="PAM35" s="305"/>
      <c r="PAN35" s="305"/>
      <c r="PAO35" s="305"/>
      <c r="PAP35" s="305"/>
      <c r="PAQ35" s="305"/>
      <c r="PAR35" s="305"/>
      <c r="PAS35" s="305"/>
      <c r="PAT35" s="305"/>
      <c r="PAU35" s="305"/>
      <c r="PAV35" s="305"/>
      <c r="PAW35" s="305"/>
      <c r="PAX35" s="305"/>
      <c r="PAY35" s="305"/>
      <c r="PAZ35" s="305"/>
      <c r="PBA35" s="305"/>
      <c r="PBB35" s="305"/>
      <c r="PBC35" s="305"/>
      <c r="PBD35" s="305"/>
      <c r="PBE35" s="305"/>
      <c r="PBF35" s="305"/>
      <c r="PBG35" s="305"/>
      <c r="PBH35" s="305"/>
      <c r="PBI35" s="305"/>
      <c r="PBJ35" s="305"/>
      <c r="PBK35" s="305"/>
      <c r="PBL35" s="305"/>
      <c r="PBM35" s="305"/>
      <c r="PBN35" s="305"/>
      <c r="PBO35" s="305"/>
      <c r="PBP35" s="305"/>
      <c r="PBQ35" s="305"/>
      <c r="PBR35" s="305"/>
      <c r="PBS35" s="305"/>
      <c r="PBT35" s="305"/>
      <c r="PBU35" s="305"/>
      <c r="PBV35" s="305"/>
      <c r="PBW35" s="305"/>
      <c r="PBX35" s="305"/>
      <c r="PBY35" s="305"/>
      <c r="PBZ35" s="305"/>
      <c r="PCA35" s="305"/>
      <c r="PCB35" s="305"/>
      <c r="PCC35" s="305"/>
      <c r="PCD35" s="305"/>
      <c r="PCE35" s="305"/>
      <c r="PCF35" s="305"/>
      <c r="PCG35" s="305"/>
      <c r="PCH35" s="305"/>
      <c r="PCI35" s="305"/>
      <c r="PCJ35" s="305"/>
      <c r="PCK35" s="305"/>
      <c r="PCL35" s="305"/>
      <c r="PCM35" s="305"/>
      <c r="PCN35" s="305"/>
      <c r="PCO35" s="305"/>
      <c r="PCP35" s="305"/>
      <c r="PCQ35" s="305"/>
      <c r="PCR35" s="305"/>
      <c r="PCS35" s="305"/>
      <c r="PCT35" s="305"/>
      <c r="PCU35" s="305"/>
      <c r="PCV35" s="305"/>
      <c r="PCW35" s="305"/>
      <c r="PCX35" s="305"/>
      <c r="PCY35" s="305"/>
      <c r="PCZ35" s="305"/>
      <c r="PDA35" s="305"/>
      <c r="PDB35" s="305"/>
      <c r="PDC35" s="305"/>
      <c r="PDD35" s="305"/>
      <c r="PDE35" s="305"/>
      <c r="PDF35" s="305"/>
      <c r="PDG35" s="305"/>
      <c r="PDH35" s="305"/>
      <c r="PDI35" s="305"/>
      <c r="PDJ35" s="305"/>
      <c r="PDK35" s="305"/>
      <c r="PDL35" s="305"/>
      <c r="PDM35" s="305"/>
      <c r="PDN35" s="305"/>
      <c r="PDO35" s="305"/>
      <c r="PDP35" s="305"/>
      <c r="PDQ35" s="305"/>
      <c r="PDR35" s="305"/>
      <c r="PDS35" s="305"/>
      <c r="PDT35" s="305"/>
      <c r="PDU35" s="305"/>
      <c r="PDV35" s="305"/>
      <c r="PDW35" s="305"/>
      <c r="PDX35" s="305"/>
      <c r="PDY35" s="305"/>
      <c r="PDZ35" s="305"/>
      <c r="PEA35" s="305"/>
      <c r="PEB35" s="305"/>
      <c r="PEC35" s="305"/>
      <c r="PED35" s="305"/>
      <c r="PEE35" s="305"/>
      <c r="PEF35" s="305"/>
      <c r="PEG35" s="305"/>
      <c r="PEH35" s="305"/>
      <c r="PEI35" s="305"/>
      <c r="PEJ35" s="305"/>
      <c r="PEK35" s="305"/>
      <c r="PEL35" s="305"/>
      <c r="PEM35" s="305"/>
      <c r="PEN35" s="305"/>
      <c r="PEO35" s="305"/>
      <c r="PEP35" s="305"/>
      <c r="PEQ35" s="305"/>
      <c r="PER35" s="305"/>
      <c r="PES35" s="305"/>
      <c r="PET35" s="305"/>
      <c r="PEU35" s="305"/>
      <c r="PEV35" s="305"/>
      <c r="PEW35" s="305"/>
      <c r="PEX35" s="305"/>
      <c r="PEY35" s="305"/>
      <c r="PEZ35" s="305"/>
      <c r="PFA35" s="305"/>
      <c r="PFB35" s="305"/>
      <c r="PFC35" s="305"/>
      <c r="PFD35" s="305"/>
      <c r="PFE35" s="305"/>
      <c r="PFF35" s="305"/>
      <c r="PFG35" s="305"/>
      <c r="PFH35" s="305"/>
      <c r="PFI35" s="305"/>
      <c r="PFJ35" s="305"/>
      <c r="PFK35" s="305"/>
      <c r="PFL35" s="305"/>
      <c r="PFM35" s="305"/>
      <c r="PFN35" s="305"/>
      <c r="PFO35" s="305"/>
      <c r="PFP35" s="305"/>
      <c r="PFQ35" s="305"/>
      <c r="PFR35" s="305"/>
      <c r="PFS35" s="305"/>
      <c r="PFT35" s="305"/>
      <c r="PFU35" s="305"/>
      <c r="PFV35" s="305"/>
      <c r="PFW35" s="305"/>
      <c r="PFX35" s="305"/>
      <c r="PFY35" s="305"/>
      <c r="PFZ35" s="305"/>
      <c r="PGA35" s="305"/>
      <c r="PGB35" s="305"/>
      <c r="PGC35" s="305"/>
      <c r="PGD35" s="305"/>
      <c r="PGE35" s="305"/>
      <c r="PGF35" s="305"/>
      <c r="PGG35" s="305"/>
      <c r="PGH35" s="305"/>
      <c r="PGI35" s="305"/>
      <c r="PGJ35" s="305"/>
      <c r="PGK35" s="305"/>
      <c r="PGL35" s="305"/>
      <c r="PGM35" s="305"/>
      <c r="PGN35" s="305"/>
      <c r="PGO35" s="305"/>
      <c r="PGP35" s="305"/>
      <c r="PGQ35" s="305"/>
      <c r="PGR35" s="305"/>
      <c r="PGS35" s="305"/>
      <c r="PGT35" s="305"/>
      <c r="PGU35" s="305"/>
      <c r="PGV35" s="305"/>
      <c r="PGW35" s="305"/>
      <c r="PGX35" s="305"/>
      <c r="PGY35" s="305"/>
      <c r="PGZ35" s="305"/>
      <c r="PHA35" s="305"/>
      <c r="PHB35" s="305"/>
      <c r="PHC35" s="305"/>
      <c r="PHD35" s="305"/>
      <c r="PHE35" s="305"/>
      <c r="PHF35" s="305"/>
      <c r="PHG35" s="305"/>
      <c r="PHH35" s="305"/>
      <c r="PHI35" s="305"/>
      <c r="PHJ35" s="305"/>
      <c r="PHK35" s="305"/>
      <c r="PHL35" s="305"/>
      <c r="PHM35" s="305"/>
      <c r="PHN35" s="305"/>
      <c r="PHO35" s="305"/>
      <c r="PHP35" s="305"/>
      <c r="PHQ35" s="305"/>
      <c r="PHR35" s="305"/>
      <c r="PHS35" s="305"/>
      <c r="PHT35" s="305"/>
      <c r="PHU35" s="305"/>
      <c r="PHV35" s="305"/>
      <c r="PHW35" s="305"/>
      <c r="PHX35" s="305"/>
      <c r="PHY35" s="305"/>
      <c r="PHZ35" s="305"/>
      <c r="PIA35" s="305"/>
      <c r="PIB35" s="305"/>
      <c r="PIC35" s="305"/>
      <c r="PID35" s="305"/>
      <c r="PIE35" s="305"/>
      <c r="PIF35" s="305"/>
      <c r="PIG35" s="305"/>
      <c r="PIH35" s="305"/>
      <c r="PII35" s="305"/>
      <c r="PIJ35" s="305"/>
      <c r="PIK35" s="305"/>
      <c r="PIL35" s="305"/>
      <c r="PIM35" s="305"/>
      <c r="PIN35" s="305"/>
      <c r="PIO35" s="305"/>
      <c r="PIP35" s="305"/>
      <c r="PIQ35" s="305"/>
      <c r="PIR35" s="305"/>
      <c r="PIS35" s="305"/>
      <c r="PIT35" s="305"/>
      <c r="PIU35" s="305"/>
      <c r="PIV35" s="305"/>
      <c r="PIW35" s="305"/>
      <c r="PIX35" s="305"/>
      <c r="PIY35" s="305"/>
      <c r="PIZ35" s="305"/>
      <c r="PJA35" s="305"/>
      <c r="PJB35" s="305"/>
      <c r="PJC35" s="305"/>
      <c r="PJD35" s="305"/>
      <c r="PJE35" s="305"/>
      <c r="PJF35" s="305"/>
      <c r="PJG35" s="305"/>
      <c r="PJH35" s="305"/>
      <c r="PJI35" s="305"/>
      <c r="PJJ35" s="305"/>
      <c r="PJK35" s="305"/>
      <c r="PJL35" s="305"/>
      <c r="PJM35" s="305"/>
      <c r="PJN35" s="305"/>
      <c r="PJO35" s="305"/>
      <c r="PJP35" s="305"/>
      <c r="PJQ35" s="305"/>
      <c r="PJR35" s="305"/>
      <c r="PJS35" s="305"/>
      <c r="PJT35" s="305"/>
      <c r="PJU35" s="305"/>
      <c r="PJV35" s="305"/>
      <c r="PJW35" s="305"/>
      <c r="PJX35" s="305"/>
      <c r="PJY35" s="305"/>
      <c r="PJZ35" s="305"/>
      <c r="PKA35" s="305"/>
      <c r="PKB35" s="305"/>
      <c r="PKC35" s="305"/>
      <c r="PKD35" s="305"/>
      <c r="PKE35" s="305"/>
      <c r="PKF35" s="305"/>
      <c r="PKG35" s="305"/>
      <c r="PKH35" s="305"/>
      <c r="PKI35" s="305"/>
      <c r="PKJ35" s="305"/>
      <c r="PKK35" s="305"/>
      <c r="PKL35" s="305"/>
      <c r="PKM35" s="305"/>
      <c r="PKN35" s="305"/>
      <c r="PKO35" s="305"/>
      <c r="PKP35" s="305"/>
      <c r="PKQ35" s="305"/>
      <c r="PKR35" s="305"/>
      <c r="PKS35" s="305"/>
      <c r="PKT35" s="305"/>
      <c r="PKU35" s="305"/>
      <c r="PKV35" s="305"/>
      <c r="PKW35" s="305"/>
      <c r="PKX35" s="305"/>
      <c r="PKY35" s="305"/>
      <c r="PKZ35" s="305"/>
      <c r="PLA35" s="305"/>
      <c r="PLB35" s="305"/>
      <c r="PLC35" s="305"/>
      <c r="PLD35" s="305"/>
      <c r="PLE35" s="305"/>
      <c r="PLF35" s="305"/>
      <c r="PLG35" s="305"/>
      <c r="PLH35" s="305"/>
      <c r="PLI35" s="305"/>
      <c r="PLJ35" s="305"/>
      <c r="PLK35" s="305"/>
      <c r="PLL35" s="305"/>
      <c r="PLM35" s="305"/>
      <c r="PLN35" s="305"/>
      <c r="PLO35" s="305"/>
      <c r="PLP35" s="305"/>
      <c r="PLQ35" s="305"/>
      <c r="PLR35" s="305"/>
      <c r="PLS35" s="305"/>
      <c r="PLT35" s="305"/>
      <c r="PLU35" s="305"/>
      <c r="PLV35" s="305"/>
      <c r="PLW35" s="305"/>
      <c r="PLX35" s="305"/>
      <c r="PLY35" s="305"/>
      <c r="PLZ35" s="305"/>
      <c r="PMA35" s="305"/>
      <c r="PMB35" s="305"/>
      <c r="PMC35" s="305"/>
      <c r="PMD35" s="305"/>
      <c r="PME35" s="305"/>
      <c r="PMF35" s="305"/>
      <c r="PMG35" s="305"/>
      <c r="PMH35" s="305"/>
      <c r="PMI35" s="305"/>
      <c r="PMJ35" s="305"/>
      <c r="PMK35" s="305"/>
      <c r="PML35" s="305"/>
      <c r="PMM35" s="305"/>
      <c r="PMN35" s="305"/>
      <c r="PMO35" s="305"/>
      <c r="PMP35" s="305"/>
      <c r="PMQ35" s="305"/>
      <c r="PMR35" s="305"/>
      <c r="PMS35" s="305"/>
      <c r="PMT35" s="305"/>
      <c r="PMU35" s="305"/>
      <c r="PMV35" s="305"/>
      <c r="PMW35" s="305"/>
      <c r="PMX35" s="305"/>
      <c r="PMY35" s="305"/>
      <c r="PMZ35" s="305"/>
      <c r="PNA35" s="305"/>
      <c r="PNB35" s="305"/>
      <c r="PNC35" s="305"/>
      <c r="PND35" s="305"/>
      <c r="PNE35" s="305"/>
      <c r="PNF35" s="305"/>
      <c r="PNG35" s="305"/>
      <c r="PNH35" s="305"/>
      <c r="PNI35" s="305"/>
      <c r="PNJ35" s="305"/>
      <c r="PNK35" s="305"/>
      <c r="PNL35" s="305"/>
      <c r="PNM35" s="305"/>
      <c r="PNN35" s="305"/>
      <c r="PNO35" s="305"/>
      <c r="PNP35" s="305"/>
      <c r="PNQ35" s="305"/>
      <c r="PNR35" s="305"/>
      <c r="PNS35" s="305"/>
      <c r="PNT35" s="305"/>
      <c r="PNU35" s="305"/>
      <c r="PNV35" s="305"/>
      <c r="PNW35" s="305"/>
      <c r="PNX35" s="305"/>
      <c r="PNY35" s="305"/>
      <c r="PNZ35" s="305"/>
      <c r="POA35" s="305"/>
      <c r="POB35" s="305"/>
      <c r="POC35" s="305"/>
      <c r="POD35" s="305"/>
      <c r="POE35" s="305"/>
      <c r="POF35" s="305"/>
      <c r="POG35" s="305"/>
      <c r="POH35" s="305"/>
      <c r="POI35" s="305"/>
      <c r="POJ35" s="305"/>
      <c r="POK35" s="305"/>
      <c r="POL35" s="305"/>
      <c r="POM35" s="305"/>
      <c r="PON35" s="305"/>
      <c r="POO35" s="305"/>
      <c r="POP35" s="305"/>
      <c r="POQ35" s="305"/>
      <c r="POR35" s="305"/>
      <c r="POS35" s="305"/>
      <c r="POT35" s="305"/>
      <c r="POU35" s="305"/>
      <c r="POV35" s="305"/>
      <c r="POW35" s="305"/>
      <c r="POX35" s="305"/>
      <c r="POY35" s="305"/>
      <c r="POZ35" s="305"/>
      <c r="PPA35" s="305"/>
      <c r="PPB35" s="305"/>
      <c r="PPC35" s="305"/>
      <c r="PPD35" s="305"/>
      <c r="PPE35" s="305"/>
      <c r="PPF35" s="305"/>
      <c r="PPG35" s="305"/>
      <c r="PPH35" s="305"/>
      <c r="PPI35" s="305"/>
      <c r="PPJ35" s="305"/>
      <c r="PPK35" s="305"/>
      <c r="PPL35" s="305"/>
      <c r="PPM35" s="305"/>
      <c r="PPN35" s="305"/>
      <c r="PPO35" s="305"/>
      <c r="PPP35" s="305"/>
      <c r="PPQ35" s="305"/>
      <c r="PPR35" s="305"/>
      <c r="PPS35" s="305"/>
      <c r="PPT35" s="305"/>
      <c r="PPU35" s="305"/>
      <c r="PPV35" s="305"/>
      <c r="PPW35" s="305"/>
      <c r="PPX35" s="305"/>
      <c r="PPY35" s="305"/>
      <c r="PPZ35" s="305"/>
      <c r="PQA35" s="305"/>
      <c r="PQB35" s="305"/>
      <c r="PQC35" s="305"/>
      <c r="PQD35" s="305"/>
      <c r="PQE35" s="305"/>
      <c r="PQF35" s="305"/>
      <c r="PQG35" s="305"/>
      <c r="PQH35" s="305"/>
      <c r="PQI35" s="305"/>
      <c r="PQJ35" s="305"/>
      <c r="PQK35" s="305"/>
      <c r="PQL35" s="305"/>
      <c r="PQM35" s="305"/>
      <c r="PQN35" s="305"/>
      <c r="PQO35" s="305"/>
      <c r="PQP35" s="305"/>
      <c r="PQQ35" s="305"/>
      <c r="PQR35" s="305"/>
      <c r="PQS35" s="305"/>
      <c r="PQT35" s="305"/>
      <c r="PQU35" s="305"/>
      <c r="PQV35" s="305"/>
      <c r="PQW35" s="305"/>
      <c r="PQX35" s="305"/>
      <c r="PQY35" s="305"/>
      <c r="PQZ35" s="305"/>
      <c r="PRA35" s="305"/>
      <c r="PRB35" s="305"/>
      <c r="PRC35" s="305"/>
      <c r="PRD35" s="305"/>
      <c r="PRE35" s="305"/>
      <c r="PRF35" s="305"/>
      <c r="PRG35" s="305"/>
      <c r="PRH35" s="305"/>
      <c r="PRI35" s="305"/>
      <c r="PRJ35" s="305"/>
      <c r="PRK35" s="305"/>
      <c r="PRL35" s="305"/>
      <c r="PRM35" s="305"/>
      <c r="PRN35" s="305"/>
      <c r="PRO35" s="305"/>
      <c r="PRP35" s="305"/>
      <c r="PRQ35" s="305"/>
      <c r="PRR35" s="305"/>
      <c r="PRS35" s="305"/>
      <c r="PRT35" s="305"/>
      <c r="PRU35" s="305"/>
      <c r="PRV35" s="305"/>
      <c r="PRW35" s="305"/>
      <c r="PRX35" s="305"/>
      <c r="PRY35" s="305"/>
      <c r="PRZ35" s="305"/>
      <c r="PSA35" s="305"/>
      <c r="PSB35" s="305"/>
      <c r="PSC35" s="305"/>
      <c r="PSD35" s="305"/>
      <c r="PSE35" s="305"/>
      <c r="PSF35" s="305"/>
      <c r="PSG35" s="305"/>
      <c r="PSH35" s="305"/>
      <c r="PSI35" s="305"/>
      <c r="PSJ35" s="305"/>
      <c r="PSK35" s="305"/>
      <c r="PSL35" s="305"/>
      <c r="PSM35" s="305"/>
      <c r="PSN35" s="305"/>
      <c r="PSO35" s="305"/>
      <c r="PSP35" s="305"/>
      <c r="PSQ35" s="305"/>
      <c r="PSR35" s="305"/>
      <c r="PSS35" s="305"/>
      <c r="PST35" s="305"/>
      <c r="PSU35" s="305"/>
      <c r="PSV35" s="305"/>
      <c r="PSW35" s="305"/>
      <c r="PSX35" s="305"/>
      <c r="PSY35" s="305"/>
      <c r="PSZ35" s="305"/>
      <c r="PTA35" s="305"/>
      <c r="PTB35" s="305"/>
      <c r="PTC35" s="305"/>
      <c r="PTD35" s="305"/>
      <c r="PTE35" s="305"/>
      <c r="PTF35" s="305"/>
      <c r="PTG35" s="305"/>
      <c r="PTH35" s="305"/>
      <c r="PTI35" s="305"/>
      <c r="PTJ35" s="305"/>
      <c r="PTK35" s="305"/>
      <c r="PTL35" s="305"/>
      <c r="PTM35" s="305"/>
      <c r="PTN35" s="305"/>
      <c r="PTO35" s="305"/>
      <c r="PTP35" s="305"/>
      <c r="PTQ35" s="305"/>
      <c r="PTR35" s="305"/>
      <c r="PTS35" s="305"/>
      <c r="PTT35" s="305"/>
      <c r="PTU35" s="305"/>
      <c r="PTV35" s="305"/>
      <c r="PTW35" s="305"/>
      <c r="PTX35" s="305"/>
      <c r="PTY35" s="305"/>
      <c r="PTZ35" s="305"/>
      <c r="PUA35" s="305"/>
      <c r="PUB35" s="305"/>
      <c r="PUC35" s="305"/>
      <c r="PUD35" s="305"/>
      <c r="PUE35" s="305"/>
      <c r="PUF35" s="305"/>
      <c r="PUG35" s="305"/>
      <c r="PUH35" s="305"/>
      <c r="PUI35" s="305"/>
      <c r="PUJ35" s="305"/>
      <c r="PUK35" s="305"/>
      <c r="PUL35" s="305"/>
      <c r="PUM35" s="305"/>
      <c r="PUN35" s="305"/>
      <c r="PUO35" s="305"/>
      <c r="PUP35" s="305"/>
      <c r="PUQ35" s="305"/>
      <c r="PUR35" s="305"/>
      <c r="PUS35" s="305"/>
      <c r="PUT35" s="305"/>
      <c r="PUU35" s="305"/>
      <c r="PUV35" s="305"/>
      <c r="PUW35" s="305"/>
      <c r="PUX35" s="305"/>
      <c r="PUY35" s="305"/>
      <c r="PUZ35" s="305"/>
      <c r="PVA35" s="305"/>
      <c r="PVB35" s="305"/>
      <c r="PVC35" s="305"/>
      <c r="PVD35" s="305"/>
      <c r="PVE35" s="305"/>
      <c r="PVF35" s="305"/>
      <c r="PVG35" s="305"/>
      <c r="PVH35" s="305"/>
      <c r="PVI35" s="305"/>
      <c r="PVJ35" s="305"/>
      <c r="PVK35" s="305"/>
      <c r="PVL35" s="305"/>
      <c r="PVM35" s="305"/>
      <c r="PVN35" s="305"/>
      <c r="PVO35" s="305"/>
      <c r="PVP35" s="305"/>
      <c r="PVQ35" s="305"/>
      <c r="PVR35" s="305"/>
      <c r="PVS35" s="305"/>
      <c r="PVT35" s="305"/>
      <c r="PVU35" s="305"/>
      <c r="PVV35" s="305"/>
      <c r="PVW35" s="305"/>
      <c r="PVX35" s="305"/>
      <c r="PVY35" s="305"/>
      <c r="PVZ35" s="305"/>
      <c r="PWA35" s="305"/>
      <c r="PWB35" s="305"/>
      <c r="PWC35" s="305"/>
      <c r="PWD35" s="305"/>
      <c r="PWE35" s="305"/>
      <c r="PWF35" s="305"/>
      <c r="PWG35" s="305"/>
      <c r="PWH35" s="305"/>
      <c r="PWI35" s="305"/>
      <c r="PWJ35" s="305"/>
      <c r="PWK35" s="305"/>
      <c r="PWL35" s="305"/>
      <c r="PWM35" s="305"/>
      <c r="PWN35" s="305"/>
      <c r="PWO35" s="305"/>
      <c r="PWP35" s="305"/>
      <c r="PWQ35" s="305"/>
      <c r="PWR35" s="305"/>
      <c r="PWS35" s="305"/>
      <c r="PWT35" s="305"/>
      <c r="PWU35" s="305"/>
      <c r="PWV35" s="305"/>
      <c r="PWW35" s="305"/>
      <c r="PWX35" s="305"/>
      <c r="PWY35" s="305"/>
      <c r="PWZ35" s="305"/>
      <c r="PXA35" s="305"/>
      <c r="PXB35" s="305"/>
      <c r="PXC35" s="305"/>
      <c r="PXD35" s="305"/>
      <c r="PXE35" s="305"/>
      <c r="PXF35" s="305"/>
      <c r="PXG35" s="305"/>
      <c r="PXH35" s="305"/>
      <c r="PXI35" s="305"/>
      <c r="PXJ35" s="305"/>
      <c r="PXK35" s="305"/>
      <c r="PXL35" s="305"/>
      <c r="PXM35" s="305"/>
      <c r="PXN35" s="305"/>
      <c r="PXO35" s="305"/>
      <c r="PXP35" s="305"/>
      <c r="PXQ35" s="305"/>
      <c r="PXR35" s="305"/>
      <c r="PXS35" s="305"/>
      <c r="PXT35" s="305"/>
      <c r="PXU35" s="305"/>
      <c r="PXV35" s="305"/>
      <c r="PXW35" s="305"/>
      <c r="PXX35" s="305"/>
      <c r="PXY35" s="305"/>
      <c r="PXZ35" s="305"/>
      <c r="PYA35" s="305"/>
      <c r="PYB35" s="305"/>
      <c r="PYC35" s="305"/>
      <c r="PYD35" s="305"/>
      <c r="PYE35" s="305"/>
      <c r="PYF35" s="305"/>
      <c r="PYG35" s="305"/>
      <c r="PYH35" s="305"/>
      <c r="PYI35" s="305"/>
      <c r="PYJ35" s="305"/>
      <c r="PYK35" s="305"/>
      <c r="PYL35" s="305"/>
      <c r="PYM35" s="305"/>
      <c r="PYN35" s="305"/>
      <c r="PYO35" s="305"/>
      <c r="PYP35" s="305"/>
      <c r="PYQ35" s="305"/>
      <c r="PYR35" s="305"/>
      <c r="PYS35" s="305"/>
      <c r="PYT35" s="305"/>
      <c r="PYU35" s="305"/>
      <c r="PYV35" s="305"/>
      <c r="PYW35" s="305"/>
      <c r="PYX35" s="305"/>
      <c r="PYY35" s="305"/>
      <c r="PYZ35" s="305"/>
      <c r="PZA35" s="305"/>
      <c r="PZB35" s="305"/>
      <c r="PZC35" s="305"/>
      <c r="PZD35" s="305"/>
      <c r="PZE35" s="305"/>
      <c r="PZF35" s="305"/>
      <c r="PZG35" s="305"/>
      <c r="PZH35" s="305"/>
      <c r="PZI35" s="305"/>
      <c r="PZJ35" s="305"/>
      <c r="PZK35" s="305"/>
      <c r="PZL35" s="305"/>
      <c r="PZM35" s="305"/>
      <c r="PZN35" s="305"/>
      <c r="PZO35" s="305"/>
      <c r="PZP35" s="305"/>
      <c r="PZQ35" s="305"/>
      <c r="PZR35" s="305"/>
      <c r="PZS35" s="305"/>
      <c r="PZT35" s="305"/>
      <c r="PZU35" s="305"/>
      <c r="PZV35" s="305"/>
      <c r="PZW35" s="305"/>
      <c r="PZX35" s="305"/>
      <c r="PZY35" s="305"/>
      <c r="PZZ35" s="305"/>
      <c r="QAA35" s="305"/>
      <c r="QAB35" s="305"/>
      <c r="QAC35" s="305"/>
      <c r="QAD35" s="305"/>
      <c r="QAE35" s="305"/>
      <c r="QAF35" s="305"/>
      <c r="QAG35" s="305"/>
      <c r="QAH35" s="305"/>
      <c r="QAI35" s="305"/>
      <c r="QAJ35" s="305"/>
      <c r="QAK35" s="305"/>
      <c r="QAL35" s="305"/>
      <c r="QAM35" s="305"/>
      <c r="QAN35" s="305"/>
      <c r="QAO35" s="305"/>
      <c r="QAP35" s="305"/>
      <c r="QAQ35" s="305"/>
      <c r="QAR35" s="305"/>
      <c r="QAS35" s="305"/>
      <c r="QAT35" s="305"/>
      <c r="QAU35" s="305"/>
      <c r="QAV35" s="305"/>
      <c r="QAW35" s="305"/>
      <c r="QAX35" s="305"/>
      <c r="QAY35" s="305"/>
      <c r="QAZ35" s="305"/>
      <c r="QBA35" s="305"/>
      <c r="QBB35" s="305"/>
      <c r="QBC35" s="305"/>
      <c r="QBD35" s="305"/>
      <c r="QBE35" s="305"/>
      <c r="QBF35" s="305"/>
      <c r="QBG35" s="305"/>
      <c r="QBH35" s="305"/>
      <c r="QBI35" s="305"/>
      <c r="QBJ35" s="305"/>
      <c r="QBK35" s="305"/>
      <c r="QBL35" s="305"/>
      <c r="QBM35" s="305"/>
      <c r="QBN35" s="305"/>
      <c r="QBO35" s="305"/>
      <c r="QBP35" s="305"/>
      <c r="QBQ35" s="305"/>
      <c r="QBR35" s="305"/>
      <c r="QBS35" s="305"/>
      <c r="QBT35" s="305"/>
      <c r="QBU35" s="305"/>
      <c r="QBV35" s="305"/>
      <c r="QBW35" s="305"/>
      <c r="QBX35" s="305"/>
      <c r="QBY35" s="305"/>
      <c r="QBZ35" s="305"/>
      <c r="QCA35" s="305"/>
      <c r="QCB35" s="305"/>
      <c r="QCC35" s="305"/>
      <c r="QCD35" s="305"/>
      <c r="QCE35" s="305"/>
      <c r="QCF35" s="305"/>
      <c r="QCG35" s="305"/>
      <c r="QCH35" s="305"/>
      <c r="QCI35" s="305"/>
      <c r="QCJ35" s="305"/>
      <c r="QCK35" s="305"/>
      <c r="QCL35" s="305"/>
      <c r="QCM35" s="305"/>
      <c r="QCN35" s="305"/>
      <c r="QCO35" s="305"/>
      <c r="QCP35" s="305"/>
      <c r="QCQ35" s="305"/>
      <c r="QCR35" s="305"/>
      <c r="QCS35" s="305"/>
      <c r="QCT35" s="305"/>
      <c r="QCU35" s="305"/>
      <c r="QCV35" s="305"/>
      <c r="QCW35" s="305"/>
      <c r="QCX35" s="305"/>
      <c r="QCY35" s="305"/>
      <c r="QCZ35" s="305"/>
      <c r="QDA35" s="305"/>
      <c r="QDB35" s="305"/>
      <c r="QDC35" s="305"/>
      <c r="QDD35" s="305"/>
      <c r="QDE35" s="305"/>
      <c r="QDF35" s="305"/>
      <c r="QDG35" s="305"/>
      <c r="QDH35" s="305"/>
      <c r="QDI35" s="305"/>
      <c r="QDJ35" s="305"/>
      <c r="QDK35" s="305"/>
      <c r="QDL35" s="305"/>
      <c r="QDM35" s="305"/>
      <c r="QDN35" s="305"/>
      <c r="QDO35" s="305"/>
      <c r="QDP35" s="305"/>
      <c r="QDQ35" s="305"/>
      <c r="QDR35" s="305"/>
      <c r="QDS35" s="305"/>
      <c r="QDT35" s="305"/>
      <c r="QDU35" s="305"/>
      <c r="QDV35" s="305"/>
      <c r="QDW35" s="305"/>
      <c r="QDX35" s="305"/>
      <c r="QDY35" s="305"/>
      <c r="QDZ35" s="305"/>
      <c r="QEA35" s="305"/>
      <c r="QEB35" s="305"/>
      <c r="QEC35" s="305"/>
      <c r="QED35" s="305"/>
      <c r="QEE35" s="305"/>
      <c r="QEF35" s="305"/>
      <c r="QEG35" s="305"/>
      <c r="QEH35" s="305"/>
      <c r="QEI35" s="305"/>
      <c r="QEJ35" s="305"/>
      <c r="QEK35" s="305"/>
      <c r="QEL35" s="305"/>
      <c r="QEM35" s="305"/>
      <c r="QEN35" s="305"/>
      <c r="QEO35" s="305"/>
      <c r="QEP35" s="305"/>
      <c r="QEQ35" s="305"/>
      <c r="QER35" s="305"/>
      <c r="QES35" s="305"/>
      <c r="QET35" s="305"/>
      <c r="QEU35" s="305"/>
      <c r="QEV35" s="305"/>
      <c r="QEW35" s="305"/>
      <c r="QEX35" s="305"/>
      <c r="QEY35" s="305"/>
      <c r="QEZ35" s="305"/>
      <c r="QFA35" s="305"/>
      <c r="QFB35" s="305"/>
      <c r="QFC35" s="305"/>
      <c r="QFD35" s="305"/>
      <c r="QFE35" s="305"/>
      <c r="QFF35" s="305"/>
      <c r="QFG35" s="305"/>
      <c r="QFH35" s="305"/>
      <c r="QFI35" s="305"/>
      <c r="QFJ35" s="305"/>
      <c r="QFK35" s="305"/>
      <c r="QFL35" s="305"/>
      <c r="QFM35" s="305"/>
      <c r="QFN35" s="305"/>
      <c r="QFO35" s="305"/>
      <c r="QFP35" s="305"/>
      <c r="QFQ35" s="305"/>
      <c r="QFR35" s="305"/>
      <c r="QFS35" s="305"/>
      <c r="QFT35" s="305"/>
      <c r="QFU35" s="305"/>
      <c r="QFV35" s="305"/>
      <c r="QFW35" s="305"/>
      <c r="QFX35" s="305"/>
      <c r="QFY35" s="305"/>
      <c r="QFZ35" s="305"/>
      <c r="QGA35" s="305"/>
      <c r="QGB35" s="305"/>
      <c r="QGC35" s="305"/>
      <c r="QGD35" s="305"/>
      <c r="QGE35" s="305"/>
      <c r="QGF35" s="305"/>
      <c r="QGG35" s="305"/>
      <c r="QGH35" s="305"/>
      <c r="QGI35" s="305"/>
      <c r="QGJ35" s="305"/>
      <c r="QGK35" s="305"/>
      <c r="QGL35" s="305"/>
      <c r="QGM35" s="305"/>
      <c r="QGN35" s="305"/>
      <c r="QGO35" s="305"/>
      <c r="QGP35" s="305"/>
      <c r="QGQ35" s="305"/>
      <c r="QGR35" s="305"/>
      <c r="QGS35" s="305"/>
      <c r="QGT35" s="305"/>
      <c r="QGU35" s="305"/>
      <c r="QGV35" s="305"/>
      <c r="QGW35" s="305"/>
      <c r="QGX35" s="305"/>
      <c r="QGY35" s="305"/>
      <c r="QGZ35" s="305"/>
      <c r="QHA35" s="305"/>
      <c r="QHB35" s="305"/>
      <c r="QHC35" s="305"/>
      <c r="QHD35" s="305"/>
      <c r="QHE35" s="305"/>
      <c r="QHF35" s="305"/>
      <c r="QHG35" s="305"/>
      <c r="QHH35" s="305"/>
      <c r="QHI35" s="305"/>
      <c r="QHJ35" s="305"/>
      <c r="QHK35" s="305"/>
      <c r="QHL35" s="305"/>
      <c r="QHM35" s="305"/>
      <c r="QHN35" s="305"/>
      <c r="QHO35" s="305"/>
      <c r="QHP35" s="305"/>
      <c r="QHQ35" s="305"/>
      <c r="QHR35" s="305"/>
      <c r="QHS35" s="305"/>
      <c r="QHT35" s="305"/>
      <c r="QHU35" s="305"/>
      <c r="QHV35" s="305"/>
      <c r="QHW35" s="305"/>
      <c r="QHX35" s="305"/>
      <c r="QHY35" s="305"/>
      <c r="QHZ35" s="305"/>
      <c r="QIA35" s="305"/>
      <c r="QIB35" s="305"/>
      <c r="QIC35" s="305"/>
      <c r="QID35" s="305"/>
      <c r="QIE35" s="305"/>
      <c r="QIF35" s="305"/>
      <c r="QIG35" s="305"/>
      <c r="QIH35" s="305"/>
      <c r="QII35" s="305"/>
      <c r="QIJ35" s="305"/>
      <c r="QIK35" s="305"/>
      <c r="QIL35" s="305"/>
      <c r="QIM35" s="305"/>
      <c r="QIN35" s="305"/>
      <c r="QIO35" s="305"/>
      <c r="QIP35" s="305"/>
      <c r="QIQ35" s="305"/>
      <c r="QIR35" s="305"/>
      <c r="QIS35" s="305"/>
      <c r="QIT35" s="305"/>
      <c r="QIU35" s="305"/>
      <c r="QIV35" s="305"/>
      <c r="QIW35" s="305"/>
      <c r="QIX35" s="305"/>
      <c r="QIY35" s="305"/>
      <c r="QIZ35" s="305"/>
      <c r="QJA35" s="305"/>
      <c r="QJB35" s="305"/>
      <c r="QJC35" s="305"/>
      <c r="QJD35" s="305"/>
      <c r="QJE35" s="305"/>
      <c r="QJF35" s="305"/>
      <c r="QJG35" s="305"/>
      <c r="QJH35" s="305"/>
      <c r="QJI35" s="305"/>
      <c r="QJJ35" s="305"/>
      <c r="QJK35" s="305"/>
      <c r="QJL35" s="305"/>
      <c r="QJM35" s="305"/>
      <c r="QJN35" s="305"/>
      <c r="QJO35" s="305"/>
      <c r="QJP35" s="305"/>
      <c r="QJQ35" s="305"/>
      <c r="QJR35" s="305"/>
      <c r="QJS35" s="305"/>
      <c r="QJT35" s="305"/>
      <c r="QJU35" s="305"/>
      <c r="QJV35" s="305"/>
      <c r="QJW35" s="305"/>
      <c r="QJX35" s="305"/>
      <c r="QJY35" s="305"/>
      <c r="QJZ35" s="305"/>
      <c r="QKA35" s="305"/>
      <c r="QKB35" s="305"/>
      <c r="QKC35" s="305"/>
      <c r="QKD35" s="305"/>
      <c r="QKE35" s="305"/>
      <c r="QKF35" s="305"/>
      <c r="QKG35" s="305"/>
      <c r="QKH35" s="305"/>
      <c r="QKI35" s="305"/>
      <c r="QKJ35" s="305"/>
      <c r="QKK35" s="305"/>
      <c r="QKL35" s="305"/>
      <c r="QKM35" s="305"/>
      <c r="QKN35" s="305"/>
      <c r="QKO35" s="305"/>
      <c r="QKP35" s="305"/>
      <c r="QKQ35" s="305"/>
      <c r="QKR35" s="305"/>
      <c r="QKS35" s="305"/>
      <c r="QKT35" s="305"/>
      <c r="QKU35" s="305"/>
      <c r="QKV35" s="305"/>
      <c r="QKW35" s="305"/>
      <c r="QKX35" s="305"/>
      <c r="QKY35" s="305"/>
      <c r="QKZ35" s="305"/>
      <c r="QLA35" s="305"/>
      <c r="QLB35" s="305"/>
      <c r="QLC35" s="305"/>
      <c r="QLD35" s="305"/>
      <c r="QLE35" s="305"/>
      <c r="QLF35" s="305"/>
      <c r="QLG35" s="305"/>
      <c r="QLH35" s="305"/>
      <c r="QLI35" s="305"/>
      <c r="QLJ35" s="305"/>
      <c r="QLK35" s="305"/>
      <c r="QLL35" s="305"/>
      <c r="QLM35" s="305"/>
      <c r="QLN35" s="305"/>
      <c r="QLO35" s="305"/>
      <c r="QLP35" s="305"/>
      <c r="QLQ35" s="305"/>
      <c r="QLR35" s="305"/>
      <c r="QLS35" s="305"/>
      <c r="QLT35" s="305"/>
      <c r="QLU35" s="305"/>
      <c r="QLV35" s="305"/>
      <c r="QLW35" s="305"/>
      <c r="QLX35" s="305"/>
      <c r="QLY35" s="305"/>
      <c r="QLZ35" s="305"/>
      <c r="QMA35" s="305"/>
      <c r="QMB35" s="305"/>
      <c r="QMC35" s="305"/>
      <c r="QMD35" s="305"/>
      <c r="QME35" s="305"/>
      <c r="QMF35" s="305"/>
      <c r="QMG35" s="305"/>
      <c r="QMH35" s="305"/>
      <c r="QMI35" s="305"/>
      <c r="QMJ35" s="305"/>
      <c r="QMK35" s="305"/>
      <c r="QML35" s="305"/>
      <c r="QMM35" s="305"/>
      <c r="QMN35" s="305"/>
      <c r="QMO35" s="305"/>
      <c r="QMP35" s="305"/>
      <c r="QMQ35" s="305"/>
      <c r="QMR35" s="305"/>
      <c r="QMS35" s="305"/>
      <c r="QMT35" s="305"/>
      <c r="QMU35" s="305"/>
      <c r="QMV35" s="305"/>
      <c r="QMW35" s="305"/>
      <c r="QMX35" s="305"/>
      <c r="QMY35" s="305"/>
      <c r="QMZ35" s="305"/>
      <c r="QNA35" s="305"/>
      <c r="QNB35" s="305"/>
      <c r="QNC35" s="305"/>
      <c r="QND35" s="305"/>
      <c r="QNE35" s="305"/>
      <c r="QNF35" s="305"/>
      <c r="QNG35" s="305"/>
      <c r="QNH35" s="305"/>
      <c r="QNI35" s="305"/>
      <c r="QNJ35" s="305"/>
      <c r="QNK35" s="305"/>
      <c r="QNL35" s="305"/>
      <c r="QNM35" s="305"/>
      <c r="QNN35" s="305"/>
      <c r="QNO35" s="305"/>
      <c r="QNP35" s="305"/>
      <c r="QNQ35" s="305"/>
      <c r="QNR35" s="305"/>
      <c r="QNS35" s="305"/>
      <c r="QNT35" s="305"/>
      <c r="QNU35" s="305"/>
      <c r="QNV35" s="305"/>
      <c r="QNW35" s="305"/>
      <c r="QNX35" s="305"/>
      <c r="QNY35" s="305"/>
      <c r="QNZ35" s="305"/>
      <c r="QOA35" s="305"/>
      <c r="QOB35" s="305"/>
      <c r="QOC35" s="305"/>
      <c r="QOD35" s="305"/>
      <c r="QOE35" s="305"/>
      <c r="QOF35" s="305"/>
      <c r="QOG35" s="305"/>
      <c r="QOH35" s="305"/>
      <c r="QOI35" s="305"/>
      <c r="QOJ35" s="305"/>
      <c r="QOK35" s="305"/>
      <c r="QOL35" s="305"/>
      <c r="QOM35" s="305"/>
      <c r="QON35" s="305"/>
      <c r="QOO35" s="305"/>
      <c r="QOP35" s="305"/>
      <c r="QOQ35" s="305"/>
      <c r="QOR35" s="305"/>
      <c r="QOS35" s="305"/>
      <c r="QOT35" s="305"/>
      <c r="QOU35" s="305"/>
      <c r="QOV35" s="305"/>
      <c r="QOW35" s="305"/>
      <c r="QOX35" s="305"/>
      <c r="QOY35" s="305"/>
      <c r="QOZ35" s="305"/>
      <c r="QPA35" s="305"/>
      <c r="QPB35" s="305"/>
      <c r="QPC35" s="305"/>
      <c r="QPD35" s="305"/>
      <c r="QPE35" s="305"/>
      <c r="QPF35" s="305"/>
      <c r="QPG35" s="305"/>
      <c r="QPH35" s="305"/>
      <c r="QPI35" s="305"/>
      <c r="QPJ35" s="305"/>
      <c r="QPK35" s="305"/>
      <c r="QPL35" s="305"/>
      <c r="QPM35" s="305"/>
      <c r="QPN35" s="305"/>
      <c r="QPO35" s="305"/>
      <c r="QPP35" s="305"/>
      <c r="QPQ35" s="305"/>
      <c r="QPR35" s="305"/>
      <c r="QPS35" s="305"/>
      <c r="QPT35" s="305"/>
      <c r="QPU35" s="305"/>
      <c r="QPV35" s="305"/>
      <c r="QPW35" s="305"/>
      <c r="QPX35" s="305"/>
      <c r="QPY35" s="305"/>
      <c r="QPZ35" s="305"/>
      <c r="QQA35" s="305"/>
      <c r="QQB35" s="305"/>
      <c r="QQC35" s="305"/>
      <c r="QQD35" s="305"/>
      <c r="QQE35" s="305"/>
      <c r="QQF35" s="305"/>
      <c r="QQG35" s="305"/>
      <c r="QQH35" s="305"/>
      <c r="QQI35" s="305"/>
      <c r="QQJ35" s="305"/>
      <c r="QQK35" s="305"/>
      <c r="QQL35" s="305"/>
      <c r="QQM35" s="305"/>
      <c r="QQN35" s="305"/>
      <c r="QQO35" s="305"/>
      <c r="QQP35" s="305"/>
      <c r="QQQ35" s="305"/>
      <c r="QQR35" s="305"/>
      <c r="QQS35" s="305"/>
      <c r="QQT35" s="305"/>
      <c r="QQU35" s="305"/>
      <c r="QQV35" s="305"/>
      <c r="QQW35" s="305"/>
      <c r="QQX35" s="305"/>
      <c r="QQY35" s="305"/>
      <c r="QQZ35" s="305"/>
      <c r="QRA35" s="305"/>
      <c r="QRB35" s="305"/>
      <c r="QRC35" s="305"/>
      <c r="QRD35" s="305"/>
      <c r="QRE35" s="305"/>
      <c r="QRF35" s="305"/>
      <c r="QRG35" s="305"/>
      <c r="QRH35" s="305"/>
      <c r="QRI35" s="305"/>
      <c r="QRJ35" s="305"/>
      <c r="QRK35" s="305"/>
      <c r="QRL35" s="305"/>
      <c r="QRM35" s="305"/>
      <c r="QRN35" s="305"/>
      <c r="QRO35" s="305"/>
      <c r="QRP35" s="305"/>
      <c r="QRQ35" s="305"/>
      <c r="QRR35" s="305"/>
      <c r="QRS35" s="305"/>
      <c r="QRT35" s="305"/>
      <c r="QRU35" s="305"/>
      <c r="QRV35" s="305"/>
      <c r="QRW35" s="305"/>
      <c r="QRX35" s="305"/>
      <c r="QRY35" s="305"/>
      <c r="QRZ35" s="305"/>
      <c r="QSA35" s="305"/>
      <c r="QSB35" s="305"/>
      <c r="QSC35" s="305"/>
      <c r="QSD35" s="305"/>
      <c r="QSE35" s="305"/>
      <c r="QSF35" s="305"/>
      <c r="QSG35" s="305"/>
      <c r="QSH35" s="305"/>
      <c r="QSI35" s="305"/>
      <c r="QSJ35" s="305"/>
      <c r="QSK35" s="305"/>
      <c r="QSL35" s="305"/>
      <c r="QSM35" s="305"/>
      <c r="QSN35" s="305"/>
      <c r="QSO35" s="305"/>
      <c r="QSP35" s="305"/>
      <c r="QSQ35" s="305"/>
      <c r="QSR35" s="305"/>
      <c r="QSS35" s="305"/>
      <c r="QST35" s="305"/>
      <c r="QSU35" s="305"/>
      <c r="QSV35" s="305"/>
      <c r="QSW35" s="305"/>
      <c r="QSX35" s="305"/>
      <c r="QSY35" s="305"/>
      <c r="QSZ35" s="305"/>
      <c r="QTA35" s="305"/>
      <c r="QTB35" s="305"/>
      <c r="QTC35" s="305"/>
      <c r="QTD35" s="305"/>
      <c r="QTE35" s="305"/>
      <c r="QTF35" s="305"/>
      <c r="QTG35" s="305"/>
      <c r="QTH35" s="305"/>
      <c r="QTI35" s="305"/>
      <c r="QTJ35" s="305"/>
      <c r="QTK35" s="305"/>
      <c r="QTL35" s="305"/>
      <c r="QTM35" s="305"/>
      <c r="QTN35" s="305"/>
      <c r="QTO35" s="305"/>
      <c r="QTP35" s="305"/>
      <c r="QTQ35" s="305"/>
      <c r="QTR35" s="305"/>
      <c r="QTS35" s="305"/>
      <c r="QTT35" s="305"/>
      <c r="QTU35" s="305"/>
      <c r="QTV35" s="305"/>
      <c r="QTW35" s="305"/>
      <c r="QTX35" s="305"/>
      <c r="QTY35" s="305"/>
      <c r="QTZ35" s="305"/>
      <c r="QUA35" s="305"/>
      <c r="QUB35" s="305"/>
      <c r="QUC35" s="305"/>
      <c r="QUD35" s="305"/>
      <c r="QUE35" s="305"/>
      <c r="QUF35" s="305"/>
      <c r="QUG35" s="305"/>
      <c r="QUH35" s="305"/>
      <c r="QUI35" s="305"/>
      <c r="QUJ35" s="305"/>
      <c r="QUK35" s="305"/>
      <c r="QUL35" s="305"/>
      <c r="QUM35" s="305"/>
      <c r="QUN35" s="305"/>
      <c r="QUO35" s="305"/>
      <c r="QUP35" s="305"/>
      <c r="QUQ35" s="305"/>
      <c r="QUR35" s="305"/>
      <c r="QUS35" s="305"/>
      <c r="QUT35" s="305"/>
      <c r="QUU35" s="305"/>
      <c r="QUV35" s="305"/>
      <c r="QUW35" s="305"/>
      <c r="QUX35" s="305"/>
      <c r="QUY35" s="305"/>
      <c r="QUZ35" s="305"/>
      <c r="QVA35" s="305"/>
      <c r="QVB35" s="305"/>
      <c r="QVC35" s="305"/>
      <c r="QVD35" s="305"/>
      <c r="QVE35" s="305"/>
      <c r="QVF35" s="305"/>
      <c r="QVG35" s="305"/>
      <c r="QVH35" s="305"/>
      <c r="QVI35" s="305"/>
      <c r="QVJ35" s="305"/>
      <c r="QVK35" s="305"/>
      <c r="QVL35" s="305"/>
      <c r="QVM35" s="305"/>
      <c r="QVN35" s="305"/>
      <c r="QVO35" s="305"/>
      <c r="QVP35" s="305"/>
      <c r="QVQ35" s="305"/>
      <c r="QVR35" s="305"/>
      <c r="QVS35" s="305"/>
      <c r="QVT35" s="305"/>
      <c r="QVU35" s="305"/>
      <c r="QVV35" s="305"/>
      <c r="QVW35" s="305"/>
      <c r="QVX35" s="305"/>
      <c r="QVY35" s="305"/>
      <c r="QVZ35" s="305"/>
      <c r="QWA35" s="305"/>
      <c r="QWB35" s="305"/>
      <c r="QWC35" s="305"/>
      <c r="QWD35" s="305"/>
      <c r="QWE35" s="305"/>
      <c r="QWF35" s="305"/>
      <c r="QWG35" s="305"/>
      <c r="QWH35" s="305"/>
      <c r="QWI35" s="305"/>
      <c r="QWJ35" s="305"/>
      <c r="QWK35" s="305"/>
      <c r="QWL35" s="305"/>
      <c r="QWM35" s="305"/>
      <c r="QWN35" s="305"/>
      <c r="QWO35" s="305"/>
      <c r="QWP35" s="305"/>
      <c r="QWQ35" s="305"/>
      <c r="QWR35" s="305"/>
      <c r="QWS35" s="305"/>
      <c r="QWT35" s="305"/>
      <c r="QWU35" s="305"/>
      <c r="QWV35" s="305"/>
      <c r="QWW35" s="305"/>
      <c r="QWX35" s="305"/>
      <c r="QWY35" s="305"/>
      <c r="QWZ35" s="305"/>
      <c r="QXA35" s="305"/>
      <c r="QXB35" s="305"/>
      <c r="QXC35" s="305"/>
      <c r="QXD35" s="305"/>
      <c r="QXE35" s="305"/>
      <c r="QXF35" s="305"/>
      <c r="QXG35" s="305"/>
      <c r="QXH35" s="305"/>
      <c r="QXI35" s="305"/>
      <c r="QXJ35" s="305"/>
      <c r="QXK35" s="305"/>
      <c r="QXL35" s="305"/>
      <c r="QXM35" s="305"/>
      <c r="QXN35" s="305"/>
      <c r="QXO35" s="305"/>
      <c r="QXP35" s="305"/>
      <c r="QXQ35" s="305"/>
      <c r="QXR35" s="305"/>
      <c r="QXS35" s="305"/>
      <c r="QXT35" s="305"/>
      <c r="QXU35" s="305"/>
      <c r="QXV35" s="305"/>
      <c r="QXW35" s="305"/>
      <c r="QXX35" s="305"/>
      <c r="QXY35" s="305"/>
      <c r="QXZ35" s="305"/>
      <c r="QYA35" s="305"/>
      <c r="QYB35" s="305"/>
      <c r="QYC35" s="305"/>
      <c r="QYD35" s="305"/>
      <c r="QYE35" s="305"/>
      <c r="QYF35" s="305"/>
      <c r="QYG35" s="305"/>
      <c r="QYH35" s="305"/>
      <c r="QYI35" s="305"/>
      <c r="QYJ35" s="305"/>
      <c r="QYK35" s="305"/>
      <c r="QYL35" s="305"/>
      <c r="QYM35" s="305"/>
      <c r="QYN35" s="305"/>
      <c r="QYO35" s="305"/>
      <c r="QYP35" s="305"/>
      <c r="QYQ35" s="305"/>
      <c r="QYR35" s="305"/>
      <c r="QYS35" s="305"/>
      <c r="QYT35" s="305"/>
      <c r="QYU35" s="305"/>
      <c r="QYV35" s="305"/>
      <c r="QYW35" s="305"/>
      <c r="QYX35" s="305"/>
      <c r="QYY35" s="305"/>
      <c r="QYZ35" s="305"/>
      <c r="QZA35" s="305"/>
      <c r="QZB35" s="305"/>
      <c r="QZC35" s="305"/>
      <c r="QZD35" s="305"/>
      <c r="QZE35" s="305"/>
      <c r="QZF35" s="305"/>
      <c r="QZG35" s="305"/>
      <c r="QZH35" s="305"/>
      <c r="QZI35" s="305"/>
      <c r="QZJ35" s="305"/>
      <c r="QZK35" s="305"/>
      <c r="QZL35" s="305"/>
      <c r="QZM35" s="305"/>
      <c r="QZN35" s="305"/>
      <c r="QZO35" s="305"/>
      <c r="QZP35" s="305"/>
      <c r="QZQ35" s="305"/>
      <c r="QZR35" s="305"/>
      <c r="QZS35" s="305"/>
      <c r="QZT35" s="305"/>
      <c r="QZU35" s="305"/>
      <c r="QZV35" s="305"/>
      <c r="QZW35" s="305"/>
      <c r="QZX35" s="305"/>
      <c r="QZY35" s="305"/>
      <c r="QZZ35" s="305"/>
      <c r="RAA35" s="305"/>
      <c r="RAB35" s="305"/>
      <c r="RAC35" s="305"/>
      <c r="RAD35" s="305"/>
      <c r="RAE35" s="305"/>
      <c r="RAF35" s="305"/>
      <c r="RAG35" s="305"/>
      <c r="RAH35" s="305"/>
      <c r="RAI35" s="305"/>
      <c r="RAJ35" s="305"/>
      <c r="RAK35" s="305"/>
      <c r="RAL35" s="305"/>
      <c r="RAM35" s="305"/>
      <c r="RAN35" s="305"/>
      <c r="RAO35" s="305"/>
      <c r="RAP35" s="305"/>
      <c r="RAQ35" s="305"/>
      <c r="RAR35" s="305"/>
      <c r="RAS35" s="305"/>
      <c r="RAT35" s="305"/>
      <c r="RAU35" s="305"/>
      <c r="RAV35" s="305"/>
      <c r="RAW35" s="305"/>
      <c r="RAX35" s="305"/>
      <c r="RAY35" s="305"/>
      <c r="RAZ35" s="305"/>
      <c r="RBA35" s="305"/>
      <c r="RBB35" s="305"/>
      <c r="RBC35" s="305"/>
      <c r="RBD35" s="305"/>
      <c r="RBE35" s="305"/>
      <c r="RBF35" s="305"/>
      <c r="RBG35" s="305"/>
      <c r="RBH35" s="305"/>
      <c r="RBI35" s="305"/>
      <c r="RBJ35" s="305"/>
      <c r="RBK35" s="305"/>
      <c r="RBL35" s="305"/>
      <c r="RBM35" s="305"/>
      <c r="RBN35" s="305"/>
      <c r="RBO35" s="305"/>
      <c r="RBP35" s="305"/>
      <c r="RBQ35" s="305"/>
      <c r="RBR35" s="305"/>
      <c r="RBS35" s="305"/>
      <c r="RBT35" s="305"/>
      <c r="RBU35" s="305"/>
      <c r="RBV35" s="305"/>
      <c r="RBW35" s="305"/>
      <c r="RBX35" s="305"/>
      <c r="RBY35" s="305"/>
      <c r="RBZ35" s="305"/>
      <c r="RCA35" s="305"/>
      <c r="RCB35" s="305"/>
      <c r="RCC35" s="305"/>
      <c r="RCD35" s="305"/>
      <c r="RCE35" s="305"/>
      <c r="RCF35" s="305"/>
      <c r="RCG35" s="305"/>
      <c r="RCH35" s="305"/>
      <c r="RCI35" s="305"/>
      <c r="RCJ35" s="305"/>
      <c r="RCK35" s="305"/>
      <c r="RCL35" s="305"/>
      <c r="RCM35" s="305"/>
      <c r="RCN35" s="305"/>
      <c r="RCO35" s="305"/>
      <c r="RCP35" s="305"/>
      <c r="RCQ35" s="305"/>
      <c r="RCR35" s="305"/>
      <c r="RCS35" s="305"/>
      <c r="RCT35" s="305"/>
      <c r="RCU35" s="305"/>
      <c r="RCV35" s="305"/>
      <c r="RCW35" s="305"/>
      <c r="RCX35" s="305"/>
      <c r="RCY35" s="305"/>
      <c r="RCZ35" s="305"/>
      <c r="RDA35" s="305"/>
      <c r="RDB35" s="305"/>
      <c r="RDC35" s="305"/>
      <c r="RDD35" s="305"/>
      <c r="RDE35" s="305"/>
      <c r="RDF35" s="305"/>
      <c r="RDG35" s="305"/>
      <c r="RDH35" s="305"/>
      <c r="RDI35" s="305"/>
      <c r="RDJ35" s="305"/>
      <c r="RDK35" s="305"/>
      <c r="RDL35" s="305"/>
      <c r="RDM35" s="305"/>
      <c r="RDN35" s="305"/>
      <c r="RDO35" s="305"/>
      <c r="RDP35" s="305"/>
      <c r="RDQ35" s="305"/>
      <c r="RDR35" s="305"/>
      <c r="RDS35" s="305"/>
      <c r="RDT35" s="305"/>
      <c r="RDU35" s="305"/>
      <c r="RDV35" s="305"/>
      <c r="RDW35" s="305"/>
      <c r="RDX35" s="305"/>
      <c r="RDY35" s="305"/>
      <c r="RDZ35" s="305"/>
      <c r="REA35" s="305"/>
      <c r="REB35" s="305"/>
      <c r="REC35" s="305"/>
      <c r="RED35" s="305"/>
      <c r="REE35" s="305"/>
      <c r="REF35" s="305"/>
      <c r="REG35" s="305"/>
      <c r="REH35" s="305"/>
      <c r="REI35" s="305"/>
      <c r="REJ35" s="305"/>
      <c r="REK35" s="305"/>
      <c r="REL35" s="305"/>
      <c r="REM35" s="305"/>
      <c r="REN35" s="305"/>
      <c r="REO35" s="305"/>
      <c r="REP35" s="305"/>
      <c r="REQ35" s="305"/>
      <c r="RER35" s="305"/>
      <c r="RES35" s="305"/>
      <c r="RET35" s="305"/>
      <c r="REU35" s="305"/>
      <c r="REV35" s="305"/>
      <c r="REW35" s="305"/>
      <c r="REX35" s="305"/>
      <c r="REY35" s="305"/>
      <c r="REZ35" s="305"/>
      <c r="RFA35" s="305"/>
      <c r="RFB35" s="305"/>
      <c r="RFC35" s="305"/>
      <c r="RFD35" s="305"/>
      <c r="RFE35" s="305"/>
      <c r="RFF35" s="305"/>
      <c r="RFG35" s="305"/>
      <c r="RFH35" s="305"/>
      <c r="RFI35" s="305"/>
      <c r="RFJ35" s="305"/>
      <c r="RFK35" s="305"/>
      <c r="RFL35" s="305"/>
      <c r="RFM35" s="305"/>
      <c r="RFN35" s="305"/>
      <c r="RFO35" s="305"/>
      <c r="RFP35" s="305"/>
      <c r="RFQ35" s="305"/>
      <c r="RFR35" s="305"/>
      <c r="RFS35" s="305"/>
      <c r="RFT35" s="305"/>
      <c r="RFU35" s="305"/>
      <c r="RFV35" s="305"/>
      <c r="RFW35" s="305"/>
      <c r="RFX35" s="305"/>
      <c r="RFY35" s="305"/>
      <c r="RFZ35" s="305"/>
      <c r="RGA35" s="305"/>
      <c r="RGB35" s="305"/>
      <c r="RGC35" s="305"/>
      <c r="RGD35" s="305"/>
      <c r="RGE35" s="305"/>
      <c r="RGF35" s="305"/>
      <c r="RGG35" s="305"/>
      <c r="RGH35" s="305"/>
      <c r="RGI35" s="305"/>
      <c r="RGJ35" s="305"/>
      <c r="RGK35" s="305"/>
      <c r="RGL35" s="305"/>
      <c r="RGM35" s="305"/>
      <c r="RGN35" s="305"/>
      <c r="RGO35" s="305"/>
      <c r="RGP35" s="305"/>
      <c r="RGQ35" s="305"/>
      <c r="RGR35" s="305"/>
      <c r="RGS35" s="305"/>
      <c r="RGT35" s="305"/>
      <c r="RGU35" s="305"/>
      <c r="RGV35" s="305"/>
      <c r="RGW35" s="305"/>
      <c r="RGX35" s="305"/>
      <c r="RGY35" s="305"/>
      <c r="RGZ35" s="305"/>
      <c r="RHA35" s="305"/>
      <c r="RHB35" s="305"/>
      <c r="RHC35" s="305"/>
      <c r="RHD35" s="305"/>
      <c r="RHE35" s="305"/>
      <c r="RHF35" s="305"/>
      <c r="RHG35" s="305"/>
      <c r="RHH35" s="305"/>
      <c r="RHI35" s="305"/>
      <c r="RHJ35" s="305"/>
      <c r="RHK35" s="305"/>
      <c r="RHL35" s="305"/>
      <c r="RHM35" s="305"/>
      <c r="RHN35" s="305"/>
      <c r="RHO35" s="305"/>
      <c r="RHP35" s="305"/>
      <c r="RHQ35" s="305"/>
      <c r="RHR35" s="305"/>
      <c r="RHS35" s="305"/>
      <c r="RHT35" s="305"/>
      <c r="RHU35" s="305"/>
      <c r="RHV35" s="305"/>
      <c r="RHW35" s="305"/>
      <c r="RHX35" s="305"/>
      <c r="RHY35" s="305"/>
      <c r="RHZ35" s="305"/>
      <c r="RIA35" s="305"/>
      <c r="RIB35" s="305"/>
      <c r="RIC35" s="305"/>
      <c r="RID35" s="305"/>
      <c r="RIE35" s="305"/>
      <c r="RIF35" s="305"/>
      <c r="RIG35" s="305"/>
      <c r="RIH35" s="305"/>
      <c r="RII35" s="305"/>
      <c r="RIJ35" s="305"/>
      <c r="RIK35" s="305"/>
      <c r="RIL35" s="305"/>
      <c r="RIM35" s="305"/>
      <c r="RIN35" s="305"/>
      <c r="RIO35" s="305"/>
      <c r="RIP35" s="305"/>
      <c r="RIQ35" s="305"/>
      <c r="RIR35" s="305"/>
      <c r="RIS35" s="305"/>
      <c r="RIT35" s="305"/>
      <c r="RIU35" s="305"/>
      <c r="RIV35" s="305"/>
      <c r="RIW35" s="305"/>
      <c r="RIX35" s="305"/>
      <c r="RIY35" s="305"/>
      <c r="RIZ35" s="305"/>
      <c r="RJA35" s="305"/>
      <c r="RJB35" s="305"/>
      <c r="RJC35" s="305"/>
      <c r="RJD35" s="305"/>
      <c r="RJE35" s="305"/>
      <c r="RJF35" s="305"/>
      <c r="RJG35" s="305"/>
      <c r="RJH35" s="305"/>
      <c r="RJI35" s="305"/>
      <c r="RJJ35" s="305"/>
      <c r="RJK35" s="305"/>
      <c r="RJL35" s="305"/>
      <c r="RJM35" s="305"/>
      <c r="RJN35" s="305"/>
      <c r="RJO35" s="305"/>
      <c r="RJP35" s="305"/>
      <c r="RJQ35" s="305"/>
      <c r="RJR35" s="305"/>
      <c r="RJS35" s="305"/>
      <c r="RJT35" s="305"/>
      <c r="RJU35" s="305"/>
      <c r="RJV35" s="305"/>
      <c r="RJW35" s="305"/>
      <c r="RJX35" s="305"/>
      <c r="RJY35" s="305"/>
      <c r="RJZ35" s="305"/>
      <c r="RKA35" s="305"/>
      <c r="RKB35" s="305"/>
      <c r="RKC35" s="305"/>
      <c r="RKD35" s="305"/>
      <c r="RKE35" s="305"/>
      <c r="RKF35" s="305"/>
      <c r="RKG35" s="305"/>
      <c r="RKH35" s="305"/>
      <c r="RKI35" s="305"/>
      <c r="RKJ35" s="305"/>
      <c r="RKK35" s="305"/>
      <c r="RKL35" s="305"/>
      <c r="RKM35" s="305"/>
      <c r="RKN35" s="305"/>
      <c r="RKO35" s="305"/>
      <c r="RKP35" s="305"/>
      <c r="RKQ35" s="305"/>
      <c r="RKR35" s="305"/>
      <c r="RKS35" s="305"/>
      <c r="RKT35" s="305"/>
      <c r="RKU35" s="305"/>
      <c r="RKV35" s="305"/>
      <c r="RKW35" s="305"/>
      <c r="RKX35" s="305"/>
      <c r="RKY35" s="305"/>
      <c r="RKZ35" s="305"/>
      <c r="RLA35" s="305"/>
      <c r="RLB35" s="305"/>
      <c r="RLC35" s="305"/>
      <c r="RLD35" s="305"/>
      <c r="RLE35" s="305"/>
      <c r="RLF35" s="305"/>
      <c r="RLG35" s="305"/>
      <c r="RLH35" s="305"/>
      <c r="RLI35" s="305"/>
      <c r="RLJ35" s="305"/>
      <c r="RLK35" s="305"/>
      <c r="RLL35" s="305"/>
      <c r="RLM35" s="305"/>
      <c r="RLN35" s="305"/>
      <c r="RLO35" s="305"/>
      <c r="RLP35" s="305"/>
      <c r="RLQ35" s="305"/>
      <c r="RLR35" s="305"/>
      <c r="RLS35" s="305"/>
      <c r="RLT35" s="305"/>
      <c r="RLU35" s="305"/>
      <c r="RLV35" s="305"/>
      <c r="RLW35" s="305"/>
      <c r="RLX35" s="305"/>
      <c r="RLY35" s="305"/>
      <c r="RLZ35" s="305"/>
      <c r="RMA35" s="305"/>
      <c r="RMB35" s="305"/>
      <c r="RMC35" s="305"/>
      <c r="RMD35" s="305"/>
      <c r="RME35" s="305"/>
      <c r="RMF35" s="305"/>
      <c r="RMG35" s="305"/>
      <c r="RMH35" s="305"/>
      <c r="RMI35" s="305"/>
      <c r="RMJ35" s="305"/>
      <c r="RMK35" s="305"/>
      <c r="RML35" s="305"/>
      <c r="RMM35" s="305"/>
      <c r="RMN35" s="305"/>
      <c r="RMO35" s="305"/>
      <c r="RMP35" s="305"/>
      <c r="RMQ35" s="305"/>
      <c r="RMR35" s="305"/>
      <c r="RMS35" s="305"/>
      <c r="RMT35" s="305"/>
      <c r="RMU35" s="305"/>
      <c r="RMV35" s="305"/>
      <c r="RMW35" s="305"/>
      <c r="RMX35" s="305"/>
      <c r="RMY35" s="305"/>
      <c r="RMZ35" s="305"/>
      <c r="RNA35" s="305"/>
      <c r="RNB35" s="305"/>
      <c r="RNC35" s="305"/>
      <c r="RND35" s="305"/>
      <c r="RNE35" s="305"/>
      <c r="RNF35" s="305"/>
      <c r="RNG35" s="305"/>
      <c r="RNH35" s="305"/>
      <c r="RNI35" s="305"/>
      <c r="RNJ35" s="305"/>
      <c r="RNK35" s="305"/>
      <c r="RNL35" s="305"/>
      <c r="RNM35" s="305"/>
      <c r="RNN35" s="305"/>
      <c r="RNO35" s="305"/>
      <c r="RNP35" s="305"/>
      <c r="RNQ35" s="305"/>
      <c r="RNR35" s="305"/>
      <c r="RNS35" s="305"/>
      <c r="RNT35" s="305"/>
      <c r="RNU35" s="305"/>
      <c r="RNV35" s="305"/>
      <c r="RNW35" s="305"/>
      <c r="RNX35" s="305"/>
      <c r="RNY35" s="305"/>
      <c r="RNZ35" s="305"/>
      <c r="ROA35" s="305"/>
      <c r="ROB35" s="305"/>
      <c r="ROC35" s="305"/>
      <c r="ROD35" s="305"/>
      <c r="ROE35" s="305"/>
      <c r="ROF35" s="305"/>
      <c r="ROG35" s="305"/>
      <c r="ROH35" s="305"/>
      <c r="ROI35" s="305"/>
      <c r="ROJ35" s="305"/>
      <c r="ROK35" s="305"/>
      <c r="ROL35" s="305"/>
      <c r="ROM35" s="305"/>
      <c r="RON35" s="305"/>
      <c r="ROO35" s="305"/>
      <c r="ROP35" s="305"/>
      <c r="ROQ35" s="305"/>
      <c r="ROR35" s="305"/>
      <c r="ROS35" s="305"/>
      <c r="ROT35" s="305"/>
      <c r="ROU35" s="305"/>
      <c r="ROV35" s="305"/>
      <c r="ROW35" s="305"/>
      <c r="ROX35" s="305"/>
      <c r="ROY35" s="305"/>
      <c r="ROZ35" s="305"/>
      <c r="RPA35" s="305"/>
      <c r="RPB35" s="305"/>
      <c r="RPC35" s="305"/>
      <c r="RPD35" s="305"/>
      <c r="RPE35" s="305"/>
      <c r="RPF35" s="305"/>
      <c r="RPG35" s="305"/>
      <c r="RPH35" s="305"/>
      <c r="RPI35" s="305"/>
      <c r="RPJ35" s="305"/>
      <c r="RPK35" s="305"/>
      <c r="RPL35" s="305"/>
      <c r="RPM35" s="305"/>
      <c r="RPN35" s="305"/>
      <c r="RPO35" s="305"/>
      <c r="RPP35" s="305"/>
      <c r="RPQ35" s="305"/>
      <c r="RPR35" s="305"/>
      <c r="RPS35" s="305"/>
      <c r="RPT35" s="305"/>
      <c r="RPU35" s="305"/>
      <c r="RPV35" s="305"/>
      <c r="RPW35" s="305"/>
      <c r="RPX35" s="305"/>
      <c r="RPY35" s="305"/>
      <c r="RPZ35" s="305"/>
      <c r="RQA35" s="305"/>
      <c r="RQB35" s="305"/>
      <c r="RQC35" s="305"/>
      <c r="RQD35" s="305"/>
      <c r="RQE35" s="305"/>
      <c r="RQF35" s="305"/>
      <c r="RQG35" s="305"/>
      <c r="RQH35" s="305"/>
      <c r="RQI35" s="305"/>
      <c r="RQJ35" s="305"/>
      <c r="RQK35" s="305"/>
      <c r="RQL35" s="305"/>
      <c r="RQM35" s="305"/>
      <c r="RQN35" s="305"/>
      <c r="RQO35" s="305"/>
      <c r="RQP35" s="305"/>
      <c r="RQQ35" s="305"/>
      <c r="RQR35" s="305"/>
      <c r="RQS35" s="305"/>
      <c r="RQT35" s="305"/>
      <c r="RQU35" s="305"/>
      <c r="RQV35" s="305"/>
      <c r="RQW35" s="305"/>
      <c r="RQX35" s="305"/>
      <c r="RQY35" s="305"/>
      <c r="RQZ35" s="305"/>
      <c r="RRA35" s="305"/>
      <c r="RRB35" s="305"/>
      <c r="RRC35" s="305"/>
      <c r="RRD35" s="305"/>
      <c r="RRE35" s="305"/>
      <c r="RRF35" s="305"/>
      <c r="RRG35" s="305"/>
      <c r="RRH35" s="305"/>
      <c r="RRI35" s="305"/>
      <c r="RRJ35" s="305"/>
      <c r="RRK35" s="305"/>
      <c r="RRL35" s="305"/>
      <c r="RRM35" s="305"/>
      <c r="RRN35" s="305"/>
      <c r="RRO35" s="305"/>
      <c r="RRP35" s="305"/>
      <c r="RRQ35" s="305"/>
      <c r="RRR35" s="305"/>
      <c r="RRS35" s="305"/>
      <c r="RRT35" s="305"/>
      <c r="RRU35" s="305"/>
      <c r="RRV35" s="305"/>
      <c r="RRW35" s="305"/>
      <c r="RRX35" s="305"/>
      <c r="RRY35" s="305"/>
      <c r="RRZ35" s="305"/>
      <c r="RSA35" s="305"/>
      <c r="RSB35" s="305"/>
      <c r="RSC35" s="305"/>
      <c r="RSD35" s="305"/>
      <c r="RSE35" s="305"/>
      <c r="RSF35" s="305"/>
      <c r="RSG35" s="305"/>
      <c r="RSH35" s="305"/>
      <c r="RSI35" s="305"/>
      <c r="RSJ35" s="305"/>
      <c r="RSK35" s="305"/>
      <c r="RSL35" s="305"/>
      <c r="RSM35" s="305"/>
      <c r="RSN35" s="305"/>
      <c r="RSO35" s="305"/>
      <c r="RSP35" s="305"/>
      <c r="RSQ35" s="305"/>
      <c r="RSR35" s="305"/>
      <c r="RSS35" s="305"/>
      <c r="RST35" s="305"/>
      <c r="RSU35" s="305"/>
      <c r="RSV35" s="305"/>
      <c r="RSW35" s="305"/>
      <c r="RSX35" s="305"/>
      <c r="RSY35" s="305"/>
      <c r="RSZ35" s="305"/>
      <c r="RTA35" s="305"/>
      <c r="RTB35" s="305"/>
      <c r="RTC35" s="305"/>
      <c r="RTD35" s="305"/>
      <c r="RTE35" s="305"/>
      <c r="RTF35" s="305"/>
      <c r="RTG35" s="305"/>
      <c r="RTH35" s="305"/>
      <c r="RTI35" s="305"/>
      <c r="RTJ35" s="305"/>
      <c r="RTK35" s="305"/>
      <c r="RTL35" s="305"/>
      <c r="RTM35" s="305"/>
      <c r="RTN35" s="305"/>
      <c r="RTO35" s="305"/>
      <c r="RTP35" s="305"/>
      <c r="RTQ35" s="305"/>
      <c r="RTR35" s="305"/>
      <c r="RTS35" s="305"/>
      <c r="RTT35" s="305"/>
      <c r="RTU35" s="305"/>
      <c r="RTV35" s="305"/>
      <c r="RTW35" s="305"/>
      <c r="RTX35" s="305"/>
      <c r="RTY35" s="305"/>
      <c r="RTZ35" s="305"/>
      <c r="RUA35" s="305"/>
      <c r="RUB35" s="305"/>
      <c r="RUC35" s="305"/>
      <c r="RUD35" s="305"/>
      <c r="RUE35" s="305"/>
      <c r="RUF35" s="305"/>
      <c r="RUG35" s="305"/>
      <c r="RUH35" s="305"/>
      <c r="RUI35" s="305"/>
      <c r="RUJ35" s="305"/>
      <c r="RUK35" s="305"/>
      <c r="RUL35" s="305"/>
      <c r="RUM35" s="305"/>
      <c r="RUN35" s="305"/>
      <c r="RUO35" s="305"/>
      <c r="RUP35" s="305"/>
      <c r="RUQ35" s="305"/>
      <c r="RUR35" s="305"/>
      <c r="RUS35" s="305"/>
      <c r="RUT35" s="305"/>
      <c r="RUU35" s="305"/>
      <c r="RUV35" s="305"/>
      <c r="RUW35" s="305"/>
      <c r="RUX35" s="305"/>
      <c r="RUY35" s="305"/>
      <c r="RUZ35" s="305"/>
      <c r="RVA35" s="305"/>
      <c r="RVB35" s="305"/>
      <c r="RVC35" s="305"/>
      <c r="RVD35" s="305"/>
      <c r="RVE35" s="305"/>
      <c r="RVF35" s="305"/>
      <c r="RVG35" s="305"/>
      <c r="RVH35" s="305"/>
      <c r="RVI35" s="305"/>
      <c r="RVJ35" s="305"/>
      <c r="RVK35" s="305"/>
      <c r="RVL35" s="305"/>
      <c r="RVM35" s="305"/>
      <c r="RVN35" s="305"/>
      <c r="RVO35" s="305"/>
      <c r="RVP35" s="305"/>
      <c r="RVQ35" s="305"/>
      <c r="RVR35" s="305"/>
      <c r="RVS35" s="305"/>
      <c r="RVT35" s="305"/>
      <c r="RVU35" s="305"/>
      <c r="RVV35" s="305"/>
      <c r="RVW35" s="305"/>
      <c r="RVX35" s="305"/>
      <c r="RVY35" s="305"/>
      <c r="RVZ35" s="305"/>
      <c r="RWA35" s="305"/>
      <c r="RWB35" s="305"/>
      <c r="RWC35" s="305"/>
      <c r="RWD35" s="305"/>
      <c r="RWE35" s="305"/>
      <c r="RWF35" s="305"/>
      <c r="RWG35" s="305"/>
      <c r="RWH35" s="305"/>
      <c r="RWI35" s="305"/>
      <c r="RWJ35" s="305"/>
      <c r="RWK35" s="305"/>
      <c r="RWL35" s="305"/>
      <c r="RWM35" s="305"/>
      <c r="RWN35" s="305"/>
      <c r="RWO35" s="305"/>
      <c r="RWP35" s="305"/>
      <c r="RWQ35" s="305"/>
      <c r="RWR35" s="305"/>
      <c r="RWS35" s="305"/>
      <c r="RWT35" s="305"/>
      <c r="RWU35" s="305"/>
      <c r="RWV35" s="305"/>
      <c r="RWW35" s="305"/>
      <c r="RWX35" s="305"/>
      <c r="RWY35" s="305"/>
      <c r="RWZ35" s="305"/>
      <c r="RXA35" s="305"/>
      <c r="RXB35" s="305"/>
      <c r="RXC35" s="305"/>
      <c r="RXD35" s="305"/>
      <c r="RXE35" s="305"/>
      <c r="RXF35" s="305"/>
      <c r="RXG35" s="305"/>
      <c r="RXH35" s="305"/>
      <c r="RXI35" s="305"/>
      <c r="RXJ35" s="305"/>
      <c r="RXK35" s="305"/>
      <c r="RXL35" s="305"/>
      <c r="RXM35" s="305"/>
      <c r="RXN35" s="305"/>
      <c r="RXO35" s="305"/>
      <c r="RXP35" s="305"/>
      <c r="RXQ35" s="305"/>
      <c r="RXR35" s="305"/>
      <c r="RXS35" s="305"/>
      <c r="RXT35" s="305"/>
      <c r="RXU35" s="305"/>
      <c r="RXV35" s="305"/>
      <c r="RXW35" s="305"/>
      <c r="RXX35" s="305"/>
      <c r="RXY35" s="305"/>
      <c r="RXZ35" s="305"/>
      <c r="RYA35" s="305"/>
      <c r="RYB35" s="305"/>
      <c r="RYC35" s="305"/>
      <c r="RYD35" s="305"/>
      <c r="RYE35" s="305"/>
      <c r="RYF35" s="305"/>
      <c r="RYG35" s="305"/>
      <c r="RYH35" s="305"/>
      <c r="RYI35" s="305"/>
      <c r="RYJ35" s="305"/>
      <c r="RYK35" s="305"/>
      <c r="RYL35" s="305"/>
      <c r="RYM35" s="305"/>
      <c r="RYN35" s="305"/>
      <c r="RYO35" s="305"/>
      <c r="RYP35" s="305"/>
      <c r="RYQ35" s="305"/>
      <c r="RYR35" s="305"/>
      <c r="RYS35" s="305"/>
      <c r="RYT35" s="305"/>
      <c r="RYU35" s="305"/>
      <c r="RYV35" s="305"/>
      <c r="RYW35" s="305"/>
      <c r="RYX35" s="305"/>
      <c r="RYY35" s="305"/>
      <c r="RYZ35" s="305"/>
      <c r="RZA35" s="305"/>
      <c r="RZB35" s="305"/>
      <c r="RZC35" s="305"/>
      <c r="RZD35" s="305"/>
      <c r="RZE35" s="305"/>
      <c r="RZF35" s="305"/>
      <c r="RZG35" s="305"/>
      <c r="RZH35" s="305"/>
      <c r="RZI35" s="305"/>
      <c r="RZJ35" s="305"/>
      <c r="RZK35" s="305"/>
      <c r="RZL35" s="305"/>
      <c r="RZM35" s="305"/>
      <c r="RZN35" s="305"/>
      <c r="RZO35" s="305"/>
      <c r="RZP35" s="305"/>
      <c r="RZQ35" s="305"/>
      <c r="RZR35" s="305"/>
      <c r="RZS35" s="305"/>
      <c r="RZT35" s="305"/>
      <c r="RZU35" s="305"/>
      <c r="RZV35" s="305"/>
      <c r="RZW35" s="305"/>
      <c r="RZX35" s="305"/>
      <c r="RZY35" s="305"/>
      <c r="RZZ35" s="305"/>
      <c r="SAA35" s="305"/>
      <c r="SAB35" s="305"/>
      <c r="SAC35" s="305"/>
      <c r="SAD35" s="305"/>
      <c r="SAE35" s="305"/>
      <c r="SAF35" s="305"/>
      <c r="SAG35" s="305"/>
      <c r="SAH35" s="305"/>
      <c r="SAI35" s="305"/>
      <c r="SAJ35" s="305"/>
      <c r="SAK35" s="305"/>
      <c r="SAL35" s="305"/>
      <c r="SAM35" s="305"/>
      <c r="SAN35" s="305"/>
      <c r="SAO35" s="305"/>
      <c r="SAP35" s="305"/>
      <c r="SAQ35" s="305"/>
      <c r="SAR35" s="305"/>
      <c r="SAS35" s="305"/>
      <c r="SAT35" s="305"/>
      <c r="SAU35" s="305"/>
      <c r="SAV35" s="305"/>
      <c r="SAW35" s="305"/>
      <c r="SAX35" s="305"/>
      <c r="SAY35" s="305"/>
      <c r="SAZ35" s="305"/>
      <c r="SBA35" s="305"/>
      <c r="SBB35" s="305"/>
      <c r="SBC35" s="305"/>
      <c r="SBD35" s="305"/>
      <c r="SBE35" s="305"/>
      <c r="SBF35" s="305"/>
      <c r="SBG35" s="305"/>
      <c r="SBH35" s="305"/>
      <c r="SBI35" s="305"/>
      <c r="SBJ35" s="305"/>
      <c r="SBK35" s="305"/>
      <c r="SBL35" s="305"/>
      <c r="SBM35" s="305"/>
      <c r="SBN35" s="305"/>
      <c r="SBO35" s="305"/>
      <c r="SBP35" s="305"/>
      <c r="SBQ35" s="305"/>
      <c r="SBR35" s="305"/>
      <c r="SBS35" s="305"/>
      <c r="SBT35" s="305"/>
      <c r="SBU35" s="305"/>
      <c r="SBV35" s="305"/>
      <c r="SBW35" s="305"/>
      <c r="SBX35" s="305"/>
      <c r="SBY35" s="305"/>
      <c r="SBZ35" s="305"/>
      <c r="SCA35" s="305"/>
      <c r="SCB35" s="305"/>
      <c r="SCC35" s="305"/>
      <c r="SCD35" s="305"/>
      <c r="SCE35" s="305"/>
      <c r="SCF35" s="305"/>
      <c r="SCG35" s="305"/>
      <c r="SCH35" s="305"/>
      <c r="SCI35" s="305"/>
      <c r="SCJ35" s="305"/>
      <c r="SCK35" s="305"/>
      <c r="SCL35" s="305"/>
      <c r="SCM35" s="305"/>
      <c r="SCN35" s="305"/>
      <c r="SCO35" s="305"/>
      <c r="SCP35" s="305"/>
      <c r="SCQ35" s="305"/>
      <c r="SCR35" s="305"/>
      <c r="SCS35" s="305"/>
      <c r="SCT35" s="305"/>
      <c r="SCU35" s="305"/>
      <c r="SCV35" s="305"/>
      <c r="SCW35" s="305"/>
      <c r="SCX35" s="305"/>
      <c r="SCY35" s="305"/>
      <c r="SCZ35" s="305"/>
      <c r="SDA35" s="305"/>
      <c r="SDB35" s="305"/>
      <c r="SDC35" s="305"/>
      <c r="SDD35" s="305"/>
      <c r="SDE35" s="305"/>
      <c r="SDF35" s="305"/>
      <c r="SDG35" s="305"/>
      <c r="SDH35" s="305"/>
      <c r="SDI35" s="305"/>
      <c r="SDJ35" s="305"/>
      <c r="SDK35" s="305"/>
      <c r="SDL35" s="305"/>
      <c r="SDM35" s="305"/>
      <c r="SDN35" s="305"/>
      <c r="SDO35" s="305"/>
      <c r="SDP35" s="305"/>
      <c r="SDQ35" s="305"/>
      <c r="SDR35" s="305"/>
      <c r="SDS35" s="305"/>
      <c r="SDT35" s="305"/>
      <c r="SDU35" s="305"/>
      <c r="SDV35" s="305"/>
      <c r="SDW35" s="305"/>
      <c r="SDX35" s="305"/>
      <c r="SDY35" s="305"/>
      <c r="SDZ35" s="305"/>
      <c r="SEA35" s="305"/>
      <c r="SEB35" s="305"/>
      <c r="SEC35" s="305"/>
      <c r="SED35" s="305"/>
      <c r="SEE35" s="305"/>
      <c r="SEF35" s="305"/>
      <c r="SEG35" s="305"/>
      <c r="SEH35" s="305"/>
      <c r="SEI35" s="305"/>
      <c r="SEJ35" s="305"/>
      <c r="SEK35" s="305"/>
      <c r="SEL35" s="305"/>
      <c r="SEM35" s="305"/>
      <c r="SEN35" s="305"/>
      <c r="SEO35" s="305"/>
      <c r="SEP35" s="305"/>
      <c r="SEQ35" s="305"/>
      <c r="SER35" s="305"/>
      <c r="SES35" s="305"/>
      <c r="SET35" s="305"/>
      <c r="SEU35" s="305"/>
      <c r="SEV35" s="305"/>
      <c r="SEW35" s="305"/>
      <c r="SEX35" s="305"/>
      <c r="SEY35" s="305"/>
      <c r="SEZ35" s="305"/>
      <c r="SFA35" s="305"/>
      <c r="SFB35" s="305"/>
      <c r="SFC35" s="305"/>
      <c r="SFD35" s="305"/>
      <c r="SFE35" s="305"/>
      <c r="SFF35" s="305"/>
      <c r="SFG35" s="305"/>
      <c r="SFH35" s="305"/>
      <c r="SFI35" s="305"/>
      <c r="SFJ35" s="305"/>
      <c r="SFK35" s="305"/>
      <c r="SFL35" s="305"/>
      <c r="SFM35" s="305"/>
      <c r="SFN35" s="305"/>
      <c r="SFO35" s="305"/>
      <c r="SFP35" s="305"/>
      <c r="SFQ35" s="305"/>
      <c r="SFR35" s="305"/>
      <c r="SFS35" s="305"/>
      <c r="SFT35" s="305"/>
      <c r="SFU35" s="305"/>
      <c r="SFV35" s="305"/>
      <c r="SFW35" s="305"/>
      <c r="SFX35" s="305"/>
      <c r="SFY35" s="305"/>
      <c r="SFZ35" s="305"/>
      <c r="SGA35" s="305"/>
      <c r="SGB35" s="305"/>
      <c r="SGC35" s="305"/>
      <c r="SGD35" s="305"/>
      <c r="SGE35" s="305"/>
      <c r="SGF35" s="305"/>
      <c r="SGG35" s="305"/>
      <c r="SGH35" s="305"/>
      <c r="SGI35" s="305"/>
      <c r="SGJ35" s="305"/>
      <c r="SGK35" s="305"/>
      <c r="SGL35" s="305"/>
      <c r="SGM35" s="305"/>
      <c r="SGN35" s="305"/>
      <c r="SGO35" s="305"/>
      <c r="SGP35" s="305"/>
      <c r="SGQ35" s="305"/>
      <c r="SGR35" s="305"/>
      <c r="SGS35" s="305"/>
      <c r="SGT35" s="305"/>
      <c r="SGU35" s="305"/>
      <c r="SGV35" s="305"/>
      <c r="SGW35" s="305"/>
      <c r="SGX35" s="305"/>
      <c r="SGY35" s="305"/>
      <c r="SGZ35" s="305"/>
      <c r="SHA35" s="305"/>
      <c r="SHB35" s="305"/>
      <c r="SHC35" s="305"/>
      <c r="SHD35" s="305"/>
      <c r="SHE35" s="305"/>
      <c r="SHF35" s="305"/>
      <c r="SHG35" s="305"/>
      <c r="SHH35" s="305"/>
      <c r="SHI35" s="305"/>
      <c r="SHJ35" s="305"/>
      <c r="SHK35" s="305"/>
      <c r="SHL35" s="305"/>
      <c r="SHM35" s="305"/>
      <c r="SHN35" s="305"/>
      <c r="SHO35" s="305"/>
      <c r="SHP35" s="305"/>
      <c r="SHQ35" s="305"/>
      <c r="SHR35" s="305"/>
      <c r="SHS35" s="305"/>
      <c r="SHT35" s="305"/>
      <c r="SHU35" s="305"/>
      <c r="SHV35" s="305"/>
      <c r="SHW35" s="305"/>
      <c r="SHX35" s="305"/>
      <c r="SHY35" s="305"/>
      <c r="SHZ35" s="305"/>
      <c r="SIA35" s="305"/>
      <c r="SIB35" s="305"/>
      <c r="SIC35" s="305"/>
      <c r="SID35" s="305"/>
      <c r="SIE35" s="305"/>
      <c r="SIF35" s="305"/>
      <c r="SIG35" s="305"/>
      <c r="SIH35" s="305"/>
      <c r="SII35" s="305"/>
      <c r="SIJ35" s="305"/>
      <c r="SIK35" s="305"/>
      <c r="SIL35" s="305"/>
      <c r="SIM35" s="305"/>
      <c r="SIN35" s="305"/>
      <c r="SIO35" s="305"/>
      <c r="SIP35" s="305"/>
      <c r="SIQ35" s="305"/>
      <c r="SIR35" s="305"/>
      <c r="SIS35" s="305"/>
      <c r="SIT35" s="305"/>
      <c r="SIU35" s="305"/>
      <c r="SIV35" s="305"/>
      <c r="SIW35" s="305"/>
      <c r="SIX35" s="305"/>
      <c r="SIY35" s="305"/>
      <c r="SIZ35" s="305"/>
      <c r="SJA35" s="305"/>
      <c r="SJB35" s="305"/>
      <c r="SJC35" s="305"/>
      <c r="SJD35" s="305"/>
      <c r="SJE35" s="305"/>
      <c r="SJF35" s="305"/>
      <c r="SJG35" s="305"/>
      <c r="SJH35" s="305"/>
      <c r="SJI35" s="305"/>
      <c r="SJJ35" s="305"/>
      <c r="SJK35" s="305"/>
      <c r="SJL35" s="305"/>
      <c r="SJM35" s="305"/>
      <c r="SJN35" s="305"/>
      <c r="SJO35" s="305"/>
      <c r="SJP35" s="305"/>
      <c r="SJQ35" s="305"/>
      <c r="SJR35" s="305"/>
      <c r="SJS35" s="305"/>
      <c r="SJT35" s="305"/>
      <c r="SJU35" s="305"/>
      <c r="SJV35" s="305"/>
      <c r="SJW35" s="305"/>
      <c r="SJX35" s="305"/>
      <c r="SJY35" s="305"/>
      <c r="SJZ35" s="305"/>
      <c r="SKA35" s="305"/>
      <c r="SKB35" s="305"/>
      <c r="SKC35" s="305"/>
      <c r="SKD35" s="305"/>
      <c r="SKE35" s="305"/>
      <c r="SKF35" s="305"/>
      <c r="SKG35" s="305"/>
      <c r="SKH35" s="305"/>
      <c r="SKI35" s="305"/>
      <c r="SKJ35" s="305"/>
      <c r="SKK35" s="305"/>
      <c r="SKL35" s="305"/>
      <c r="SKM35" s="305"/>
      <c r="SKN35" s="305"/>
      <c r="SKO35" s="305"/>
      <c r="SKP35" s="305"/>
      <c r="SKQ35" s="305"/>
      <c r="SKR35" s="305"/>
      <c r="SKS35" s="305"/>
      <c r="SKT35" s="305"/>
      <c r="SKU35" s="305"/>
      <c r="SKV35" s="305"/>
      <c r="SKW35" s="305"/>
      <c r="SKX35" s="305"/>
      <c r="SKY35" s="305"/>
      <c r="SKZ35" s="305"/>
      <c r="SLA35" s="305"/>
      <c r="SLB35" s="305"/>
      <c r="SLC35" s="305"/>
      <c r="SLD35" s="305"/>
      <c r="SLE35" s="305"/>
      <c r="SLF35" s="305"/>
      <c r="SLG35" s="305"/>
      <c r="SLH35" s="305"/>
      <c r="SLI35" s="305"/>
      <c r="SLJ35" s="305"/>
      <c r="SLK35" s="305"/>
      <c r="SLL35" s="305"/>
      <c r="SLM35" s="305"/>
      <c r="SLN35" s="305"/>
      <c r="SLO35" s="305"/>
      <c r="SLP35" s="305"/>
      <c r="SLQ35" s="305"/>
      <c r="SLR35" s="305"/>
      <c r="SLS35" s="305"/>
      <c r="SLT35" s="305"/>
      <c r="SLU35" s="305"/>
      <c r="SLV35" s="305"/>
      <c r="SLW35" s="305"/>
      <c r="SLX35" s="305"/>
      <c r="SLY35" s="305"/>
      <c r="SLZ35" s="305"/>
      <c r="SMA35" s="305"/>
      <c r="SMB35" s="305"/>
      <c r="SMC35" s="305"/>
      <c r="SMD35" s="305"/>
      <c r="SME35" s="305"/>
      <c r="SMF35" s="305"/>
      <c r="SMG35" s="305"/>
      <c r="SMH35" s="305"/>
      <c r="SMI35" s="305"/>
      <c r="SMJ35" s="305"/>
      <c r="SMK35" s="305"/>
      <c r="SML35" s="305"/>
      <c r="SMM35" s="305"/>
      <c r="SMN35" s="305"/>
      <c r="SMO35" s="305"/>
      <c r="SMP35" s="305"/>
      <c r="SMQ35" s="305"/>
      <c r="SMR35" s="305"/>
      <c r="SMS35" s="305"/>
      <c r="SMT35" s="305"/>
      <c r="SMU35" s="305"/>
      <c r="SMV35" s="305"/>
      <c r="SMW35" s="305"/>
      <c r="SMX35" s="305"/>
      <c r="SMY35" s="305"/>
      <c r="SMZ35" s="305"/>
      <c r="SNA35" s="305"/>
      <c r="SNB35" s="305"/>
      <c r="SNC35" s="305"/>
      <c r="SND35" s="305"/>
      <c r="SNE35" s="305"/>
      <c r="SNF35" s="305"/>
      <c r="SNG35" s="305"/>
      <c r="SNH35" s="305"/>
      <c r="SNI35" s="305"/>
      <c r="SNJ35" s="305"/>
      <c r="SNK35" s="305"/>
      <c r="SNL35" s="305"/>
      <c r="SNM35" s="305"/>
      <c r="SNN35" s="305"/>
      <c r="SNO35" s="305"/>
      <c r="SNP35" s="305"/>
      <c r="SNQ35" s="305"/>
      <c r="SNR35" s="305"/>
      <c r="SNS35" s="305"/>
      <c r="SNT35" s="305"/>
      <c r="SNU35" s="305"/>
      <c r="SNV35" s="305"/>
      <c r="SNW35" s="305"/>
      <c r="SNX35" s="305"/>
      <c r="SNY35" s="305"/>
      <c r="SNZ35" s="305"/>
      <c r="SOA35" s="305"/>
      <c r="SOB35" s="305"/>
      <c r="SOC35" s="305"/>
      <c r="SOD35" s="305"/>
      <c r="SOE35" s="305"/>
      <c r="SOF35" s="305"/>
      <c r="SOG35" s="305"/>
      <c r="SOH35" s="305"/>
      <c r="SOI35" s="305"/>
      <c r="SOJ35" s="305"/>
      <c r="SOK35" s="305"/>
      <c r="SOL35" s="305"/>
      <c r="SOM35" s="305"/>
      <c r="SON35" s="305"/>
      <c r="SOO35" s="305"/>
      <c r="SOP35" s="305"/>
      <c r="SOQ35" s="305"/>
      <c r="SOR35" s="305"/>
      <c r="SOS35" s="305"/>
      <c r="SOT35" s="305"/>
      <c r="SOU35" s="305"/>
      <c r="SOV35" s="305"/>
      <c r="SOW35" s="305"/>
      <c r="SOX35" s="305"/>
      <c r="SOY35" s="305"/>
      <c r="SOZ35" s="305"/>
      <c r="SPA35" s="305"/>
      <c r="SPB35" s="305"/>
      <c r="SPC35" s="305"/>
      <c r="SPD35" s="305"/>
      <c r="SPE35" s="305"/>
      <c r="SPF35" s="305"/>
      <c r="SPG35" s="305"/>
      <c r="SPH35" s="305"/>
      <c r="SPI35" s="305"/>
      <c r="SPJ35" s="305"/>
      <c r="SPK35" s="305"/>
      <c r="SPL35" s="305"/>
      <c r="SPM35" s="305"/>
      <c r="SPN35" s="305"/>
      <c r="SPO35" s="305"/>
      <c r="SPP35" s="305"/>
      <c r="SPQ35" s="305"/>
      <c r="SPR35" s="305"/>
      <c r="SPS35" s="305"/>
      <c r="SPT35" s="305"/>
      <c r="SPU35" s="305"/>
      <c r="SPV35" s="305"/>
      <c r="SPW35" s="305"/>
      <c r="SPX35" s="305"/>
      <c r="SPY35" s="305"/>
      <c r="SPZ35" s="305"/>
      <c r="SQA35" s="305"/>
      <c r="SQB35" s="305"/>
      <c r="SQC35" s="305"/>
      <c r="SQD35" s="305"/>
      <c r="SQE35" s="305"/>
      <c r="SQF35" s="305"/>
      <c r="SQG35" s="305"/>
      <c r="SQH35" s="305"/>
      <c r="SQI35" s="305"/>
      <c r="SQJ35" s="305"/>
      <c r="SQK35" s="305"/>
      <c r="SQL35" s="305"/>
      <c r="SQM35" s="305"/>
      <c r="SQN35" s="305"/>
      <c r="SQO35" s="305"/>
      <c r="SQP35" s="305"/>
      <c r="SQQ35" s="305"/>
      <c r="SQR35" s="305"/>
      <c r="SQS35" s="305"/>
      <c r="SQT35" s="305"/>
      <c r="SQU35" s="305"/>
      <c r="SQV35" s="305"/>
      <c r="SQW35" s="305"/>
      <c r="SQX35" s="305"/>
      <c r="SQY35" s="305"/>
      <c r="SQZ35" s="305"/>
      <c r="SRA35" s="305"/>
      <c r="SRB35" s="305"/>
      <c r="SRC35" s="305"/>
      <c r="SRD35" s="305"/>
      <c r="SRE35" s="305"/>
      <c r="SRF35" s="305"/>
      <c r="SRG35" s="305"/>
      <c r="SRH35" s="305"/>
      <c r="SRI35" s="305"/>
      <c r="SRJ35" s="305"/>
      <c r="SRK35" s="305"/>
      <c r="SRL35" s="305"/>
      <c r="SRM35" s="305"/>
      <c r="SRN35" s="305"/>
      <c r="SRO35" s="305"/>
      <c r="SRP35" s="305"/>
      <c r="SRQ35" s="305"/>
      <c r="SRR35" s="305"/>
      <c r="SRS35" s="305"/>
      <c r="SRT35" s="305"/>
      <c r="SRU35" s="305"/>
      <c r="SRV35" s="305"/>
      <c r="SRW35" s="305"/>
      <c r="SRX35" s="305"/>
      <c r="SRY35" s="305"/>
      <c r="SRZ35" s="305"/>
      <c r="SSA35" s="305"/>
      <c r="SSB35" s="305"/>
      <c r="SSC35" s="305"/>
      <c r="SSD35" s="305"/>
      <c r="SSE35" s="305"/>
      <c r="SSF35" s="305"/>
      <c r="SSG35" s="305"/>
      <c r="SSH35" s="305"/>
      <c r="SSI35" s="305"/>
      <c r="SSJ35" s="305"/>
      <c r="SSK35" s="305"/>
      <c r="SSL35" s="305"/>
      <c r="SSM35" s="305"/>
      <c r="SSN35" s="305"/>
      <c r="SSO35" s="305"/>
      <c r="SSP35" s="305"/>
      <c r="SSQ35" s="305"/>
      <c r="SSR35" s="305"/>
      <c r="SSS35" s="305"/>
      <c r="SST35" s="305"/>
      <c r="SSU35" s="305"/>
      <c r="SSV35" s="305"/>
      <c r="SSW35" s="305"/>
      <c r="SSX35" s="305"/>
      <c r="SSY35" s="305"/>
      <c r="SSZ35" s="305"/>
      <c r="STA35" s="305"/>
      <c r="STB35" s="305"/>
      <c r="STC35" s="305"/>
      <c r="STD35" s="305"/>
      <c r="STE35" s="305"/>
      <c r="STF35" s="305"/>
      <c r="STG35" s="305"/>
      <c r="STH35" s="305"/>
      <c r="STI35" s="305"/>
      <c r="STJ35" s="305"/>
      <c r="STK35" s="305"/>
      <c r="STL35" s="305"/>
      <c r="STM35" s="305"/>
      <c r="STN35" s="305"/>
      <c r="STO35" s="305"/>
      <c r="STP35" s="305"/>
      <c r="STQ35" s="305"/>
      <c r="STR35" s="305"/>
      <c r="STS35" s="305"/>
      <c r="STT35" s="305"/>
      <c r="STU35" s="305"/>
      <c r="STV35" s="305"/>
      <c r="STW35" s="305"/>
      <c r="STX35" s="305"/>
      <c r="STY35" s="305"/>
      <c r="STZ35" s="305"/>
      <c r="SUA35" s="305"/>
      <c r="SUB35" s="305"/>
      <c r="SUC35" s="305"/>
      <c r="SUD35" s="305"/>
      <c r="SUE35" s="305"/>
      <c r="SUF35" s="305"/>
      <c r="SUG35" s="305"/>
      <c r="SUH35" s="305"/>
      <c r="SUI35" s="305"/>
      <c r="SUJ35" s="305"/>
      <c r="SUK35" s="305"/>
      <c r="SUL35" s="305"/>
      <c r="SUM35" s="305"/>
      <c r="SUN35" s="305"/>
      <c r="SUO35" s="305"/>
      <c r="SUP35" s="305"/>
      <c r="SUQ35" s="305"/>
      <c r="SUR35" s="305"/>
      <c r="SUS35" s="305"/>
      <c r="SUT35" s="305"/>
      <c r="SUU35" s="305"/>
      <c r="SUV35" s="305"/>
      <c r="SUW35" s="305"/>
      <c r="SUX35" s="305"/>
      <c r="SUY35" s="305"/>
      <c r="SUZ35" s="305"/>
      <c r="SVA35" s="305"/>
      <c r="SVB35" s="305"/>
      <c r="SVC35" s="305"/>
      <c r="SVD35" s="305"/>
      <c r="SVE35" s="305"/>
      <c r="SVF35" s="305"/>
      <c r="SVG35" s="305"/>
      <c r="SVH35" s="305"/>
      <c r="SVI35" s="305"/>
      <c r="SVJ35" s="305"/>
      <c r="SVK35" s="305"/>
      <c r="SVL35" s="305"/>
      <c r="SVM35" s="305"/>
      <c r="SVN35" s="305"/>
      <c r="SVO35" s="305"/>
      <c r="SVP35" s="305"/>
      <c r="SVQ35" s="305"/>
      <c r="SVR35" s="305"/>
      <c r="SVS35" s="305"/>
      <c r="SVT35" s="305"/>
      <c r="SVU35" s="305"/>
      <c r="SVV35" s="305"/>
      <c r="SVW35" s="305"/>
      <c r="SVX35" s="305"/>
      <c r="SVY35" s="305"/>
      <c r="SVZ35" s="305"/>
      <c r="SWA35" s="305"/>
      <c r="SWB35" s="305"/>
      <c r="SWC35" s="305"/>
      <c r="SWD35" s="305"/>
      <c r="SWE35" s="305"/>
      <c r="SWF35" s="305"/>
      <c r="SWG35" s="305"/>
      <c r="SWH35" s="305"/>
      <c r="SWI35" s="305"/>
      <c r="SWJ35" s="305"/>
      <c r="SWK35" s="305"/>
      <c r="SWL35" s="305"/>
      <c r="SWM35" s="305"/>
      <c r="SWN35" s="305"/>
      <c r="SWO35" s="305"/>
      <c r="SWP35" s="305"/>
      <c r="SWQ35" s="305"/>
      <c r="SWR35" s="305"/>
      <c r="SWS35" s="305"/>
      <c r="SWT35" s="305"/>
      <c r="SWU35" s="305"/>
      <c r="SWV35" s="305"/>
      <c r="SWW35" s="305"/>
      <c r="SWX35" s="305"/>
      <c r="SWY35" s="305"/>
      <c r="SWZ35" s="305"/>
      <c r="SXA35" s="305"/>
      <c r="SXB35" s="305"/>
      <c r="SXC35" s="305"/>
      <c r="SXD35" s="305"/>
      <c r="SXE35" s="305"/>
      <c r="SXF35" s="305"/>
      <c r="SXG35" s="305"/>
      <c r="SXH35" s="305"/>
      <c r="SXI35" s="305"/>
      <c r="SXJ35" s="305"/>
      <c r="SXK35" s="305"/>
      <c r="SXL35" s="305"/>
      <c r="SXM35" s="305"/>
      <c r="SXN35" s="305"/>
      <c r="SXO35" s="305"/>
      <c r="SXP35" s="305"/>
      <c r="SXQ35" s="305"/>
      <c r="SXR35" s="305"/>
      <c r="SXS35" s="305"/>
      <c r="SXT35" s="305"/>
      <c r="SXU35" s="305"/>
      <c r="SXV35" s="305"/>
      <c r="SXW35" s="305"/>
      <c r="SXX35" s="305"/>
      <c r="SXY35" s="305"/>
      <c r="SXZ35" s="305"/>
      <c r="SYA35" s="305"/>
      <c r="SYB35" s="305"/>
      <c r="SYC35" s="305"/>
      <c r="SYD35" s="305"/>
      <c r="SYE35" s="305"/>
      <c r="SYF35" s="305"/>
      <c r="SYG35" s="305"/>
      <c r="SYH35" s="305"/>
      <c r="SYI35" s="305"/>
      <c r="SYJ35" s="305"/>
      <c r="SYK35" s="305"/>
      <c r="SYL35" s="305"/>
      <c r="SYM35" s="305"/>
      <c r="SYN35" s="305"/>
      <c r="SYO35" s="305"/>
      <c r="SYP35" s="305"/>
      <c r="SYQ35" s="305"/>
      <c r="SYR35" s="305"/>
      <c r="SYS35" s="305"/>
      <c r="SYT35" s="305"/>
      <c r="SYU35" s="305"/>
      <c r="SYV35" s="305"/>
      <c r="SYW35" s="305"/>
      <c r="SYX35" s="305"/>
      <c r="SYY35" s="305"/>
      <c r="SYZ35" s="305"/>
      <c r="SZA35" s="305"/>
      <c r="SZB35" s="305"/>
      <c r="SZC35" s="305"/>
      <c r="SZD35" s="305"/>
      <c r="SZE35" s="305"/>
      <c r="SZF35" s="305"/>
      <c r="SZG35" s="305"/>
      <c r="SZH35" s="305"/>
      <c r="SZI35" s="305"/>
      <c r="SZJ35" s="305"/>
      <c r="SZK35" s="305"/>
      <c r="SZL35" s="305"/>
      <c r="SZM35" s="305"/>
      <c r="SZN35" s="305"/>
      <c r="SZO35" s="305"/>
      <c r="SZP35" s="305"/>
      <c r="SZQ35" s="305"/>
      <c r="SZR35" s="305"/>
      <c r="SZS35" s="305"/>
      <c r="SZT35" s="305"/>
      <c r="SZU35" s="305"/>
      <c r="SZV35" s="305"/>
      <c r="SZW35" s="305"/>
      <c r="SZX35" s="305"/>
      <c r="SZY35" s="305"/>
      <c r="SZZ35" s="305"/>
      <c r="TAA35" s="305"/>
      <c r="TAB35" s="305"/>
      <c r="TAC35" s="305"/>
      <c r="TAD35" s="305"/>
      <c r="TAE35" s="305"/>
      <c r="TAF35" s="305"/>
      <c r="TAG35" s="305"/>
      <c r="TAH35" s="305"/>
      <c r="TAI35" s="305"/>
      <c r="TAJ35" s="305"/>
      <c r="TAK35" s="305"/>
      <c r="TAL35" s="305"/>
      <c r="TAM35" s="305"/>
      <c r="TAN35" s="305"/>
      <c r="TAO35" s="305"/>
      <c r="TAP35" s="305"/>
      <c r="TAQ35" s="305"/>
      <c r="TAR35" s="305"/>
      <c r="TAS35" s="305"/>
      <c r="TAT35" s="305"/>
      <c r="TAU35" s="305"/>
      <c r="TAV35" s="305"/>
      <c r="TAW35" s="305"/>
      <c r="TAX35" s="305"/>
      <c r="TAY35" s="305"/>
      <c r="TAZ35" s="305"/>
      <c r="TBA35" s="305"/>
      <c r="TBB35" s="305"/>
      <c r="TBC35" s="305"/>
      <c r="TBD35" s="305"/>
      <c r="TBE35" s="305"/>
      <c r="TBF35" s="305"/>
      <c r="TBG35" s="305"/>
      <c r="TBH35" s="305"/>
      <c r="TBI35" s="305"/>
      <c r="TBJ35" s="305"/>
      <c r="TBK35" s="305"/>
      <c r="TBL35" s="305"/>
      <c r="TBM35" s="305"/>
      <c r="TBN35" s="305"/>
      <c r="TBO35" s="305"/>
      <c r="TBP35" s="305"/>
      <c r="TBQ35" s="305"/>
      <c r="TBR35" s="305"/>
      <c r="TBS35" s="305"/>
      <c r="TBT35" s="305"/>
      <c r="TBU35" s="305"/>
      <c r="TBV35" s="305"/>
      <c r="TBW35" s="305"/>
      <c r="TBX35" s="305"/>
      <c r="TBY35" s="305"/>
      <c r="TBZ35" s="305"/>
      <c r="TCA35" s="305"/>
      <c r="TCB35" s="305"/>
      <c r="TCC35" s="305"/>
      <c r="TCD35" s="305"/>
      <c r="TCE35" s="305"/>
      <c r="TCF35" s="305"/>
      <c r="TCG35" s="305"/>
      <c r="TCH35" s="305"/>
      <c r="TCI35" s="305"/>
      <c r="TCJ35" s="305"/>
      <c r="TCK35" s="305"/>
      <c r="TCL35" s="305"/>
      <c r="TCM35" s="305"/>
      <c r="TCN35" s="305"/>
      <c r="TCO35" s="305"/>
      <c r="TCP35" s="305"/>
      <c r="TCQ35" s="305"/>
      <c r="TCR35" s="305"/>
      <c r="TCS35" s="305"/>
      <c r="TCT35" s="305"/>
      <c r="TCU35" s="305"/>
      <c r="TCV35" s="305"/>
      <c r="TCW35" s="305"/>
      <c r="TCX35" s="305"/>
      <c r="TCY35" s="305"/>
      <c r="TCZ35" s="305"/>
      <c r="TDA35" s="305"/>
      <c r="TDB35" s="305"/>
      <c r="TDC35" s="305"/>
      <c r="TDD35" s="305"/>
      <c r="TDE35" s="305"/>
      <c r="TDF35" s="305"/>
      <c r="TDG35" s="305"/>
      <c r="TDH35" s="305"/>
      <c r="TDI35" s="305"/>
      <c r="TDJ35" s="305"/>
      <c r="TDK35" s="305"/>
      <c r="TDL35" s="305"/>
      <c r="TDM35" s="305"/>
      <c r="TDN35" s="305"/>
      <c r="TDO35" s="305"/>
      <c r="TDP35" s="305"/>
      <c r="TDQ35" s="305"/>
      <c r="TDR35" s="305"/>
      <c r="TDS35" s="305"/>
      <c r="TDT35" s="305"/>
      <c r="TDU35" s="305"/>
      <c r="TDV35" s="305"/>
      <c r="TDW35" s="305"/>
      <c r="TDX35" s="305"/>
      <c r="TDY35" s="305"/>
      <c r="TDZ35" s="305"/>
      <c r="TEA35" s="305"/>
      <c r="TEB35" s="305"/>
      <c r="TEC35" s="305"/>
      <c r="TED35" s="305"/>
      <c r="TEE35" s="305"/>
      <c r="TEF35" s="305"/>
      <c r="TEG35" s="305"/>
      <c r="TEH35" s="305"/>
      <c r="TEI35" s="305"/>
      <c r="TEJ35" s="305"/>
      <c r="TEK35" s="305"/>
      <c r="TEL35" s="305"/>
      <c r="TEM35" s="305"/>
      <c r="TEN35" s="305"/>
      <c r="TEO35" s="305"/>
      <c r="TEP35" s="305"/>
      <c r="TEQ35" s="305"/>
      <c r="TER35" s="305"/>
      <c r="TES35" s="305"/>
      <c r="TET35" s="305"/>
      <c r="TEU35" s="305"/>
      <c r="TEV35" s="305"/>
      <c r="TEW35" s="305"/>
      <c r="TEX35" s="305"/>
      <c r="TEY35" s="305"/>
      <c r="TEZ35" s="305"/>
      <c r="TFA35" s="305"/>
      <c r="TFB35" s="305"/>
      <c r="TFC35" s="305"/>
      <c r="TFD35" s="305"/>
      <c r="TFE35" s="305"/>
      <c r="TFF35" s="305"/>
      <c r="TFG35" s="305"/>
      <c r="TFH35" s="305"/>
      <c r="TFI35" s="305"/>
      <c r="TFJ35" s="305"/>
      <c r="TFK35" s="305"/>
      <c r="TFL35" s="305"/>
      <c r="TFM35" s="305"/>
      <c r="TFN35" s="305"/>
      <c r="TFO35" s="305"/>
      <c r="TFP35" s="305"/>
      <c r="TFQ35" s="305"/>
      <c r="TFR35" s="305"/>
      <c r="TFS35" s="305"/>
      <c r="TFT35" s="305"/>
      <c r="TFU35" s="305"/>
      <c r="TFV35" s="305"/>
      <c r="TFW35" s="305"/>
      <c r="TFX35" s="305"/>
      <c r="TFY35" s="305"/>
      <c r="TFZ35" s="305"/>
      <c r="TGA35" s="305"/>
      <c r="TGB35" s="305"/>
      <c r="TGC35" s="305"/>
      <c r="TGD35" s="305"/>
      <c r="TGE35" s="305"/>
      <c r="TGF35" s="305"/>
      <c r="TGG35" s="305"/>
      <c r="TGH35" s="305"/>
      <c r="TGI35" s="305"/>
      <c r="TGJ35" s="305"/>
      <c r="TGK35" s="305"/>
      <c r="TGL35" s="305"/>
      <c r="TGM35" s="305"/>
      <c r="TGN35" s="305"/>
      <c r="TGO35" s="305"/>
      <c r="TGP35" s="305"/>
      <c r="TGQ35" s="305"/>
      <c r="TGR35" s="305"/>
      <c r="TGS35" s="305"/>
      <c r="TGT35" s="305"/>
      <c r="TGU35" s="305"/>
      <c r="TGV35" s="305"/>
      <c r="TGW35" s="305"/>
      <c r="TGX35" s="305"/>
      <c r="TGY35" s="305"/>
      <c r="TGZ35" s="305"/>
      <c r="THA35" s="305"/>
      <c r="THB35" s="305"/>
      <c r="THC35" s="305"/>
      <c r="THD35" s="305"/>
      <c r="THE35" s="305"/>
      <c r="THF35" s="305"/>
      <c r="THG35" s="305"/>
      <c r="THH35" s="305"/>
      <c r="THI35" s="305"/>
      <c r="THJ35" s="305"/>
      <c r="THK35" s="305"/>
      <c r="THL35" s="305"/>
      <c r="THM35" s="305"/>
      <c r="THN35" s="305"/>
      <c r="THO35" s="305"/>
      <c r="THP35" s="305"/>
      <c r="THQ35" s="305"/>
      <c r="THR35" s="305"/>
      <c r="THS35" s="305"/>
      <c r="THT35" s="305"/>
      <c r="THU35" s="305"/>
      <c r="THV35" s="305"/>
      <c r="THW35" s="305"/>
      <c r="THX35" s="305"/>
      <c r="THY35" s="305"/>
      <c r="THZ35" s="305"/>
      <c r="TIA35" s="305"/>
      <c r="TIB35" s="305"/>
      <c r="TIC35" s="305"/>
      <c r="TID35" s="305"/>
      <c r="TIE35" s="305"/>
      <c r="TIF35" s="305"/>
      <c r="TIG35" s="305"/>
      <c r="TIH35" s="305"/>
      <c r="TII35" s="305"/>
      <c r="TIJ35" s="305"/>
      <c r="TIK35" s="305"/>
      <c r="TIL35" s="305"/>
      <c r="TIM35" s="305"/>
      <c r="TIN35" s="305"/>
      <c r="TIO35" s="305"/>
      <c r="TIP35" s="305"/>
      <c r="TIQ35" s="305"/>
      <c r="TIR35" s="305"/>
      <c r="TIS35" s="305"/>
      <c r="TIT35" s="305"/>
      <c r="TIU35" s="305"/>
      <c r="TIV35" s="305"/>
      <c r="TIW35" s="305"/>
      <c r="TIX35" s="305"/>
      <c r="TIY35" s="305"/>
      <c r="TIZ35" s="305"/>
      <c r="TJA35" s="305"/>
      <c r="TJB35" s="305"/>
      <c r="TJC35" s="305"/>
      <c r="TJD35" s="305"/>
      <c r="TJE35" s="305"/>
      <c r="TJF35" s="305"/>
      <c r="TJG35" s="305"/>
      <c r="TJH35" s="305"/>
      <c r="TJI35" s="305"/>
      <c r="TJJ35" s="305"/>
      <c r="TJK35" s="305"/>
      <c r="TJL35" s="305"/>
      <c r="TJM35" s="305"/>
      <c r="TJN35" s="305"/>
      <c r="TJO35" s="305"/>
      <c r="TJP35" s="305"/>
      <c r="TJQ35" s="305"/>
      <c r="TJR35" s="305"/>
      <c r="TJS35" s="305"/>
      <c r="TJT35" s="305"/>
      <c r="TJU35" s="305"/>
      <c r="TJV35" s="305"/>
      <c r="TJW35" s="305"/>
      <c r="TJX35" s="305"/>
      <c r="TJY35" s="305"/>
      <c r="TJZ35" s="305"/>
      <c r="TKA35" s="305"/>
      <c r="TKB35" s="305"/>
      <c r="TKC35" s="305"/>
      <c r="TKD35" s="305"/>
      <c r="TKE35" s="305"/>
      <c r="TKF35" s="305"/>
      <c r="TKG35" s="305"/>
      <c r="TKH35" s="305"/>
      <c r="TKI35" s="305"/>
      <c r="TKJ35" s="305"/>
      <c r="TKK35" s="305"/>
      <c r="TKL35" s="305"/>
      <c r="TKM35" s="305"/>
      <c r="TKN35" s="305"/>
      <c r="TKO35" s="305"/>
      <c r="TKP35" s="305"/>
      <c r="TKQ35" s="305"/>
      <c r="TKR35" s="305"/>
      <c r="TKS35" s="305"/>
      <c r="TKT35" s="305"/>
      <c r="TKU35" s="305"/>
      <c r="TKV35" s="305"/>
      <c r="TKW35" s="305"/>
      <c r="TKX35" s="305"/>
      <c r="TKY35" s="305"/>
      <c r="TKZ35" s="305"/>
      <c r="TLA35" s="305"/>
      <c r="TLB35" s="305"/>
      <c r="TLC35" s="305"/>
      <c r="TLD35" s="305"/>
      <c r="TLE35" s="305"/>
      <c r="TLF35" s="305"/>
      <c r="TLG35" s="305"/>
      <c r="TLH35" s="305"/>
      <c r="TLI35" s="305"/>
      <c r="TLJ35" s="305"/>
      <c r="TLK35" s="305"/>
      <c r="TLL35" s="305"/>
      <c r="TLM35" s="305"/>
      <c r="TLN35" s="305"/>
      <c r="TLO35" s="305"/>
      <c r="TLP35" s="305"/>
      <c r="TLQ35" s="305"/>
      <c r="TLR35" s="305"/>
      <c r="TLS35" s="305"/>
      <c r="TLT35" s="305"/>
      <c r="TLU35" s="305"/>
      <c r="TLV35" s="305"/>
      <c r="TLW35" s="305"/>
      <c r="TLX35" s="305"/>
      <c r="TLY35" s="305"/>
      <c r="TLZ35" s="305"/>
      <c r="TMA35" s="305"/>
      <c r="TMB35" s="305"/>
      <c r="TMC35" s="305"/>
      <c r="TMD35" s="305"/>
      <c r="TME35" s="305"/>
      <c r="TMF35" s="305"/>
      <c r="TMG35" s="305"/>
      <c r="TMH35" s="305"/>
      <c r="TMI35" s="305"/>
      <c r="TMJ35" s="305"/>
      <c r="TMK35" s="305"/>
      <c r="TML35" s="305"/>
      <c r="TMM35" s="305"/>
      <c r="TMN35" s="305"/>
      <c r="TMO35" s="305"/>
      <c r="TMP35" s="305"/>
      <c r="TMQ35" s="305"/>
      <c r="TMR35" s="305"/>
      <c r="TMS35" s="305"/>
      <c r="TMT35" s="305"/>
      <c r="TMU35" s="305"/>
      <c r="TMV35" s="305"/>
      <c r="TMW35" s="305"/>
      <c r="TMX35" s="305"/>
      <c r="TMY35" s="305"/>
      <c r="TMZ35" s="305"/>
      <c r="TNA35" s="305"/>
      <c r="TNB35" s="305"/>
      <c r="TNC35" s="305"/>
      <c r="TND35" s="305"/>
      <c r="TNE35" s="305"/>
      <c r="TNF35" s="305"/>
      <c r="TNG35" s="305"/>
      <c r="TNH35" s="305"/>
      <c r="TNI35" s="305"/>
      <c r="TNJ35" s="305"/>
      <c r="TNK35" s="305"/>
      <c r="TNL35" s="305"/>
      <c r="TNM35" s="305"/>
      <c r="TNN35" s="305"/>
      <c r="TNO35" s="305"/>
      <c r="TNP35" s="305"/>
      <c r="TNQ35" s="305"/>
      <c r="TNR35" s="305"/>
      <c r="TNS35" s="305"/>
      <c r="TNT35" s="305"/>
      <c r="TNU35" s="305"/>
      <c r="TNV35" s="305"/>
      <c r="TNW35" s="305"/>
      <c r="TNX35" s="305"/>
      <c r="TNY35" s="305"/>
      <c r="TNZ35" s="305"/>
      <c r="TOA35" s="305"/>
      <c r="TOB35" s="305"/>
      <c r="TOC35" s="305"/>
      <c r="TOD35" s="305"/>
      <c r="TOE35" s="305"/>
      <c r="TOF35" s="305"/>
      <c r="TOG35" s="305"/>
      <c r="TOH35" s="305"/>
      <c r="TOI35" s="305"/>
      <c r="TOJ35" s="305"/>
      <c r="TOK35" s="305"/>
      <c r="TOL35" s="305"/>
      <c r="TOM35" s="305"/>
      <c r="TON35" s="305"/>
      <c r="TOO35" s="305"/>
      <c r="TOP35" s="305"/>
      <c r="TOQ35" s="305"/>
      <c r="TOR35" s="305"/>
      <c r="TOS35" s="305"/>
      <c r="TOT35" s="305"/>
      <c r="TOU35" s="305"/>
      <c r="TOV35" s="305"/>
      <c r="TOW35" s="305"/>
      <c r="TOX35" s="305"/>
      <c r="TOY35" s="305"/>
      <c r="TOZ35" s="305"/>
      <c r="TPA35" s="305"/>
      <c r="TPB35" s="305"/>
      <c r="TPC35" s="305"/>
      <c r="TPD35" s="305"/>
      <c r="TPE35" s="305"/>
      <c r="TPF35" s="305"/>
      <c r="TPG35" s="305"/>
      <c r="TPH35" s="305"/>
      <c r="TPI35" s="305"/>
      <c r="TPJ35" s="305"/>
      <c r="TPK35" s="305"/>
      <c r="TPL35" s="305"/>
      <c r="TPM35" s="305"/>
      <c r="TPN35" s="305"/>
      <c r="TPO35" s="305"/>
      <c r="TPP35" s="305"/>
      <c r="TPQ35" s="305"/>
      <c r="TPR35" s="305"/>
      <c r="TPS35" s="305"/>
      <c r="TPT35" s="305"/>
      <c r="TPU35" s="305"/>
      <c r="TPV35" s="305"/>
      <c r="TPW35" s="305"/>
      <c r="TPX35" s="305"/>
      <c r="TPY35" s="305"/>
      <c r="TPZ35" s="305"/>
      <c r="TQA35" s="305"/>
      <c r="TQB35" s="305"/>
      <c r="TQC35" s="305"/>
      <c r="TQD35" s="305"/>
      <c r="TQE35" s="305"/>
      <c r="TQF35" s="305"/>
      <c r="TQG35" s="305"/>
      <c r="TQH35" s="305"/>
      <c r="TQI35" s="305"/>
      <c r="TQJ35" s="305"/>
      <c r="TQK35" s="305"/>
      <c r="TQL35" s="305"/>
      <c r="TQM35" s="305"/>
      <c r="TQN35" s="305"/>
      <c r="TQO35" s="305"/>
      <c r="TQP35" s="305"/>
      <c r="TQQ35" s="305"/>
      <c r="TQR35" s="305"/>
      <c r="TQS35" s="305"/>
      <c r="TQT35" s="305"/>
      <c r="TQU35" s="305"/>
      <c r="TQV35" s="305"/>
      <c r="TQW35" s="305"/>
      <c r="TQX35" s="305"/>
      <c r="TQY35" s="305"/>
      <c r="TQZ35" s="305"/>
      <c r="TRA35" s="305"/>
      <c r="TRB35" s="305"/>
      <c r="TRC35" s="305"/>
      <c r="TRD35" s="305"/>
      <c r="TRE35" s="305"/>
      <c r="TRF35" s="305"/>
      <c r="TRG35" s="305"/>
      <c r="TRH35" s="305"/>
      <c r="TRI35" s="305"/>
      <c r="TRJ35" s="305"/>
      <c r="TRK35" s="305"/>
      <c r="TRL35" s="305"/>
      <c r="TRM35" s="305"/>
      <c r="TRN35" s="305"/>
      <c r="TRO35" s="305"/>
      <c r="TRP35" s="305"/>
      <c r="TRQ35" s="305"/>
      <c r="TRR35" s="305"/>
      <c r="TRS35" s="305"/>
      <c r="TRT35" s="305"/>
      <c r="TRU35" s="305"/>
      <c r="TRV35" s="305"/>
      <c r="TRW35" s="305"/>
      <c r="TRX35" s="305"/>
      <c r="TRY35" s="305"/>
      <c r="TRZ35" s="305"/>
      <c r="TSA35" s="305"/>
      <c r="TSB35" s="305"/>
      <c r="TSC35" s="305"/>
      <c r="TSD35" s="305"/>
      <c r="TSE35" s="305"/>
      <c r="TSF35" s="305"/>
      <c r="TSG35" s="305"/>
      <c r="TSH35" s="305"/>
      <c r="TSI35" s="305"/>
      <c r="TSJ35" s="305"/>
      <c r="TSK35" s="305"/>
      <c r="TSL35" s="305"/>
      <c r="TSM35" s="305"/>
      <c r="TSN35" s="305"/>
      <c r="TSO35" s="305"/>
      <c r="TSP35" s="305"/>
      <c r="TSQ35" s="305"/>
      <c r="TSR35" s="305"/>
      <c r="TSS35" s="305"/>
      <c r="TST35" s="305"/>
      <c r="TSU35" s="305"/>
      <c r="TSV35" s="305"/>
      <c r="TSW35" s="305"/>
      <c r="TSX35" s="305"/>
      <c r="TSY35" s="305"/>
      <c r="TSZ35" s="305"/>
      <c r="TTA35" s="305"/>
      <c r="TTB35" s="305"/>
      <c r="TTC35" s="305"/>
      <c r="TTD35" s="305"/>
      <c r="TTE35" s="305"/>
      <c r="TTF35" s="305"/>
      <c r="TTG35" s="305"/>
      <c r="TTH35" s="305"/>
      <c r="TTI35" s="305"/>
      <c r="TTJ35" s="305"/>
      <c r="TTK35" s="305"/>
      <c r="TTL35" s="305"/>
      <c r="TTM35" s="305"/>
      <c r="TTN35" s="305"/>
      <c r="TTO35" s="305"/>
      <c r="TTP35" s="305"/>
      <c r="TTQ35" s="305"/>
      <c r="TTR35" s="305"/>
      <c r="TTS35" s="305"/>
      <c r="TTT35" s="305"/>
      <c r="TTU35" s="305"/>
      <c r="TTV35" s="305"/>
      <c r="TTW35" s="305"/>
      <c r="TTX35" s="305"/>
      <c r="TTY35" s="305"/>
      <c r="TTZ35" s="305"/>
      <c r="TUA35" s="305"/>
      <c r="TUB35" s="305"/>
      <c r="TUC35" s="305"/>
      <c r="TUD35" s="305"/>
      <c r="TUE35" s="305"/>
      <c r="TUF35" s="305"/>
      <c r="TUG35" s="305"/>
      <c r="TUH35" s="305"/>
      <c r="TUI35" s="305"/>
      <c r="TUJ35" s="305"/>
      <c r="TUK35" s="305"/>
      <c r="TUL35" s="305"/>
      <c r="TUM35" s="305"/>
      <c r="TUN35" s="305"/>
      <c r="TUO35" s="305"/>
      <c r="TUP35" s="305"/>
      <c r="TUQ35" s="305"/>
      <c r="TUR35" s="305"/>
      <c r="TUS35" s="305"/>
      <c r="TUT35" s="305"/>
      <c r="TUU35" s="305"/>
      <c r="TUV35" s="305"/>
      <c r="TUW35" s="305"/>
      <c r="TUX35" s="305"/>
      <c r="TUY35" s="305"/>
      <c r="TUZ35" s="305"/>
      <c r="TVA35" s="305"/>
      <c r="TVB35" s="305"/>
      <c r="TVC35" s="305"/>
      <c r="TVD35" s="305"/>
      <c r="TVE35" s="305"/>
      <c r="TVF35" s="305"/>
      <c r="TVG35" s="305"/>
      <c r="TVH35" s="305"/>
      <c r="TVI35" s="305"/>
      <c r="TVJ35" s="305"/>
      <c r="TVK35" s="305"/>
      <c r="TVL35" s="305"/>
      <c r="TVM35" s="305"/>
      <c r="TVN35" s="305"/>
      <c r="TVO35" s="305"/>
      <c r="TVP35" s="305"/>
      <c r="TVQ35" s="305"/>
      <c r="TVR35" s="305"/>
      <c r="TVS35" s="305"/>
      <c r="TVT35" s="305"/>
      <c r="TVU35" s="305"/>
      <c r="TVV35" s="305"/>
      <c r="TVW35" s="305"/>
      <c r="TVX35" s="305"/>
      <c r="TVY35" s="305"/>
      <c r="TVZ35" s="305"/>
      <c r="TWA35" s="305"/>
      <c r="TWB35" s="305"/>
      <c r="TWC35" s="305"/>
      <c r="TWD35" s="305"/>
      <c r="TWE35" s="305"/>
      <c r="TWF35" s="305"/>
      <c r="TWG35" s="305"/>
      <c r="TWH35" s="305"/>
      <c r="TWI35" s="305"/>
      <c r="TWJ35" s="305"/>
      <c r="TWK35" s="305"/>
      <c r="TWL35" s="305"/>
      <c r="TWM35" s="305"/>
      <c r="TWN35" s="305"/>
      <c r="TWO35" s="305"/>
      <c r="TWP35" s="305"/>
      <c r="TWQ35" s="305"/>
      <c r="TWR35" s="305"/>
      <c r="TWS35" s="305"/>
      <c r="TWT35" s="305"/>
      <c r="TWU35" s="305"/>
      <c r="TWV35" s="305"/>
      <c r="TWW35" s="305"/>
      <c r="TWX35" s="305"/>
      <c r="TWY35" s="305"/>
      <c r="TWZ35" s="305"/>
      <c r="TXA35" s="305"/>
      <c r="TXB35" s="305"/>
      <c r="TXC35" s="305"/>
      <c r="TXD35" s="305"/>
      <c r="TXE35" s="305"/>
      <c r="TXF35" s="305"/>
      <c r="TXG35" s="305"/>
      <c r="TXH35" s="305"/>
      <c r="TXI35" s="305"/>
      <c r="TXJ35" s="305"/>
      <c r="TXK35" s="305"/>
      <c r="TXL35" s="305"/>
      <c r="TXM35" s="305"/>
      <c r="TXN35" s="305"/>
      <c r="TXO35" s="305"/>
      <c r="TXP35" s="305"/>
      <c r="TXQ35" s="305"/>
      <c r="TXR35" s="305"/>
      <c r="TXS35" s="305"/>
      <c r="TXT35" s="305"/>
      <c r="TXU35" s="305"/>
      <c r="TXV35" s="305"/>
      <c r="TXW35" s="305"/>
      <c r="TXX35" s="305"/>
      <c r="TXY35" s="305"/>
      <c r="TXZ35" s="305"/>
      <c r="TYA35" s="305"/>
      <c r="TYB35" s="305"/>
      <c r="TYC35" s="305"/>
      <c r="TYD35" s="305"/>
      <c r="TYE35" s="305"/>
      <c r="TYF35" s="305"/>
      <c r="TYG35" s="305"/>
      <c r="TYH35" s="305"/>
      <c r="TYI35" s="305"/>
      <c r="TYJ35" s="305"/>
      <c r="TYK35" s="305"/>
      <c r="TYL35" s="305"/>
      <c r="TYM35" s="305"/>
      <c r="TYN35" s="305"/>
      <c r="TYO35" s="305"/>
      <c r="TYP35" s="305"/>
      <c r="TYQ35" s="305"/>
      <c r="TYR35" s="305"/>
      <c r="TYS35" s="305"/>
      <c r="TYT35" s="305"/>
      <c r="TYU35" s="305"/>
      <c r="TYV35" s="305"/>
      <c r="TYW35" s="305"/>
      <c r="TYX35" s="305"/>
      <c r="TYY35" s="305"/>
      <c r="TYZ35" s="305"/>
      <c r="TZA35" s="305"/>
      <c r="TZB35" s="305"/>
      <c r="TZC35" s="305"/>
      <c r="TZD35" s="305"/>
      <c r="TZE35" s="305"/>
      <c r="TZF35" s="305"/>
      <c r="TZG35" s="305"/>
      <c r="TZH35" s="305"/>
      <c r="TZI35" s="305"/>
      <c r="TZJ35" s="305"/>
      <c r="TZK35" s="305"/>
      <c r="TZL35" s="305"/>
      <c r="TZM35" s="305"/>
      <c r="TZN35" s="305"/>
      <c r="TZO35" s="305"/>
      <c r="TZP35" s="305"/>
      <c r="TZQ35" s="305"/>
      <c r="TZR35" s="305"/>
      <c r="TZS35" s="305"/>
      <c r="TZT35" s="305"/>
      <c r="TZU35" s="305"/>
      <c r="TZV35" s="305"/>
      <c r="TZW35" s="305"/>
      <c r="TZX35" s="305"/>
      <c r="TZY35" s="305"/>
      <c r="TZZ35" s="305"/>
      <c r="UAA35" s="305"/>
      <c r="UAB35" s="305"/>
      <c r="UAC35" s="305"/>
      <c r="UAD35" s="305"/>
      <c r="UAE35" s="305"/>
      <c r="UAF35" s="305"/>
      <c r="UAG35" s="305"/>
      <c r="UAH35" s="305"/>
      <c r="UAI35" s="305"/>
      <c r="UAJ35" s="305"/>
      <c r="UAK35" s="305"/>
      <c r="UAL35" s="305"/>
      <c r="UAM35" s="305"/>
      <c r="UAN35" s="305"/>
      <c r="UAO35" s="305"/>
      <c r="UAP35" s="305"/>
      <c r="UAQ35" s="305"/>
      <c r="UAR35" s="305"/>
      <c r="UAS35" s="305"/>
      <c r="UAT35" s="305"/>
      <c r="UAU35" s="305"/>
      <c r="UAV35" s="305"/>
      <c r="UAW35" s="305"/>
      <c r="UAX35" s="305"/>
      <c r="UAY35" s="305"/>
      <c r="UAZ35" s="305"/>
      <c r="UBA35" s="305"/>
      <c r="UBB35" s="305"/>
      <c r="UBC35" s="305"/>
      <c r="UBD35" s="305"/>
      <c r="UBE35" s="305"/>
      <c r="UBF35" s="305"/>
      <c r="UBG35" s="305"/>
      <c r="UBH35" s="305"/>
      <c r="UBI35" s="305"/>
      <c r="UBJ35" s="305"/>
      <c r="UBK35" s="305"/>
      <c r="UBL35" s="305"/>
      <c r="UBM35" s="305"/>
      <c r="UBN35" s="305"/>
      <c r="UBO35" s="305"/>
      <c r="UBP35" s="305"/>
      <c r="UBQ35" s="305"/>
      <c r="UBR35" s="305"/>
      <c r="UBS35" s="305"/>
      <c r="UBT35" s="305"/>
      <c r="UBU35" s="305"/>
      <c r="UBV35" s="305"/>
      <c r="UBW35" s="305"/>
      <c r="UBX35" s="305"/>
      <c r="UBY35" s="305"/>
      <c r="UBZ35" s="305"/>
      <c r="UCA35" s="305"/>
      <c r="UCB35" s="305"/>
      <c r="UCC35" s="305"/>
      <c r="UCD35" s="305"/>
      <c r="UCE35" s="305"/>
      <c r="UCF35" s="305"/>
      <c r="UCG35" s="305"/>
      <c r="UCH35" s="305"/>
      <c r="UCI35" s="305"/>
      <c r="UCJ35" s="305"/>
      <c r="UCK35" s="305"/>
      <c r="UCL35" s="305"/>
      <c r="UCM35" s="305"/>
      <c r="UCN35" s="305"/>
      <c r="UCO35" s="305"/>
      <c r="UCP35" s="305"/>
      <c r="UCQ35" s="305"/>
      <c r="UCR35" s="305"/>
      <c r="UCS35" s="305"/>
      <c r="UCT35" s="305"/>
      <c r="UCU35" s="305"/>
      <c r="UCV35" s="305"/>
      <c r="UCW35" s="305"/>
      <c r="UCX35" s="305"/>
      <c r="UCY35" s="305"/>
      <c r="UCZ35" s="305"/>
      <c r="UDA35" s="305"/>
      <c r="UDB35" s="305"/>
      <c r="UDC35" s="305"/>
      <c r="UDD35" s="305"/>
      <c r="UDE35" s="305"/>
      <c r="UDF35" s="305"/>
      <c r="UDG35" s="305"/>
      <c r="UDH35" s="305"/>
      <c r="UDI35" s="305"/>
      <c r="UDJ35" s="305"/>
      <c r="UDK35" s="305"/>
      <c r="UDL35" s="305"/>
      <c r="UDM35" s="305"/>
      <c r="UDN35" s="305"/>
      <c r="UDO35" s="305"/>
      <c r="UDP35" s="305"/>
      <c r="UDQ35" s="305"/>
      <c r="UDR35" s="305"/>
      <c r="UDS35" s="305"/>
      <c r="UDT35" s="305"/>
      <c r="UDU35" s="305"/>
      <c r="UDV35" s="305"/>
      <c r="UDW35" s="305"/>
      <c r="UDX35" s="305"/>
      <c r="UDY35" s="305"/>
      <c r="UDZ35" s="305"/>
      <c r="UEA35" s="305"/>
      <c r="UEB35" s="305"/>
      <c r="UEC35" s="305"/>
      <c r="UED35" s="305"/>
      <c r="UEE35" s="305"/>
      <c r="UEF35" s="305"/>
      <c r="UEG35" s="305"/>
      <c r="UEH35" s="305"/>
      <c r="UEI35" s="305"/>
      <c r="UEJ35" s="305"/>
      <c r="UEK35" s="305"/>
      <c r="UEL35" s="305"/>
      <c r="UEM35" s="305"/>
      <c r="UEN35" s="305"/>
      <c r="UEO35" s="305"/>
      <c r="UEP35" s="305"/>
      <c r="UEQ35" s="305"/>
      <c r="UER35" s="305"/>
      <c r="UES35" s="305"/>
      <c r="UET35" s="305"/>
      <c r="UEU35" s="305"/>
      <c r="UEV35" s="305"/>
      <c r="UEW35" s="305"/>
      <c r="UEX35" s="305"/>
      <c r="UEY35" s="305"/>
      <c r="UEZ35" s="305"/>
      <c r="UFA35" s="305"/>
      <c r="UFB35" s="305"/>
      <c r="UFC35" s="305"/>
      <c r="UFD35" s="305"/>
      <c r="UFE35" s="305"/>
      <c r="UFF35" s="305"/>
      <c r="UFG35" s="305"/>
      <c r="UFH35" s="305"/>
      <c r="UFI35" s="305"/>
      <c r="UFJ35" s="305"/>
      <c r="UFK35" s="305"/>
      <c r="UFL35" s="305"/>
      <c r="UFM35" s="305"/>
      <c r="UFN35" s="305"/>
      <c r="UFO35" s="305"/>
      <c r="UFP35" s="305"/>
      <c r="UFQ35" s="305"/>
      <c r="UFR35" s="305"/>
      <c r="UFS35" s="305"/>
      <c r="UFT35" s="305"/>
      <c r="UFU35" s="305"/>
      <c r="UFV35" s="305"/>
      <c r="UFW35" s="305"/>
      <c r="UFX35" s="305"/>
      <c r="UFY35" s="305"/>
      <c r="UFZ35" s="305"/>
      <c r="UGA35" s="305"/>
      <c r="UGB35" s="305"/>
      <c r="UGC35" s="305"/>
      <c r="UGD35" s="305"/>
      <c r="UGE35" s="305"/>
      <c r="UGF35" s="305"/>
      <c r="UGG35" s="305"/>
      <c r="UGH35" s="305"/>
      <c r="UGI35" s="305"/>
      <c r="UGJ35" s="305"/>
      <c r="UGK35" s="305"/>
      <c r="UGL35" s="305"/>
      <c r="UGM35" s="305"/>
      <c r="UGN35" s="305"/>
      <c r="UGO35" s="305"/>
      <c r="UGP35" s="305"/>
      <c r="UGQ35" s="305"/>
      <c r="UGR35" s="305"/>
      <c r="UGS35" s="305"/>
      <c r="UGT35" s="305"/>
      <c r="UGU35" s="305"/>
      <c r="UGV35" s="305"/>
      <c r="UGW35" s="305"/>
      <c r="UGX35" s="305"/>
      <c r="UGY35" s="305"/>
      <c r="UGZ35" s="305"/>
      <c r="UHA35" s="305"/>
      <c r="UHB35" s="305"/>
      <c r="UHC35" s="305"/>
      <c r="UHD35" s="305"/>
      <c r="UHE35" s="305"/>
      <c r="UHF35" s="305"/>
      <c r="UHG35" s="305"/>
      <c r="UHH35" s="305"/>
      <c r="UHI35" s="305"/>
      <c r="UHJ35" s="305"/>
      <c r="UHK35" s="305"/>
      <c r="UHL35" s="305"/>
      <c r="UHM35" s="305"/>
      <c r="UHN35" s="305"/>
      <c r="UHO35" s="305"/>
      <c r="UHP35" s="305"/>
      <c r="UHQ35" s="305"/>
      <c r="UHR35" s="305"/>
      <c r="UHS35" s="305"/>
      <c r="UHT35" s="305"/>
      <c r="UHU35" s="305"/>
      <c r="UHV35" s="305"/>
      <c r="UHW35" s="305"/>
      <c r="UHX35" s="305"/>
      <c r="UHY35" s="305"/>
      <c r="UHZ35" s="305"/>
      <c r="UIA35" s="305"/>
      <c r="UIB35" s="305"/>
      <c r="UIC35" s="305"/>
      <c r="UID35" s="305"/>
      <c r="UIE35" s="305"/>
      <c r="UIF35" s="305"/>
      <c r="UIG35" s="305"/>
      <c r="UIH35" s="305"/>
      <c r="UII35" s="305"/>
      <c r="UIJ35" s="305"/>
      <c r="UIK35" s="305"/>
      <c r="UIL35" s="305"/>
      <c r="UIM35" s="305"/>
      <c r="UIN35" s="305"/>
      <c r="UIO35" s="305"/>
      <c r="UIP35" s="305"/>
      <c r="UIQ35" s="305"/>
      <c r="UIR35" s="305"/>
      <c r="UIS35" s="305"/>
      <c r="UIT35" s="305"/>
      <c r="UIU35" s="305"/>
      <c r="UIV35" s="305"/>
      <c r="UIW35" s="305"/>
      <c r="UIX35" s="305"/>
      <c r="UIY35" s="305"/>
      <c r="UIZ35" s="305"/>
      <c r="UJA35" s="305"/>
      <c r="UJB35" s="305"/>
      <c r="UJC35" s="305"/>
      <c r="UJD35" s="305"/>
      <c r="UJE35" s="305"/>
      <c r="UJF35" s="305"/>
      <c r="UJG35" s="305"/>
      <c r="UJH35" s="305"/>
      <c r="UJI35" s="305"/>
      <c r="UJJ35" s="305"/>
      <c r="UJK35" s="305"/>
      <c r="UJL35" s="305"/>
      <c r="UJM35" s="305"/>
      <c r="UJN35" s="305"/>
      <c r="UJO35" s="305"/>
      <c r="UJP35" s="305"/>
      <c r="UJQ35" s="305"/>
      <c r="UJR35" s="305"/>
      <c r="UJS35" s="305"/>
      <c r="UJT35" s="305"/>
      <c r="UJU35" s="305"/>
      <c r="UJV35" s="305"/>
      <c r="UJW35" s="305"/>
      <c r="UJX35" s="305"/>
      <c r="UJY35" s="305"/>
      <c r="UJZ35" s="305"/>
      <c r="UKA35" s="305"/>
      <c r="UKB35" s="305"/>
      <c r="UKC35" s="305"/>
      <c r="UKD35" s="305"/>
      <c r="UKE35" s="305"/>
      <c r="UKF35" s="305"/>
      <c r="UKG35" s="305"/>
      <c r="UKH35" s="305"/>
      <c r="UKI35" s="305"/>
      <c r="UKJ35" s="305"/>
      <c r="UKK35" s="305"/>
      <c r="UKL35" s="305"/>
      <c r="UKM35" s="305"/>
      <c r="UKN35" s="305"/>
      <c r="UKO35" s="305"/>
      <c r="UKP35" s="305"/>
      <c r="UKQ35" s="305"/>
      <c r="UKR35" s="305"/>
      <c r="UKS35" s="305"/>
      <c r="UKT35" s="305"/>
      <c r="UKU35" s="305"/>
      <c r="UKV35" s="305"/>
      <c r="UKW35" s="305"/>
      <c r="UKX35" s="305"/>
      <c r="UKY35" s="305"/>
      <c r="UKZ35" s="305"/>
      <c r="ULA35" s="305"/>
      <c r="ULB35" s="305"/>
      <c r="ULC35" s="305"/>
      <c r="ULD35" s="305"/>
      <c r="ULE35" s="305"/>
      <c r="ULF35" s="305"/>
      <c r="ULG35" s="305"/>
      <c r="ULH35" s="305"/>
      <c r="ULI35" s="305"/>
      <c r="ULJ35" s="305"/>
      <c r="ULK35" s="305"/>
      <c r="ULL35" s="305"/>
      <c r="ULM35" s="305"/>
      <c r="ULN35" s="305"/>
      <c r="ULO35" s="305"/>
      <c r="ULP35" s="305"/>
      <c r="ULQ35" s="305"/>
      <c r="ULR35" s="305"/>
      <c r="ULS35" s="305"/>
      <c r="ULT35" s="305"/>
      <c r="ULU35" s="305"/>
      <c r="ULV35" s="305"/>
      <c r="ULW35" s="305"/>
      <c r="ULX35" s="305"/>
      <c r="ULY35" s="305"/>
      <c r="ULZ35" s="305"/>
      <c r="UMA35" s="305"/>
      <c r="UMB35" s="305"/>
      <c r="UMC35" s="305"/>
      <c r="UMD35" s="305"/>
      <c r="UME35" s="305"/>
      <c r="UMF35" s="305"/>
      <c r="UMG35" s="305"/>
      <c r="UMH35" s="305"/>
      <c r="UMI35" s="305"/>
      <c r="UMJ35" s="305"/>
      <c r="UMK35" s="305"/>
      <c r="UML35" s="305"/>
      <c r="UMM35" s="305"/>
      <c r="UMN35" s="305"/>
      <c r="UMO35" s="305"/>
      <c r="UMP35" s="305"/>
      <c r="UMQ35" s="305"/>
      <c r="UMR35" s="305"/>
      <c r="UMS35" s="305"/>
      <c r="UMT35" s="305"/>
      <c r="UMU35" s="305"/>
      <c r="UMV35" s="305"/>
      <c r="UMW35" s="305"/>
      <c r="UMX35" s="305"/>
      <c r="UMY35" s="305"/>
      <c r="UMZ35" s="305"/>
      <c r="UNA35" s="305"/>
      <c r="UNB35" s="305"/>
      <c r="UNC35" s="305"/>
      <c r="UND35" s="305"/>
      <c r="UNE35" s="305"/>
      <c r="UNF35" s="305"/>
      <c r="UNG35" s="305"/>
      <c r="UNH35" s="305"/>
      <c r="UNI35" s="305"/>
      <c r="UNJ35" s="305"/>
      <c r="UNK35" s="305"/>
      <c r="UNL35" s="305"/>
      <c r="UNM35" s="305"/>
      <c r="UNN35" s="305"/>
      <c r="UNO35" s="305"/>
      <c r="UNP35" s="305"/>
      <c r="UNQ35" s="305"/>
      <c r="UNR35" s="305"/>
      <c r="UNS35" s="305"/>
      <c r="UNT35" s="305"/>
      <c r="UNU35" s="305"/>
      <c r="UNV35" s="305"/>
      <c r="UNW35" s="305"/>
      <c r="UNX35" s="305"/>
      <c r="UNY35" s="305"/>
      <c r="UNZ35" s="305"/>
      <c r="UOA35" s="305"/>
      <c r="UOB35" s="305"/>
      <c r="UOC35" s="305"/>
      <c r="UOD35" s="305"/>
      <c r="UOE35" s="305"/>
      <c r="UOF35" s="305"/>
      <c r="UOG35" s="305"/>
      <c r="UOH35" s="305"/>
      <c r="UOI35" s="305"/>
      <c r="UOJ35" s="305"/>
      <c r="UOK35" s="305"/>
      <c r="UOL35" s="305"/>
      <c r="UOM35" s="305"/>
      <c r="UON35" s="305"/>
      <c r="UOO35" s="305"/>
      <c r="UOP35" s="305"/>
      <c r="UOQ35" s="305"/>
      <c r="UOR35" s="305"/>
      <c r="UOS35" s="305"/>
      <c r="UOT35" s="305"/>
      <c r="UOU35" s="305"/>
      <c r="UOV35" s="305"/>
      <c r="UOW35" s="305"/>
      <c r="UOX35" s="305"/>
      <c r="UOY35" s="305"/>
      <c r="UOZ35" s="305"/>
      <c r="UPA35" s="305"/>
      <c r="UPB35" s="305"/>
      <c r="UPC35" s="305"/>
      <c r="UPD35" s="305"/>
      <c r="UPE35" s="305"/>
      <c r="UPF35" s="305"/>
      <c r="UPG35" s="305"/>
      <c r="UPH35" s="305"/>
      <c r="UPI35" s="305"/>
      <c r="UPJ35" s="305"/>
      <c r="UPK35" s="305"/>
      <c r="UPL35" s="305"/>
      <c r="UPM35" s="305"/>
      <c r="UPN35" s="305"/>
      <c r="UPO35" s="305"/>
      <c r="UPP35" s="305"/>
      <c r="UPQ35" s="305"/>
      <c r="UPR35" s="305"/>
      <c r="UPS35" s="305"/>
      <c r="UPT35" s="305"/>
      <c r="UPU35" s="305"/>
      <c r="UPV35" s="305"/>
      <c r="UPW35" s="305"/>
      <c r="UPX35" s="305"/>
      <c r="UPY35" s="305"/>
      <c r="UPZ35" s="305"/>
      <c r="UQA35" s="305"/>
      <c r="UQB35" s="305"/>
      <c r="UQC35" s="305"/>
      <c r="UQD35" s="305"/>
      <c r="UQE35" s="305"/>
      <c r="UQF35" s="305"/>
      <c r="UQG35" s="305"/>
      <c r="UQH35" s="305"/>
      <c r="UQI35" s="305"/>
      <c r="UQJ35" s="305"/>
      <c r="UQK35" s="305"/>
      <c r="UQL35" s="305"/>
      <c r="UQM35" s="305"/>
      <c r="UQN35" s="305"/>
      <c r="UQO35" s="305"/>
      <c r="UQP35" s="305"/>
      <c r="UQQ35" s="305"/>
      <c r="UQR35" s="305"/>
      <c r="UQS35" s="305"/>
      <c r="UQT35" s="305"/>
      <c r="UQU35" s="305"/>
      <c r="UQV35" s="305"/>
      <c r="UQW35" s="305"/>
      <c r="UQX35" s="305"/>
      <c r="UQY35" s="305"/>
      <c r="UQZ35" s="305"/>
      <c r="URA35" s="305"/>
      <c r="URB35" s="305"/>
      <c r="URC35" s="305"/>
      <c r="URD35" s="305"/>
      <c r="URE35" s="305"/>
      <c r="URF35" s="305"/>
      <c r="URG35" s="305"/>
      <c r="URH35" s="305"/>
      <c r="URI35" s="305"/>
      <c r="URJ35" s="305"/>
      <c r="URK35" s="305"/>
      <c r="URL35" s="305"/>
      <c r="URM35" s="305"/>
      <c r="URN35" s="305"/>
      <c r="URO35" s="305"/>
      <c r="URP35" s="305"/>
      <c r="URQ35" s="305"/>
      <c r="URR35" s="305"/>
      <c r="URS35" s="305"/>
      <c r="URT35" s="305"/>
      <c r="URU35" s="305"/>
      <c r="URV35" s="305"/>
      <c r="URW35" s="305"/>
      <c r="URX35" s="305"/>
      <c r="URY35" s="305"/>
      <c r="URZ35" s="305"/>
      <c r="USA35" s="305"/>
      <c r="USB35" s="305"/>
      <c r="USC35" s="305"/>
      <c r="USD35" s="305"/>
      <c r="USE35" s="305"/>
      <c r="USF35" s="305"/>
      <c r="USG35" s="305"/>
      <c r="USH35" s="305"/>
      <c r="USI35" s="305"/>
      <c r="USJ35" s="305"/>
      <c r="USK35" s="305"/>
      <c r="USL35" s="305"/>
      <c r="USM35" s="305"/>
      <c r="USN35" s="305"/>
      <c r="USO35" s="305"/>
      <c r="USP35" s="305"/>
      <c r="USQ35" s="305"/>
      <c r="USR35" s="305"/>
      <c r="USS35" s="305"/>
      <c r="UST35" s="305"/>
      <c r="USU35" s="305"/>
      <c r="USV35" s="305"/>
      <c r="USW35" s="305"/>
      <c r="USX35" s="305"/>
      <c r="USY35" s="305"/>
      <c r="USZ35" s="305"/>
      <c r="UTA35" s="305"/>
      <c r="UTB35" s="305"/>
      <c r="UTC35" s="305"/>
      <c r="UTD35" s="305"/>
      <c r="UTE35" s="305"/>
      <c r="UTF35" s="305"/>
      <c r="UTG35" s="305"/>
      <c r="UTH35" s="305"/>
      <c r="UTI35" s="305"/>
      <c r="UTJ35" s="305"/>
      <c r="UTK35" s="305"/>
      <c r="UTL35" s="305"/>
      <c r="UTM35" s="305"/>
      <c r="UTN35" s="305"/>
      <c r="UTO35" s="305"/>
      <c r="UTP35" s="305"/>
      <c r="UTQ35" s="305"/>
      <c r="UTR35" s="305"/>
      <c r="UTS35" s="305"/>
      <c r="UTT35" s="305"/>
      <c r="UTU35" s="305"/>
      <c r="UTV35" s="305"/>
      <c r="UTW35" s="305"/>
      <c r="UTX35" s="305"/>
      <c r="UTY35" s="305"/>
      <c r="UTZ35" s="305"/>
      <c r="UUA35" s="305"/>
      <c r="UUB35" s="305"/>
      <c r="UUC35" s="305"/>
      <c r="UUD35" s="305"/>
      <c r="UUE35" s="305"/>
      <c r="UUF35" s="305"/>
      <c r="UUG35" s="305"/>
      <c r="UUH35" s="305"/>
      <c r="UUI35" s="305"/>
      <c r="UUJ35" s="305"/>
      <c r="UUK35" s="305"/>
      <c r="UUL35" s="305"/>
      <c r="UUM35" s="305"/>
      <c r="UUN35" s="305"/>
      <c r="UUO35" s="305"/>
      <c r="UUP35" s="305"/>
      <c r="UUQ35" s="305"/>
      <c r="UUR35" s="305"/>
      <c r="UUS35" s="305"/>
      <c r="UUT35" s="305"/>
      <c r="UUU35" s="305"/>
      <c r="UUV35" s="305"/>
      <c r="UUW35" s="305"/>
      <c r="UUX35" s="305"/>
      <c r="UUY35" s="305"/>
      <c r="UUZ35" s="305"/>
      <c r="UVA35" s="305"/>
      <c r="UVB35" s="305"/>
      <c r="UVC35" s="305"/>
      <c r="UVD35" s="305"/>
      <c r="UVE35" s="305"/>
      <c r="UVF35" s="305"/>
      <c r="UVG35" s="305"/>
      <c r="UVH35" s="305"/>
      <c r="UVI35" s="305"/>
      <c r="UVJ35" s="305"/>
      <c r="UVK35" s="305"/>
      <c r="UVL35" s="305"/>
      <c r="UVM35" s="305"/>
      <c r="UVN35" s="305"/>
      <c r="UVO35" s="305"/>
      <c r="UVP35" s="305"/>
      <c r="UVQ35" s="305"/>
      <c r="UVR35" s="305"/>
      <c r="UVS35" s="305"/>
      <c r="UVT35" s="305"/>
      <c r="UVU35" s="305"/>
      <c r="UVV35" s="305"/>
      <c r="UVW35" s="305"/>
      <c r="UVX35" s="305"/>
      <c r="UVY35" s="305"/>
      <c r="UVZ35" s="305"/>
      <c r="UWA35" s="305"/>
      <c r="UWB35" s="305"/>
      <c r="UWC35" s="305"/>
      <c r="UWD35" s="305"/>
      <c r="UWE35" s="305"/>
      <c r="UWF35" s="305"/>
      <c r="UWG35" s="305"/>
      <c r="UWH35" s="305"/>
      <c r="UWI35" s="305"/>
      <c r="UWJ35" s="305"/>
      <c r="UWK35" s="305"/>
      <c r="UWL35" s="305"/>
      <c r="UWM35" s="305"/>
      <c r="UWN35" s="305"/>
      <c r="UWO35" s="305"/>
      <c r="UWP35" s="305"/>
      <c r="UWQ35" s="305"/>
      <c r="UWR35" s="305"/>
      <c r="UWS35" s="305"/>
      <c r="UWT35" s="305"/>
      <c r="UWU35" s="305"/>
      <c r="UWV35" s="305"/>
      <c r="UWW35" s="305"/>
      <c r="UWX35" s="305"/>
      <c r="UWY35" s="305"/>
      <c r="UWZ35" s="305"/>
      <c r="UXA35" s="305"/>
      <c r="UXB35" s="305"/>
      <c r="UXC35" s="305"/>
      <c r="UXD35" s="305"/>
      <c r="UXE35" s="305"/>
      <c r="UXF35" s="305"/>
      <c r="UXG35" s="305"/>
      <c r="UXH35" s="305"/>
      <c r="UXI35" s="305"/>
      <c r="UXJ35" s="305"/>
      <c r="UXK35" s="305"/>
      <c r="UXL35" s="305"/>
      <c r="UXM35" s="305"/>
      <c r="UXN35" s="305"/>
      <c r="UXO35" s="305"/>
      <c r="UXP35" s="305"/>
      <c r="UXQ35" s="305"/>
      <c r="UXR35" s="305"/>
      <c r="UXS35" s="305"/>
      <c r="UXT35" s="305"/>
      <c r="UXU35" s="305"/>
      <c r="UXV35" s="305"/>
      <c r="UXW35" s="305"/>
      <c r="UXX35" s="305"/>
      <c r="UXY35" s="305"/>
      <c r="UXZ35" s="305"/>
      <c r="UYA35" s="305"/>
      <c r="UYB35" s="305"/>
      <c r="UYC35" s="305"/>
      <c r="UYD35" s="305"/>
      <c r="UYE35" s="305"/>
      <c r="UYF35" s="305"/>
      <c r="UYG35" s="305"/>
      <c r="UYH35" s="305"/>
      <c r="UYI35" s="305"/>
      <c r="UYJ35" s="305"/>
      <c r="UYK35" s="305"/>
      <c r="UYL35" s="305"/>
      <c r="UYM35" s="305"/>
      <c r="UYN35" s="305"/>
      <c r="UYO35" s="305"/>
      <c r="UYP35" s="305"/>
      <c r="UYQ35" s="305"/>
      <c r="UYR35" s="305"/>
      <c r="UYS35" s="305"/>
      <c r="UYT35" s="305"/>
      <c r="UYU35" s="305"/>
      <c r="UYV35" s="305"/>
      <c r="UYW35" s="305"/>
      <c r="UYX35" s="305"/>
      <c r="UYY35" s="305"/>
      <c r="UYZ35" s="305"/>
      <c r="UZA35" s="305"/>
      <c r="UZB35" s="305"/>
      <c r="UZC35" s="305"/>
      <c r="UZD35" s="305"/>
      <c r="UZE35" s="305"/>
      <c r="UZF35" s="305"/>
      <c r="UZG35" s="305"/>
      <c r="UZH35" s="305"/>
      <c r="UZI35" s="305"/>
      <c r="UZJ35" s="305"/>
      <c r="UZK35" s="305"/>
      <c r="UZL35" s="305"/>
      <c r="UZM35" s="305"/>
      <c r="UZN35" s="305"/>
      <c r="UZO35" s="305"/>
      <c r="UZP35" s="305"/>
      <c r="UZQ35" s="305"/>
      <c r="UZR35" s="305"/>
      <c r="UZS35" s="305"/>
      <c r="UZT35" s="305"/>
      <c r="UZU35" s="305"/>
      <c r="UZV35" s="305"/>
      <c r="UZW35" s="305"/>
      <c r="UZX35" s="305"/>
      <c r="UZY35" s="305"/>
      <c r="UZZ35" s="305"/>
      <c r="VAA35" s="305"/>
      <c r="VAB35" s="305"/>
      <c r="VAC35" s="305"/>
      <c r="VAD35" s="305"/>
      <c r="VAE35" s="305"/>
      <c r="VAF35" s="305"/>
      <c r="VAG35" s="305"/>
      <c r="VAH35" s="305"/>
      <c r="VAI35" s="305"/>
      <c r="VAJ35" s="305"/>
      <c r="VAK35" s="305"/>
      <c r="VAL35" s="305"/>
      <c r="VAM35" s="305"/>
      <c r="VAN35" s="305"/>
      <c r="VAO35" s="305"/>
      <c r="VAP35" s="305"/>
      <c r="VAQ35" s="305"/>
      <c r="VAR35" s="305"/>
      <c r="VAS35" s="305"/>
      <c r="VAT35" s="305"/>
      <c r="VAU35" s="305"/>
      <c r="VAV35" s="305"/>
      <c r="VAW35" s="305"/>
      <c r="VAX35" s="305"/>
      <c r="VAY35" s="305"/>
      <c r="VAZ35" s="305"/>
      <c r="VBA35" s="305"/>
      <c r="VBB35" s="305"/>
      <c r="VBC35" s="305"/>
      <c r="VBD35" s="305"/>
      <c r="VBE35" s="305"/>
      <c r="VBF35" s="305"/>
      <c r="VBG35" s="305"/>
      <c r="VBH35" s="305"/>
      <c r="VBI35" s="305"/>
      <c r="VBJ35" s="305"/>
      <c r="VBK35" s="305"/>
      <c r="VBL35" s="305"/>
      <c r="VBM35" s="305"/>
      <c r="VBN35" s="305"/>
      <c r="VBO35" s="305"/>
      <c r="VBP35" s="305"/>
      <c r="VBQ35" s="305"/>
      <c r="VBR35" s="305"/>
      <c r="VBS35" s="305"/>
      <c r="VBT35" s="305"/>
      <c r="VBU35" s="305"/>
      <c r="VBV35" s="305"/>
      <c r="VBW35" s="305"/>
      <c r="VBX35" s="305"/>
      <c r="VBY35" s="305"/>
      <c r="VBZ35" s="305"/>
      <c r="VCA35" s="305"/>
      <c r="VCB35" s="305"/>
      <c r="VCC35" s="305"/>
      <c r="VCD35" s="305"/>
      <c r="VCE35" s="305"/>
      <c r="VCF35" s="305"/>
      <c r="VCG35" s="305"/>
      <c r="VCH35" s="305"/>
      <c r="VCI35" s="305"/>
      <c r="VCJ35" s="305"/>
      <c r="VCK35" s="305"/>
      <c r="VCL35" s="305"/>
      <c r="VCM35" s="305"/>
      <c r="VCN35" s="305"/>
      <c r="VCO35" s="305"/>
      <c r="VCP35" s="305"/>
      <c r="VCQ35" s="305"/>
      <c r="VCR35" s="305"/>
      <c r="VCS35" s="305"/>
      <c r="VCT35" s="305"/>
      <c r="VCU35" s="305"/>
      <c r="VCV35" s="305"/>
      <c r="VCW35" s="305"/>
      <c r="VCX35" s="305"/>
      <c r="VCY35" s="305"/>
      <c r="VCZ35" s="305"/>
      <c r="VDA35" s="305"/>
      <c r="VDB35" s="305"/>
      <c r="VDC35" s="305"/>
      <c r="VDD35" s="305"/>
      <c r="VDE35" s="305"/>
      <c r="VDF35" s="305"/>
      <c r="VDG35" s="305"/>
      <c r="VDH35" s="305"/>
      <c r="VDI35" s="305"/>
      <c r="VDJ35" s="305"/>
      <c r="VDK35" s="305"/>
      <c r="VDL35" s="305"/>
      <c r="VDM35" s="305"/>
      <c r="VDN35" s="305"/>
      <c r="VDO35" s="305"/>
      <c r="VDP35" s="305"/>
      <c r="VDQ35" s="305"/>
      <c r="VDR35" s="305"/>
      <c r="VDS35" s="305"/>
      <c r="VDT35" s="305"/>
      <c r="VDU35" s="305"/>
      <c r="VDV35" s="305"/>
      <c r="VDW35" s="305"/>
      <c r="VDX35" s="305"/>
      <c r="VDY35" s="305"/>
      <c r="VDZ35" s="305"/>
      <c r="VEA35" s="305"/>
      <c r="VEB35" s="305"/>
      <c r="VEC35" s="305"/>
      <c r="VED35" s="305"/>
      <c r="VEE35" s="305"/>
      <c r="VEF35" s="305"/>
      <c r="VEG35" s="305"/>
      <c r="VEH35" s="305"/>
      <c r="VEI35" s="305"/>
      <c r="VEJ35" s="305"/>
      <c r="VEK35" s="305"/>
      <c r="VEL35" s="305"/>
      <c r="VEM35" s="305"/>
      <c r="VEN35" s="305"/>
      <c r="VEO35" s="305"/>
      <c r="VEP35" s="305"/>
      <c r="VEQ35" s="305"/>
      <c r="VER35" s="305"/>
      <c r="VES35" s="305"/>
      <c r="VET35" s="305"/>
      <c r="VEU35" s="305"/>
      <c r="VEV35" s="305"/>
      <c r="VEW35" s="305"/>
      <c r="VEX35" s="305"/>
      <c r="VEY35" s="305"/>
      <c r="VEZ35" s="305"/>
      <c r="VFA35" s="305"/>
      <c r="VFB35" s="305"/>
      <c r="VFC35" s="305"/>
      <c r="VFD35" s="305"/>
      <c r="VFE35" s="305"/>
      <c r="VFF35" s="305"/>
      <c r="VFG35" s="305"/>
      <c r="VFH35" s="305"/>
      <c r="VFI35" s="305"/>
      <c r="VFJ35" s="305"/>
      <c r="VFK35" s="305"/>
      <c r="VFL35" s="305"/>
      <c r="VFM35" s="305"/>
      <c r="VFN35" s="305"/>
      <c r="VFO35" s="305"/>
      <c r="VFP35" s="305"/>
      <c r="VFQ35" s="305"/>
      <c r="VFR35" s="305"/>
      <c r="VFS35" s="305"/>
      <c r="VFT35" s="305"/>
      <c r="VFU35" s="305"/>
      <c r="VFV35" s="305"/>
      <c r="VFW35" s="305"/>
      <c r="VFX35" s="305"/>
      <c r="VFY35" s="305"/>
      <c r="VFZ35" s="305"/>
      <c r="VGA35" s="305"/>
      <c r="VGB35" s="305"/>
      <c r="VGC35" s="305"/>
      <c r="VGD35" s="305"/>
      <c r="VGE35" s="305"/>
      <c r="VGF35" s="305"/>
      <c r="VGG35" s="305"/>
      <c r="VGH35" s="305"/>
      <c r="VGI35" s="305"/>
      <c r="VGJ35" s="305"/>
      <c r="VGK35" s="305"/>
      <c r="VGL35" s="305"/>
      <c r="VGM35" s="305"/>
      <c r="VGN35" s="305"/>
      <c r="VGO35" s="305"/>
      <c r="VGP35" s="305"/>
      <c r="VGQ35" s="305"/>
      <c r="VGR35" s="305"/>
      <c r="VGS35" s="305"/>
      <c r="VGT35" s="305"/>
      <c r="VGU35" s="305"/>
      <c r="VGV35" s="305"/>
      <c r="VGW35" s="305"/>
      <c r="VGX35" s="305"/>
      <c r="VGY35" s="305"/>
      <c r="VGZ35" s="305"/>
      <c r="VHA35" s="305"/>
      <c r="VHB35" s="305"/>
      <c r="VHC35" s="305"/>
      <c r="VHD35" s="305"/>
      <c r="VHE35" s="305"/>
      <c r="VHF35" s="305"/>
      <c r="VHG35" s="305"/>
      <c r="VHH35" s="305"/>
      <c r="VHI35" s="305"/>
      <c r="VHJ35" s="305"/>
      <c r="VHK35" s="305"/>
      <c r="VHL35" s="305"/>
      <c r="VHM35" s="305"/>
      <c r="VHN35" s="305"/>
      <c r="VHO35" s="305"/>
      <c r="VHP35" s="305"/>
      <c r="VHQ35" s="305"/>
      <c r="VHR35" s="305"/>
      <c r="VHS35" s="305"/>
      <c r="VHT35" s="305"/>
      <c r="VHU35" s="305"/>
      <c r="VHV35" s="305"/>
      <c r="VHW35" s="305"/>
      <c r="VHX35" s="305"/>
      <c r="VHY35" s="305"/>
      <c r="VHZ35" s="305"/>
      <c r="VIA35" s="305"/>
      <c r="VIB35" s="305"/>
      <c r="VIC35" s="305"/>
      <c r="VID35" s="305"/>
      <c r="VIE35" s="305"/>
      <c r="VIF35" s="305"/>
      <c r="VIG35" s="305"/>
      <c r="VIH35" s="305"/>
      <c r="VII35" s="305"/>
      <c r="VIJ35" s="305"/>
      <c r="VIK35" s="305"/>
      <c r="VIL35" s="305"/>
      <c r="VIM35" s="305"/>
      <c r="VIN35" s="305"/>
      <c r="VIO35" s="305"/>
      <c r="VIP35" s="305"/>
      <c r="VIQ35" s="305"/>
      <c r="VIR35" s="305"/>
      <c r="VIS35" s="305"/>
      <c r="VIT35" s="305"/>
      <c r="VIU35" s="305"/>
      <c r="VIV35" s="305"/>
      <c r="VIW35" s="305"/>
      <c r="VIX35" s="305"/>
      <c r="VIY35" s="305"/>
      <c r="VIZ35" s="305"/>
      <c r="VJA35" s="305"/>
      <c r="VJB35" s="305"/>
      <c r="VJC35" s="305"/>
      <c r="VJD35" s="305"/>
      <c r="VJE35" s="305"/>
      <c r="VJF35" s="305"/>
      <c r="VJG35" s="305"/>
      <c r="VJH35" s="305"/>
      <c r="VJI35" s="305"/>
      <c r="VJJ35" s="305"/>
      <c r="VJK35" s="305"/>
      <c r="VJL35" s="305"/>
      <c r="VJM35" s="305"/>
      <c r="VJN35" s="305"/>
      <c r="VJO35" s="305"/>
      <c r="VJP35" s="305"/>
      <c r="VJQ35" s="305"/>
      <c r="VJR35" s="305"/>
      <c r="VJS35" s="305"/>
      <c r="VJT35" s="305"/>
      <c r="VJU35" s="305"/>
      <c r="VJV35" s="305"/>
      <c r="VJW35" s="305"/>
      <c r="VJX35" s="305"/>
      <c r="VJY35" s="305"/>
      <c r="VJZ35" s="305"/>
      <c r="VKA35" s="305"/>
      <c r="VKB35" s="305"/>
      <c r="VKC35" s="305"/>
      <c r="VKD35" s="305"/>
      <c r="VKE35" s="305"/>
      <c r="VKF35" s="305"/>
      <c r="VKG35" s="305"/>
      <c r="VKH35" s="305"/>
      <c r="VKI35" s="305"/>
      <c r="VKJ35" s="305"/>
      <c r="VKK35" s="305"/>
      <c r="VKL35" s="305"/>
      <c r="VKM35" s="305"/>
      <c r="VKN35" s="305"/>
      <c r="VKO35" s="305"/>
      <c r="VKP35" s="305"/>
      <c r="VKQ35" s="305"/>
      <c r="VKR35" s="305"/>
      <c r="VKS35" s="305"/>
      <c r="VKT35" s="305"/>
      <c r="VKU35" s="305"/>
      <c r="VKV35" s="305"/>
      <c r="VKW35" s="305"/>
      <c r="VKX35" s="305"/>
      <c r="VKY35" s="305"/>
      <c r="VKZ35" s="305"/>
      <c r="VLA35" s="305"/>
      <c r="VLB35" s="305"/>
      <c r="VLC35" s="305"/>
      <c r="VLD35" s="305"/>
      <c r="VLE35" s="305"/>
      <c r="VLF35" s="305"/>
      <c r="VLG35" s="305"/>
      <c r="VLH35" s="305"/>
      <c r="VLI35" s="305"/>
      <c r="VLJ35" s="305"/>
      <c r="VLK35" s="305"/>
      <c r="VLL35" s="305"/>
      <c r="VLM35" s="305"/>
      <c r="VLN35" s="305"/>
      <c r="VLO35" s="305"/>
      <c r="VLP35" s="305"/>
      <c r="VLQ35" s="305"/>
      <c r="VLR35" s="305"/>
      <c r="VLS35" s="305"/>
      <c r="VLT35" s="305"/>
      <c r="VLU35" s="305"/>
      <c r="VLV35" s="305"/>
      <c r="VLW35" s="305"/>
      <c r="VLX35" s="305"/>
      <c r="VLY35" s="305"/>
      <c r="VLZ35" s="305"/>
      <c r="VMA35" s="305"/>
      <c r="VMB35" s="305"/>
      <c r="VMC35" s="305"/>
      <c r="VMD35" s="305"/>
      <c r="VME35" s="305"/>
      <c r="VMF35" s="305"/>
      <c r="VMG35" s="305"/>
      <c r="VMH35" s="305"/>
      <c r="VMI35" s="305"/>
      <c r="VMJ35" s="305"/>
      <c r="VMK35" s="305"/>
      <c r="VML35" s="305"/>
      <c r="VMM35" s="305"/>
      <c r="VMN35" s="305"/>
      <c r="VMO35" s="305"/>
      <c r="VMP35" s="305"/>
      <c r="VMQ35" s="305"/>
      <c r="VMR35" s="305"/>
      <c r="VMS35" s="305"/>
      <c r="VMT35" s="305"/>
      <c r="VMU35" s="305"/>
      <c r="VMV35" s="305"/>
      <c r="VMW35" s="305"/>
      <c r="VMX35" s="305"/>
      <c r="VMY35" s="305"/>
      <c r="VMZ35" s="305"/>
      <c r="VNA35" s="305"/>
      <c r="VNB35" s="305"/>
      <c r="VNC35" s="305"/>
      <c r="VND35" s="305"/>
      <c r="VNE35" s="305"/>
      <c r="VNF35" s="305"/>
      <c r="VNG35" s="305"/>
      <c r="VNH35" s="305"/>
      <c r="VNI35" s="305"/>
      <c r="VNJ35" s="305"/>
      <c r="VNK35" s="305"/>
      <c r="VNL35" s="305"/>
      <c r="VNM35" s="305"/>
      <c r="VNN35" s="305"/>
      <c r="VNO35" s="305"/>
      <c r="VNP35" s="305"/>
      <c r="VNQ35" s="305"/>
      <c r="VNR35" s="305"/>
      <c r="VNS35" s="305"/>
      <c r="VNT35" s="305"/>
      <c r="VNU35" s="305"/>
      <c r="VNV35" s="305"/>
      <c r="VNW35" s="305"/>
      <c r="VNX35" s="305"/>
      <c r="VNY35" s="305"/>
      <c r="VNZ35" s="305"/>
      <c r="VOA35" s="305"/>
      <c r="VOB35" s="305"/>
      <c r="VOC35" s="305"/>
      <c r="VOD35" s="305"/>
      <c r="VOE35" s="305"/>
      <c r="VOF35" s="305"/>
      <c r="VOG35" s="305"/>
      <c r="VOH35" s="305"/>
      <c r="VOI35" s="305"/>
      <c r="VOJ35" s="305"/>
      <c r="VOK35" s="305"/>
      <c r="VOL35" s="305"/>
      <c r="VOM35" s="305"/>
      <c r="VON35" s="305"/>
      <c r="VOO35" s="305"/>
      <c r="VOP35" s="305"/>
      <c r="VOQ35" s="305"/>
      <c r="VOR35" s="305"/>
      <c r="VOS35" s="305"/>
      <c r="VOT35" s="305"/>
      <c r="VOU35" s="305"/>
      <c r="VOV35" s="305"/>
      <c r="VOW35" s="305"/>
      <c r="VOX35" s="305"/>
      <c r="VOY35" s="305"/>
      <c r="VOZ35" s="305"/>
      <c r="VPA35" s="305"/>
      <c r="VPB35" s="305"/>
      <c r="VPC35" s="305"/>
      <c r="VPD35" s="305"/>
      <c r="VPE35" s="305"/>
      <c r="VPF35" s="305"/>
      <c r="VPG35" s="305"/>
      <c r="VPH35" s="305"/>
      <c r="VPI35" s="305"/>
      <c r="VPJ35" s="305"/>
      <c r="VPK35" s="305"/>
      <c r="VPL35" s="305"/>
      <c r="VPM35" s="305"/>
      <c r="VPN35" s="305"/>
      <c r="VPO35" s="305"/>
      <c r="VPP35" s="305"/>
      <c r="VPQ35" s="305"/>
      <c r="VPR35" s="305"/>
      <c r="VPS35" s="305"/>
      <c r="VPT35" s="305"/>
      <c r="VPU35" s="305"/>
      <c r="VPV35" s="305"/>
      <c r="VPW35" s="305"/>
      <c r="VPX35" s="305"/>
      <c r="VPY35" s="305"/>
      <c r="VPZ35" s="305"/>
      <c r="VQA35" s="305"/>
      <c r="VQB35" s="305"/>
      <c r="VQC35" s="305"/>
      <c r="VQD35" s="305"/>
      <c r="VQE35" s="305"/>
      <c r="VQF35" s="305"/>
      <c r="VQG35" s="305"/>
      <c r="VQH35" s="305"/>
      <c r="VQI35" s="305"/>
      <c r="VQJ35" s="305"/>
      <c r="VQK35" s="305"/>
      <c r="VQL35" s="305"/>
      <c r="VQM35" s="305"/>
      <c r="VQN35" s="305"/>
      <c r="VQO35" s="305"/>
      <c r="VQP35" s="305"/>
      <c r="VQQ35" s="305"/>
      <c r="VQR35" s="305"/>
      <c r="VQS35" s="305"/>
      <c r="VQT35" s="305"/>
      <c r="VQU35" s="305"/>
      <c r="VQV35" s="305"/>
      <c r="VQW35" s="305"/>
      <c r="VQX35" s="305"/>
      <c r="VQY35" s="305"/>
      <c r="VQZ35" s="305"/>
      <c r="VRA35" s="305"/>
      <c r="VRB35" s="305"/>
      <c r="VRC35" s="305"/>
      <c r="VRD35" s="305"/>
      <c r="VRE35" s="305"/>
      <c r="VRF35" s="305"/>
      <c r="VRG35" s="305"/>
      <c r="VRH35" s="305"/>
      <c r="VRI35" s="305"/>
      <c r="VRJ35" s="305"/>
      <c r="VRK35" s="305"/>
      <c r="VRL35" s="305"/>
      <c r="VRM35" s="305"/>
      <c r="VRN35" s="305"/>
      <c r="VRO35" s="305"/>
      <c r="VRP35" s="305"/>
      <c r="VRQ35" s="305"/>
      <c r="VRR35" s="305"/>
      <c r="VRS35" s="305"/>
      <c r="VRT35" s="305"/>
      <c r="VRU35" s="305"/>
      <c r="VRV35" s="305"/>
      <c r="VRW35" s="305"/>
      <c r="VRX35" s="305"/>
      <c r="VRY35" s="305"/>
      <c r="VRZ35" s="305"/>
      <c r="VSA35" s="305"/>
      <c r="VSB35" s="305"/>
      <c r="VSC35" s="305"/>
      <c r="VSD35" s="305"/>
      <c r="VSE35" s="305"/>
      <c r="VSF35" s="305"/>
      <c r="VSG35" s="305"/>
      <c r="VSH35" s="305"/>
      <c r="VSI35" s="305"/>
      <c r="VSJ35" s="305"/>
      <c r="VSK35" s="305"/>
      <c r="VSL35" s="305"/>
      <c r="VSM35" s="305"/>
      <c r="VSN35" s="305"/>
      <c r="VSO35" s="305"/>
      <c r="VSP35" s="305"/>
      <c r="VSQ35" s="305"/>
      <c r="VSR35" s="305"/>
      <c r="VSS35" s="305"/>
      <c r="VST35" s="305"/>
      <c r="VSU35" s="305"/>
      <c r="VSV35" s="305"/>
      <c r="VSW35" s="305"/>
      <c r="VSX35" s="305"/>
      <c r="VSY35" s="305"/>
      <c r="VSZ35" s="305"/>
      <c r="VTA35" s="305"/>
      <c r="VTB35" s="305"/>
      <c r="VTC35" s="305"/>
      <c r="VTD35" s="305"/>
      <c r="VTE35" s="305"/>
      <c r="VTF35" s="305"/>
      <c r="VTG35" s="305"/>
      <c r="VTH35" s="305"/>
      <c r="VTI35" s="305"/>
      <c r="VTJ35" s="305"/>
      <c r="VTK35" s="305"/>
      <c r="VTL35" s="305"/>
      <c r="VTM35" s="305"/>
      <c r="VTN35" s="305"/>
      <c r="VTO35" s="305"/>
      <c r="VTP35" s="305"/>
      <c r="VTQ35" s="305"/>
      <c r="VTR35" s="305"/>
      <c r="VTS35" s="305"/>
      <c r="VTT35" s="305"/>
      <c r="VTU35" s="305"/>
      <c r="VTV35" s="305"/>
      <c r="VTW35" s="305"/>
      <c r="VTX35" s="305"/>
      <c r="VTY35" s="305"/>
      <c r="VTZ35" s="305"/>
      <c r="VUA35" s="305"/>
      <c r="VUB35" s="305"/>
      <c r="VUC35" s="305"/>
      <c r="VUD35" s="305"/>
      <c r="VUE35" s="305"/>
      <c r="VUF35" s="305"/>
      <c r="VUG35" s="305"/>
      <c r="VUH35" s="305"/>
      <c r="VUI35" s="305"/>
      <c r="VUJ35" s="305"/>
      <c r="VUK35" s="305"/>
      <c r="VUL35" s="305"/>
      <c r="VUM35" s="305"/>
      <c r="VUN35" s="305"/>
      <c r="VUO35" s="305"/>
      <c r="VUP35" s="305"/>
      <c r="VUQ35" s="305"/>
      <c r="VUR35" s="305"/>
      <c r="VUS35" s="305"/>
      <c r="VUT35" s="305"/>
      <c r="VUU35" s="305"/>
      <c r="VUV35" s="305"/>
      <c r="VUW35" s="305"/>
      <c r="VUX35" s="305"/>
      <c r="VUY35" s="305"/>
      <c r="VUZ35" s="305"/>
      <c r="VVA35" s="305"/>
      <c r="VVB35" s="305"/>
      <c r="VVC35" s="305"/>
      <c r="VVD35" s="305"/>
      <c r="VVE35" s="305"/>
      <c r="VVF35" s="305"/>
      <c r="VVG35" s="305"/>
      <c r="VVH35" s="305"/>
      <c r="VVI35" s="305"/>
      <c r="VVJ35" s="305"/>
      <c r="VVK35" s="305"/>
      <c r="VVL35" s="305"/>
      <c r="VVM35" s="305"/>
      <c r="VVN35" s="305"/>
      <c r="VVO35" s="305"/>
      <c r="VVP35" s="305"/>
      <c r="VVQ35" s="305"/>
      <c r="VVR35" s="305"/>
      <c r="VVS35" s="305"/>
      <c r="VVT35" s="305"/>
      <c r="VVU35" s="305"/>
      <c r="VVV35" s="305"/>
      <c r="VVW35" s="305"/>
      <c r="VVX35" s="305"/>
      <c r="VVY35" s="305"/>
      <c r="VVZ35" s="305"/>
      <c r="VWA35" s="305"/>
      <c r="VWB35" s="305"/>
      <c r="VWC35" s="305"/>
      <c r="VWD35" s="305"/>
      <c r="VWE35" s="305"/>
      <c r="VWF35" s="305"/>
      <c r="VWG35" s="305"/>
      <c r="VWH35" s="305"/>
      <c r="VWI35" s="305"/>
      <c r="VWJ35" s="305"/>
      <c r="VWK35" s="305"/>
      <c r="VWL35" s="305"/>
      <c r="VWM35" s="305"/>
      <c r="VWN35" s="305"/>
      <c r="VWO35" s="305"/>
      <c r="VWP35" s="305"/>
      <c r="VWQ35" s="305"/>
      <c r="VWR35" s="305"/>
      <c r="VWS35" s="305"/>
      <c r="VWT35" s="305"/>
      <c r="VWU35" s="305"/>
      <c r="VWV35" s="305"/>
      <c r="VWW35" s="305"/>
      <c r="VWX35" s="305"/>
      <c r="VWY35" s="305"/>
      <c r="VWZ35" s="305"/>
      <c r="VXA35" s="305"/>
      <c r="VXB35" s="305"/>
      <c r="VXC35" s="305"/>
      <c r="VXD35" s="305"/>
      <c r="VXE35" s="305"/>
      <c r="VXF35" s="305"/>
      <c r="VXG35" s="305"/>
      <c r="VXH35" s="305"/>
      <c r="VXI35" s="305"/>
      <c r="VXJ35" s="305"/>
      <c r="VXK35" s="305"/>
      <c r="VXL35" s="305"/>
      <c r="VXM35" s="305"/>
      <c r="VXN35" s="305"/>
      <c r="VXO35" s="305"/>
      <c r="VXP35" s="305"/>
      <c r="VXQ35" s="305"/>
      <c r="VXR35" s="305"/>
      <c r="VXS35" s="305"/>
      <c r="VXT35" s="305"/>
      <c r="VXU35" s="305"/>
      <c r="VXV35" s="305"/>
      <c r="VXW35" s="305"/>
      <c r="VXX35" s="305"/>
      <c r="VXY35" s="305"/>
      <c r="VXZ35" s="305"/>
      <c r="VYA35" s="305"/>
      <c r="VYB35" s="305"/>
      <c r="VYC35" s="305"/>
      <c r="VYD35" s="305"/>
      <c r="VYE35" s="305"/>
      <c r="VYF35" s="305"/>
      <c r="VYG35" s="305"/>
      <c r="VYH35" s="305"/>
      <c r="VYI35" s="305"/>
      <c r="VYJ35" s="305"/>
      <c r="VYK35" s="305"/>
      <c r="VYL35" s="305"/>
      <c r="VYM35" s="305"/>
      <c r="VYN35" s="305"/>
      <c r="VYO35" s="305"/>
      <c r="VYP35" s="305"/>
      <c r="VYQ35" s="305"/>
      <c r="VYR35" s="305"/>
      <c r="VYS35" s="305"/>
      <c r="VYT35" s="305"/>
      <c r="VYU35" s="305"/>
      <c r="VYV35" s="305"/>
      <c r="VYW35" s="305"/>
      <c r="VYX35" s="305"/>
      <c r="VYY35" s="305"/>
      <c r="VYZ35" s="305"/>
      <c r="VZA35" s="305"/>
      <c r="VZB35" s="305"/>
      <c r="VZC35" s="305"/>
      <c r="VZD35" s="305"/>
      <c r="VZE35" s="305"/>
      <c r="VZF35" s="305"/>
      <c r="VZG35" s="305"/>
      <c r="VZH35" s="305"/>
      <c r="VZI35" s="305"/>
      <c r="VZJ35" s="305"/>
      <c r="VZK35" s="305"/>
      <c r="VZL35" s="305"/>
      <c r="VZM35" s="305"/>
      <c r="VZN35" s="305"/>
      <c r="VZO35" s="305"/>
      <c r="VZP35" s="305"/>
      <c r="VZQ35" s="305"/>
      <c r="VZR35" s="305"/>
      <c r="VZS35" s="305"/>
      <c r="VZT35" s="305"/>
      <c r="VZU35" s="305"/>
      <c r="VZV35" s="305"/>
      <c r="VZW35" s="305"/>
      <c r="VZX35" s="305"/>
      <c r="VZY35" s="305"/>
      <c r="VZZ35" s="305"/>
      <c r="WAA35" s="305"/>
      <c r="WAB35" s="305"/>
      <c r="WAC35" s="305"/>
      <c r="WAD35" s="305"/>
      <c r="WAE35" s="305"/>
      <c r="WAF35" s="305"/>
      <c r="WAG35" s="305"/>
      <c r="WAH35" s="305"/>
      <c r="WAI35" s="305"/>
      <c r="WAJ35" s="305"/>
      <c r="WAK35" s="305"/>
      <c r="WAL35" s="305"/>
      <c r="WAM35" s="305"/>
      <c r="WAN35" s="305"/>
      <c r="WAO35" s="305"/>
      <c r="WAP35" s="305"/>
      <c r="WAQ35" s="305"/>
      <c r="WAR35" s="305"/>
      <c r="WAS35" s="305"/>
      <c r="WAT35" s="305"/>
      <c r="WAU35" s="305"/>
      <c r="WAV35" s="305"/>
      <c r="WAW35" s="305"/>
      <c r="WAX35" s="305"/>
      <c r="WAY35" s="305"/>
      <c r="WAZ35" s="305"/>
      <c r="WBA35" s="305"/>
      <c r="WBB35" s="305"/>
      <c r="WBC35" s="305"/>
      <c r="WBD35" s="305"/>
      <c r="WBE35" s="305"/>
      <c r="WBF35" s="305"/>
      <c r="WBG35" s="305"/>
      <c r="WBH35" s="305"/>
      <c r="WBI35" s="305"/>
      <c r="WBJ35" s="305"/>
      <c r="WBK35" s="305"/>
      <c r="WBL35" s="305"/>
      <c r="WBM35" s="305"/>
      <c r="WBN35" s="305"/>
      <c r="WBO35" s="305"/>
      <c r="WBP35" s="305"/>
      <c r="WBQ35" s="305"/>
      <c r="WBR35" s="305"/>
      <c r="WBS35" s="305"/>
      <c r="WBT35" s="305"/>
      <c r="WBU35" s="305"/>
      <c r="WBV35" s="305"/>
      <c r="WBW35" s="305"/>
      <c r="WBX35" s="305"/>
      <c r="WBY35" s="305"/>
      <c r="WBZ35" s="305"/>
      <c r="WCA35" s="305"/>
      <c r="WCB35" s="305"/>
      <c r="WCC35" s="305"/>
      <c r="WCD35" s="305"/>
      <c r="WCE35" s="305"/>
      <c r="WCF35" s="305"/>
      <c r="WCG35" s="305"/>
      <c r="WCH35" s="305"/>
      <c r="WCI35" s="305"/>
      <c r="WCJ35" s="305"/>
      <c r="WCK35" s="305"/>
      <c r="WCL35" s="305"/>
      <c r="WCM35" s="305"/>
      <c r="WCN35" s="305"/>
      <c r="WCO35" s="305"/>
      <c r="WCP35" s="305"/>
      <c r="WCQ35" s="305"/>
      <c r="WCR35" s="305"/>
      <c r="WCS35" s="305"/>
      <c r="WCT35" s="305"/>
      <c r="WCU35" s="305"/>
      <c r="WCV35" s="305"/>
      <c r="WCW35" s="305"/>
      <c r="WCX35" s="305"/>
      <c r="WCY35" s="305"/>
      <c r="WCZ35" s="305"/>
      <c r="WDA35" s="305"/>
      <c r="WDB35" s="305"/>
      <c r="WDC35" s="305"/>
      <c r="WDD35" s="305"/>
      <c r="WDE35" s="305"/>
      <c r="WDF35" s="305"/>
      <c r="WDG35" s="305"/>
      <c r="WDH35" s="305"/>
      <c r="WDI35" s="305"/>
      <c r="WDJ35" s="305"/>
      <c r="WDK35" s="305"/>
      <c r="WDL35" s="305"/>
      <c r="WDM35" s="305"/>
      <c r="WDN35" s="305"/>
      <c r="WDO35" s="305"/>
      <c r="WDP35" s="305"/>
      <c r="WDQ35" s="305"/>
      <c r="WDR35" s="305"/>
      <c r="WDS35" s="305"/>
      <c r="WDT35" s="305"/>
      <c r="WDU35" s="305"/>
      <c r="WDV35" s="305"/>
      <c r="WDW35" s="305"/>
      <c r="WDX35" s="305"/>
      <c r="WDY35" s="305"/>
      <c r="WDZ35" s="305"/>
      <c r="WEA35" s="305"/>
      <c r="WEB35" s="305"/>
      <c r="WEC35" s="305"/>
      <c r="WED35" s="305"/>
      <c r="WEE35" s="305"/>
      <c r="WEF35" s="305"/>
      <c r="WEG35" s="305"/>
      <c r="WEH35" s="305"/>
      <c r="WEI35" s="305"/>
      <c r="WEJ35" s="305"/>
      <c r="WEK35" s="305"/>
      <c r="WEL35" s="305"/>
      <c r="WEM35" s="305"/>
      <c r="WEN35" s="305"/>
      <c r="WEO35" s="305"/>
      <c r="WEP35" s="305"/>
      <c r="WEQ35" s="305"/>
      <c r="WER35" s="305"/>
      <c r="WES35" s="305"/>
      <c r="WET35" s="305"/>
      <c r="WEU35" s="305"/>
      <c r="WEV35" s="305"/>
      <c r="WEW35" s="305"/>
      <c r="WEX35" s="305"/>
      <c r="WEY35" s="305"/>
      <c r="WEZ35" s="305"/>
      <c r="WFA35" s="305"/>
      <c r="WFB35" s="305"/>
      <c r="WFC35" s="305"/>
      <c r="WFD35" s="305"/>
      <c r="WFE35" s="305"/>
      <c r="WFF35" s="305"/>
      <c r="WFG35" s="305"/>
      <c r="WFH35" s="305"/>
      <c r="WFI35" s="305"/>
      <c r="WFJ35" s="305"/>
      <c r="WFK35" s="305"/>
      <c r="WFL35" s="305"/>
      <c r="WFM35" s="305"/>
      <c r="WFN35" s="305"/>
      <c r="WFO35" s="305"/>
      <c r="WFP35" s="305"/>
      <c r="WFQ35" s="305"/>
      <c r="WFR35" s="305"/>
      <c r="WFS35" s="305"/>
      <c r="WFT35" s="305"/>
      <c r="WFU35" s="305"/>
      <c r="WFV35" s="305"/>
      <c r="WFW35" s="305"/>
      <c r="WFX35" s="305"/>
      <c r="WFY35" s="305"/>
      <c r="WFZ35" s="305"/>
      <c r="WGA35" s="305"/>
      <c r="WGB35" s="305"/>
      <c r="WGC35" s="305"/>
      <c r="WGD35" s="305"/>
      <c r="WGE35" s="305"/>
      <c r="WGF35" s="305"/>
      <c r="WGG35" s="305"/>
      <c r="WGH35" s="305"/>
      <c r="WGI35" s="305"/>
      <c r="WGJ35" s="305"/>
      <c r="WGK35" s="305"/>
      <c r="WGL35" s="305"/>
      <c r="WGM35" s="305"/>
      <c r="WGN35" s="305"/>
      <c r="WGO35" s="305"/>
      <c r="WGP35" s="305"/>
      <c r="WGQ35" s="305"/>
      <c r="WGR35" s="305"/>
      <c r="WGS35" s="305"/>
      <c r="WGT35" s="305"/>
      <c r="WGU35" s="305"/>
      <c r="WGV35" s="305"/>
      <c r="WGW35" s="305"/>
      <c r="WGX35" s="305"/>
      <c r="WGY35" s="305"/>
      <c r="WGZ35" s="305"/>
      <c r="WHA35" s="305"/>
      <c r="WHB35" s="305"/>
      <c r="WHC35" s="305"/>
      <c r="WHD35" s="305"/>
      <c r="WHE35" s="305"/>
      <c r="WHF35" s="305"/>
      <c r="WHG35" s="305"/>
      <c r="WHH35" s="305"/>
      <c r="WHI35" s="305"/>
      <c r="WHJ35" s="305"/>
      <c r="WHK35" s="305"/>
      <c r="WHL35" s="305"/>
      <c r="WHM35" s="305"/>
      <c r="WHN35" s="305"/>
      <c r="WHO35" s="305"/>
      <c r="WHP35" s="305"/>
      <c r="WHQ35" s="305"/>
      <c r="WHR35" s="305"/>
      <c r="WHS35" s="305"/>
      <c r="WHT35" s="305"/>
      <c r="WHU35" s="305"/>
      <c r="WHV35" s="305"/>
      <c r="WHW35" s="305"/>
      <c r="WHX35" s="305"/>
      <c r="WHY35" s="305"/>
      <c r="WHZ35" s="305"/>
      <c r="WIA35" s="305"/>
      <c r="WIB35" s="305"/>
      <c r="WIC35" s="305"/>
      <c r="WID35" s="305"/>
      <c r="WIE35" s="305"/>
      <c r="WIF35" s="305"/>
      <c r="WIG35" s="305"/>
      <c r="WIH35" s="305"/>
      <c r="WII35" s="305"/>
      <c r="WIJ35" s="305"/>
      <c r="WIK35" s="305"/>
      <c r="WIL35" s="305"/>
      <c r="WIM35" s="305"/>
      <c r="WIN35" s="305"/>
      <c r="WIO35" s="305"/>
      <c r="WIP35" s="305"/>
      <c r="WIQ35" s="305"/>
      <c r="WIR35" s="305"/>
      <c r="WIS35" s="305"/>
      <c r="WIT35" s="305"/>
      <c r="WIU35" s="305"/>
      <c r="WIV35" s="305"/>
      <c r="WIW35" s="305"/>
      <c r="WIX35" s="305"/>
      <c r="WIY35" s="305"/>
      <c r="WIZ35" s="305"/>
      <c r="WJA35" s="305"/>
      <c r="WJB35" s="305"/>
      <c r="WJC35" s="305"/>
      <c r="WJD35" s="305"/>
      <c r="WJE35" s="305"/>
      <c r="WJF35" s="305"/>
      <c r="WJG35" s="305"/>
      <c r="WJH35" s="305"/>
      <c r="WJI35" s="305"/>
      <c r="WJJ35" s="305"/>
      <c r="WJK35" s="305"/>
      <c r="WJL35" s="305"/>
      <c r="WJM35" s="305"/>
      <c r="WJN35" s="305"/>
      <c r="WJO35" s="305"/>
      <c r="WJP35" s="305"/>
      <c r="WJQ35" s="305"/>
      <c r="WJR35" s="305"/>
      <c r="WJS35" s="305"/>
      <c r="WJT35" s="305"/>
      <c r="WJU35" s="305"/>
      <c r="WJV35" s="305"/>
      <c r="WJW35" s="305"/>
      <c r="WJX35" s="305"/>
      <c r="WJY35" s="305"/>
      <c r="WJZ35" s="305"/>
      <c r="WKA35" s="305"/>
      <c r="WKB35" s="305"/>
      <c r="WKC35" s="305"/>
      <c r="WKD35" s="305"/>
      <c r="WKE35" s="305"/>
      <c r="WKF35" s="305"/>
      <c r="WKG35" s="305"/>
      <c r="WKH35" s="305"/>
      <c r="WKI35" s="305"/>
      <c r="WKJ35" s="305"/>
      <c r="WKK35" s="305"/>
      <c r="WKL35" s="305"/>
      <c r="WKM35" s="305"/>
      <c r="WKN35" s="305"/>
      <c r="WKO35" s="305"/>
      <c r="WKP35" s="305"/>
      <c r="WKQ35" s="305"/>
      <c r="WKR35" s="305"/>
      <c r="WKS35" s="305"/>
      <c r="WKT35" s="305"/>
      <c r="WKU35" s="305"/>
      <c r="WKV35" s="305"/>
      <c r="WKW35" s="305"/>
      <c r="WKX35" s="305"/>
      <c r="WKY35" s="305"/>
      <c r="WKZ35" s="305"/>
      <c r="WLA35" s="305"/>
      <c r="WLB35" s="305"/>
      <c r="WLC35" s="305"/>
      <c r="WLD35" s="305"/>
      <c r="WLE35" s="305"/>
      <c r="WLF35" s="305"/>
      <c r="WLG35" s="305"/>
      <c r="WLH35" s="305"/>
      <c r="WLI35" s="305"/>
      <c r="WLJ35" s="305"/>
      <c r="WLK35" s="305"/>
      <c r="WLL35" s="305"/>
      <c r="WLM35" s="305"/>
      <c r="WLN35" s="305"/>
      <c r="WLO35" s="305"/>
      <c r="WLP35" s="305"/>
      <c r="WLQ35" s="305"/>
      <c r="WLR35" s="305"/>
      <c r="WLS35" s="305"/>
      <c r="WLT35" s="305"/>
      <c r="WLU35" s="305"/>
      <c r="WLV35" s="305"/>
      <c r="WLW35" s="305"/>
      <c r="WLX35" s="305"/>
      <c r="WLY35" s="305"/>
      <c r="WLZ35" s="305"/>
      <c r="WMA35" s="305"/>
      <c r="WMB35" s="305"/>
      <c r="WMC35" s="305"/>
      <c r="WMD35" s="305"/>
      <c r="WME35" s="305"/>
      <c r="WMF35" s="305"/>
      <c r="WMG35" s="305"/>
      <c r="WMH35" s="305"/>
      <c r="WMI35" s="305"/>
      <c r="WMJ35" s="305"/>
      <c r="WMK35" s="305"/>
      <c r="WML35" s="305"/>
      <c r="WMM35" s="305"/>
      <c r="WMN35" s="305"/>
      <c r="WMO35" s="305"/>
      <c r="WMP35" s="305"/>
      <c r="WMQ35" s="305"/>
      <c r="WMR35" s="305"/>
      <c r="WMS35" s="305"/>
      <c r="WMT35" s="305"/>
      <c r="WMU35" s="305"/>
      <c r="WMV35" s="305"/>
      <c r="WMW35" s="305"/>
      <c r="WMX35" s="305"/>
      <c r="WMY35" s="305"/>
      <c r="WMZ35" s="305"/>
      <c r="WNA35" s="305"/>
      <c r="WNB35" s="305"/>
      <c r="WNC35" s="305"/>
      <c r="WND35" s="305"/>
      <c r="WNE35" s="305"/>
      <c r="WNF35" s="305"/>
      <c r="WNG35" s="305"/>
      <c r="WNH35" s="305"/>
      <c r="WNI35" s="305"/>
      <c r="WNJ35" s="305"/>
      <c r="WNK35" s="305"/>
      <c r="WNL35" s="305"/>
      <c r="WNM35" s="305"/>
      <c r="WNN35" s="305"/>
      <c r="WNO35" s="305"/>
      <c r="WNP35" s="305"/>
      <c r="WNQ35" s="305"/>
      <c r="WNR35" s="305"/>
      <c r="WNS35" s="305"/>
      <c r="WNT35" s="305"/>
      <c r="WNU35" s="305"/>
      <c r="WNV35" s="305"/>
      <c r="WNW35" s="305"/>
      <c r="WNX35" s="305"/>
      <c r="WNY35" s="305"/>
      <c r="WNZ35" s="305"/>
      <c r="WOA35" s="305"/>
      <c r="WOB35" s="305"/>
      <c r="WOC35" s="305"/>
      <c r="WOD35" s="305"/>
      <c r="WOE35" s="305"/>
      <c r="WOF35" s="305"/>
      <c r="WOG35" s="305"/>
      <c r="WOH35" s="305"/>
      <c r="WOI35" s="305"/>
      <c r="WOJ35" s="305"/>
      <c r="WOK35" s="305"/>
      <c r="WOL35" s="305"/>
      <c r="WOM35" s="305"/>
      <c r="WON35" s="305"/>
      <c r="WOO35" s="305"/>
      <c r="WOP35" s="305"/>
      <c r="WOQ35" s="305"/>
      <c r="WOR35" s="305"/>
      <c r="WOS35" s="305"/>
      <c r="WOT35" s="305"/>
      <c r="WOU35" s="305"/>
      <c r="WOV35" s="305"/>
      <c r="WOW35" s="305"/>
      <c r="WOX35" s="305"/>
      <c r="WOY35" s="305"/>
      <c r="WOZ35" s="305"/>
      <c r="WPA35" s="305"/>
      <c r="WPB35" s="305"/>
      <c r="WPC35" s="305"/>
      <c r="WPD35" s="305"/>
      <c r="WPE35" s="305"/>
      <c r="WPF35" s="305"/>
      <c r="WPG35" s="305"/>
      <c r="WPH35" s="305"/>
      <c r="WPI35" s="305"/>
      <c r="WPJ35" s="305"/>
      <c r="WPK35" s="305"/>
      <c r="WPL35" s="305"/>
      <c r="WPM35" s="305"/>
      <c r="WPN35" s="305"/>
      <c r="WPO35" s="305"/>
      <c r="WPP35" s="305"/>
      <c r="WPQ35" s="305"/>
      <c r="WPR35" s="305"/>
      <c r="WPS35" s="305"/>
      <c r="WPT35" s="305"/>
      <c r="WPU35" s="305"/>
      <c r="WPV35" s="305"/>
      <c r="WPW35" s="305"/>
      <c r="WPX35" s="305"/>
      <c r="WPY35" s="305"/>
      <c r="WPZ35" s="305"/>
      <c r="WQA35" s="305"/>
      <c r="WQB35" s="305"/>
      <c r="WQC35" s="305"/>
      <c r="WQD35" s="305"/>
      <c r="WQE35" s="305"/>
      <c r="WQF35" s="305"/>
      <c r="WQG35" s="305"/>
      <c r="WQH35" s="305"/>
      <c r="WQI35" s="305"/>
      <c r="WQJ35" s="305"/>
      <c r="WQK35" s="305"/>
      <c r="WQL35" s="305"/>
      <c r="WQM35" s="305"/>
      <c r="WQN35" s="305"/>
      <c r="WQO35" s="305"/>
      <c r="WQP35" s="305"/>
      <c r="WQQ35" s="305"/>
      <c r="WQR35" s="305"/>
      <c r="WQS35" s="305"/>
      <c r="WQT35" s="305"/>
      <c r="WQU35" s="305"/>
      <c r="WQV35" s="305"/>
      <c r="WQW35" s="305"/>
      <c r="WQX35" s="305"/>
      <c r="WQY35" s="305"/>
      <c r="WQZ35" s="305"/>
      <c r="WRA35" s="305"/>
      <c r="WRB35" s="305"/>
      <c r="WRC35" s="305"/>
      <c r="WRD35" s="305"/>
      <c r="WRE35" s="305"/>
      <c r="WRF35" s="305"/>
      <c r="WRG35" s="305"/>
      <c r="WRH35" s="305"/>
      <c r="WRI35" s="305"/>
      <c r="WRJ35" s="305"/>
      <c r="WRK35" s="305"/>
      <c r="WRL35" s="305"/>
      <c r="WRM35" s="305"/>
      <c r="WRN35" s="305"/>
      <c r="WRO35" s="305"/>
      <c r="WRP35" s="305"/>
      <c r="WRQ35" s="305"/>
      <c r="WRR35" s="305"/>
      <c r="WRS35" s="305"/>
      <c r="WRT35" s="305"/>
      <c r="WRU35" s="305"/>
      <c r="WRV35" s="305"/>
      <c r="WRW35" s="305"/>
      <c r="WRX35" s="305"/>
      <c r="WRY35" s="305"/>
      <c r="WRZ35" s="305"/>
      <c r="WSA35" s="305"/>
      <c r="WSB35" s="305"/>
      <c r="WSC35" s="305"/>
      <c r="WSD35" s="305"/>
      <c r="WSE35" s="305"/>
      <c r="WSF35" s="305"/>
      <c r="WSG35" s="305"/>
      <c r="WSH35" s="305"/>
      <c r="WSI35" s="305"/>
      <c r="WSJ35" s="305"/>
      <c r="WSK35" s="305"/>
      <c r="WSL35" s="305"/>
      <c r="WSM35" s="305"/>
      <c r="WSN35" s="305"/>
      <c r="WSO35" s="305"/>
      <c r="WSP35" s="305"/>
      <c r="WSQ35" s="305"/>
      <c r="WSR35" s="305"/>
      <c r="WSS35" s="305"/>
      <c r="WST35" s="305"/>
      <c r="WSU35" s="305"/>
      <c r="WSV35" s="305"/>
      <c r="WSW35" s="305"/>
      <c r="WSX35" s="305"/>
      <c r="WSY35" s="305"/>
      <c r="WSZ35" s="305"/>
      <c r="WTA35" s="305"/>
      <c r="WTB35" s="305"/>
      <c r="WTC35" s="305"/>
      <c r="WTD35" s="305"/>
      <c r="WTE35" s="305"/>
      <c r="WTF35" s="305"/>
      <c r="WTG35" s="305"/>
      <c r="WTH35" s="305"/>
      <c r="WTI35" s="305"/>
      <c r="WTJ35" s="305"/>
      <c r="WTK35" s="305"/>
      <c r="WTL35" s="305"/>
      <c r="WTM35" s="305"/>
      <c r="WTN35" s="305"/>
      <c r="WTO35" s="305"/>
      <c r="WTP35" s="305"/>
      <c r="WTQ35" s="305"/>
      <c r="WTR35" s="305"/>
      <c r="WTS35" s="305"/>
      <c r="WTT35" s="305"/>
      <c r="WTU35" s="305"/>
      <c r="WTV35" s="305"/>
      <c r="WTW35" s="305"/>
      <c r="WTX35" s="305"/>
      <c r="WTY35" s="305"/>
      <c r="WTZ35" s="305"/>
      <c r="WUA35" s="305"/>
      <c r="WUB35" s="305"/>
      <c r="WUC35" s="305"/>
      <c r="WUD35" s="305"/>
      <c r="WUE35" s="305"/>
      <c r="WUF35" s="305"/>
      <c r="WUG35" s="305"/>
      <c r="WUH35" s="305"/>
      <c r="WUI35" s="305"/>
      <c r="WUJ35" s="305"/>
      <c r="WUK35" s="305"/>
      <c r="WUL35" s="305"/>
      <c r="WUM35" s="305"/>
      <c r="WUN35" s="305"/>
      <c r="WUO35" s="305"/>
      <c r="WUP35" s="305"/>
      <c r="WUQ35" s="305"/>
      <c r="WUR35" s="305"/>
      <c r="WUS35" s="305"/>
      <c r="WUT35" s="305"/>
      <c r="WUU35" s="305"/>
      <c r="WUV35" s="305"/>
      <c r="WUW35" s="305"/>
      <c r="WUX35" s="305"/>
      <c r="WUY35" s="305"/>
      <c r="WUZ35" s="305"/>
      <c r="WVA35" s="305"/>
      <c r="WVB35" s="305"/>
      <c r="WVC35" s="305"/>
      <c r="WVD35" s="305"/>
      <c r="WVE35" s="305"/>
      <c r="WVF35" s="305"/>
      <c r="WVG35" s="305"/>
      <c r="WVH35" s="305"/>
      <c r="WVI35" s="305"/>
      <c r="WVJ35" s="305"/>
      <c r="WVK35" s="305"/>
      <c r="WVL35" s="305"/>
      <c r="WVM35" s="305"/>
      <c r="WVN35" s="305"/>
      <c r="WVO35" s="305"/>
      <c r="WVP35" s="305"/>
      <c r="WVQ35" s="305"/>
      <c r="WVR35" s="305"/>
      <c r="WVS35" s="305"/>
      <c r="WVT35" s="305"/>
      <c r="WVU35" s="305"/>
      <c r="WVV35" s="305"/>
      <c r="WVW35" s="305"/>
      <c r="WVX35" s="305"/>
      <c r="WVY35" s="305"/>
      <c r="WVZ35" s="305"/>
      <c r="WWA35" s="305"/>
      <c r="WWB35" s="305"/>
      <c r="WWC35" s="305"/>
      <c r="WWD35" s="305"/>
      <c r="WWE35" s="305"/>
      <c r="WWF35" s="305"/>
      <c r="WWG35" s="305"/>
      <c r="WWH35" s="305"/>
      <c r="WWI35" s="305"/>
      <c r="WWJ35" s="305"/>
      <c r="WWK35" s="305"/>
      <c r="WWL35" s="305"/>
      <c r="WWM35" s="305"/>
      <c r="WWN35" s="305"/>
      <c r="WWO35" s="305"/>
      <c r="WWP35" s="305"/>
      <c r="WWQ35" s="305"/>
      <c r="WWR35" s="305"/>
      <c r="WWS35" s="305"/>
      <c r="WWT35" s="305"/>
      <c r="WWU35" s="305"/>
      <c r="WWV35" s="305"/>
      <c r="WWW35" s="305"/>
      <c r="WWX35" s="305"/>
      <c r="WWY35" s="305"/>
      <c r="WWZ35" s="305"/>
      <c r="WXA35" s="305"/>
      <c r="WXB35" s="305"/>
      <c r="WXC35" s="305"/>
      <c r="WXD35" s="305"/>
      <c r="WXE35" s="305"/>
      <c r="WXF35" s="305"/>
      <c r="WXG35" s="305"/>
      <c r="WXH35" s="305"/>
      <c r="WXI35" s="305"/>
      <c r="WXJ35" s="305"/>
      <c r="WXK35" s="305"/>
      <c r="WXL35" s="305"/>
      <c r="WXM35" s="305"/>
      <c r="WXN35" s="305"/>
      <c r="WXO35" s="305"/>
      <c r="WXP35" s="305"/>
      <c r="WXQ35" s="305"/>
      <c r="WXR35" s="305"/>
      <c r="WXS35" s="305"/>
      <c r="WXT35" s="305"/>
      <c r="WXU35" s="305"/>
      <c r="WXV35" s="305"/>
      <c r="WXW35" s="305"/>
      <c r="WXX35" s="305"/>
      <c r="WXY35" s="305"/>
      <c r="WXZ35" s="305"/>
      <c r="WYA35" s="305"/>
      <c r="WYB35" s="305"/>
      <c r="WYC35" s="305"/>
      <c r="WYD35" s="305"/>
      <c r="WYE35" s="305"/>
      <c r="WYF35" s="305"/>
      <c r="WYG35" s="305"/>
      <c r="WYH35" s="305"/>
      <c r="WYI35" s="305"/>
      <c r="WYJ35" s="305"/>
      <c r="WYK35" s="305"/>
      <c r="WYL35" s="305"/>
      <c r="WYM35" s="305"/>
      <c r="WYN35" s="305"/>
      <c r="WYO35" s="305"/>
      <c r="WYP35" s="305"/>
      <c r="WYQ35" s="305"/>
      <c r="WYR35" s="305"/>
      <c r="WYS35" s="305"/>
      <c r="WYT35" s="305"/>
      <c r="WYU35" s="305"/>
      <c r="WYV35" s="305"/>
      <c r="WYW35" s="305"/>
      <c r="WYX35" s="305"/>
      <c r="WYY35" s="305"/>
      <c r="WYZ35" s="305"/>
      <c r="WZA35" s="305"/>
      <c r="WZB35" s="305"/>
      <c r="WZC35" s="305"/>
      <c r="WZD35" s="305"/>
      <c r="WZE35" s="305"/>
      <c r="WZF35" s="305"/>
      <c r="WZG35" s="305"/>
      <c r="WZH35" s="305"/>
      <c r="WZI35" s="305"/>
      <c r="WZJ35" s="305"/>
      <c r="WZK35" s="305"/>
      <c r="WZL35" s="305"/>
      <c r="WZM35" s="305"/>
      <c r="WZN35" s="305"/>
      <c r="WZO35" s="305"/>
      <c r="WZP35" s="305"/>
      <c r="WZQ35" s="305"/>
      <c r="WZR35" s="305"/>
      <c r="WZS35" s="305"/>
      <c r="WZT35" s="305"/>
      <c r="WZU35" s="305"/>
      <c r="WZV35" s="305"/>
      <c r="WZW35" s="305"/>
      <c r="WZX35" s="305"/>
      <c r="WZY35" s="305"/>
      <c r="WZZ35" s="305"/>
      <c r="XAA35" s="305"/>
      <c r="XAB35" s="305"/>
      <c r="XAC35" s="305"/>
      <c r="XAD35" s="305"/>
      <c r="XAE35" s="305"/>
      <c r="XAF35" s="305"/>
      <c r="XAG35" s="305"/>
      <c r="XAH35" s="305"/>
      <c r="XAI35" s="305"/>
      <c r="XAJ35" s="305"/>
      <c r="XAK35" s="305"/>
      <c r="XAL35" s="305"/>
      <c r="XAM35" s="305"/>
      <c r="XAN35" s="305"/>
      <c r="XAO35" s="305"/>
      <c r="XAP35" s="305"/>
      <c r="XAQ35" s="305"/>
      <c r="XAR35" s="305"/>
      <c r="XAS35" s="305"/>
      <c r="XAT35" s="305"/>
      <c r="XAU35" s="305"/>
      <c r="XAV35" s="305"/>
      <c r="XAW35" s="305"/>
      <c r="XAX35" s="305"/>
      <c r="XAY35" s="305"/>
      <c r="XAZ35" s="305"/>
      <c r="XBA35" s="305"/>
      <c r="XBB35" s="305"/>
      <c r="XBC35" s="305"/>
      <c r="XBD35" s="305"/>
      <c r="XBE35" s="305"/>
      <c r="XBF35" s="305"/>
      <c r="XBG35" s="305"/>
      <c r="XBH35" s="305"/>
      <c r="XBI35" s="305"/>
      <c r="XBJ35" s="305"/>
      <c r="XBK35" s="305"/>
      <c r="XBL35" s="305"/>
      <c r="XBM35" s="305"/>
      <c r="XBN35" s="305"/>
      <c r="XBO35" s="305"/>
      <c r="XBP35" s="305"/>
      <c r="XBQ35" s="305"/>
      <c r="XBR35" s="305"/>
      <c r="XBS35" s="305"/>
      <c r="XBT35" s="305"/>
      <c r="XBU35" s="305"/>
      <c r="XBV35" s="305"/>
      <c r="XBW35" s="305"/>
      <c r="XBX35" s="305"/>
      <c r="XBY35" s="305"/>
      <c r="XBZ35" s="305"/>
      <c r="XCA35" s="305"/>
      <c r="XCB35" s="305"/>
      <c r="XCC35" s="305"/>
      <c r="XCD35" s="305"/>
      <c r="XCE35" s="305"/>
      <c r="XCF35" s="305"/>
      <c r="XCG35" s="305"/>
      <c r="XCH35" s="305"/>
      <c r="XCI35" s="305"/>
      <c r="XCJ35" s="305"/>
      <c r="XCK35" s="305"/>
      <c r="XCL35" s="305"/>
      <c r="XCM35" s="305"/>
      <c r="XCN35" s="305"/>
      <c r="XCO35" s="305"/>
      <c r="XCP35" s="305"/>
      <c r="XCQ35" s="305"/>
      <c r="XCR35" s="305"/>
      <c r="XCS35" s="305"/>
      <c r="XCT35" s="305"/>
      <c r="XCU35" s="305"/>
      <c r="XCV35" s="305"/>
      <c r="XCW35" s="305"/>
      <c r="XCX35" s="305"/>
      <c r="XCY35" s="305"/>
      <c r="XCZ35" s="305"/>
      <c r="XDA35" s="305"/>
      <c r="XDB35" s="305"/>
      <c r="XDC35" s="305"/>
      <c r="XDD35" s="305"/>
      <c r="XDE35" s="305"/>
      <c r="XDF35" s="305"/>
      <c r="XDG35" s="305"/>
      <c r="XDH35" s="305"/>
      <c r="XDI35" s="305"/>
      <c r="XDJ35" s="305"/>
      <c r="XDK35" s="305"/>
      <c r="XDL35" s="305"/>
      <c r="XDM35" s="305"/>
      <c r="XDN35" s="305"/>
      <c r="XDO35" s="305"/>
      <c r="XDP35" s="305"/>
      <c r="XDQ35" s="305"/>
      <c r="XDR35" s="305"/>
      <c r="XDS35" s="305"/>
      <c r="XDT35" s="305"/>
      <c r="XDU35" s="305"/>
      <c r="XDV35" s="305"/>
      <c r="XDW35" s="305"/>
      <c r="XDX35" s="305"/>
      <c r="XDY35" s="305"/>
      <c r="XDZ35" s="305"/>
      <c r="XEA35" s="305"/>
      <c r="XEB35" s="305"/>
      <c r="XEC35" s="305"/>
      <c r="XED35" s="305"/>
      <c r="XEE35" s="305"/>
      <c r="XEF35" s="305"/>
      <c r="XEG35" s="305"/>
      <c r="XEH35" s="305"/>
      <c r="XEI35" s="305"/>
      <c r="XEJ35" s="305"/>
      <c r="XEK35" s="305"/>
      <c r="XEL35" s="305"/>
      <c r="XEM35" s="305"/>
      <c r="XEN35" s="305"/>
      <c r="XEO35" s="305"/>
      <c r="XEP35" s="305"/>
      <c r="XEQ35" s="305"/>
      <c r="XER35" s="305"/>
      <c r="XES35" s="305"/>
      <c r="XET35" s="305"/>
      <c r="XEU35" s="305"/>
      <c r="XEV35" s="305"/>
      <c r="XEW35" s="305"/>
      <c r="XEX35" s="305"/>
      <c r="XEY35" s="305"/>
      <c r="XEZ35" s="305"/>
      <c r="XFA35" s="305"/>
      <c r="XFB35" s="305"/>
      <c r="XFC35" s="305"/>
      <c r="XFD35" s="323"/>
    </row>
  </sheetData>
  <sheetProtection algorithmName="SHA-512" hashValue="T3xRxa8JuT832KQnkMndsgkiMwPCOTWEloJV6etFc55pzeC4fVh8oCMcJrSNeMU4tg3XBjVlOF/M74j3atDDxg==" saltValue="vfcI+X1taItq75rL8F824A==" spinCount="100000" sheet="1" selectLockedCells="1"/>
  <mergeCells count="5">
    <mergeCell ref="A1:J1"/>
    <mergeCell ref="H17:J17"/>
    <mergeCell ref="H6:J6"/>
    <mergeCell ref="B4:J4"/>
    <mergeCell ref="B3:J3"/>
  </mergeCells>
  <pageMargins left="0.25" right="0.25" top="0.75" bottom="0.75" header="0.3" footer="0.3"/>
  <pageSetup scale="1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7"/>
  <sheetViews>
    <sheetView zoomScale="80" zoomScaleNormal="80" workbookViewId="0">
      <selection activeCell="C5" sqref="C5"/>
    </sheetView>
  </sheetViews>
  <sheetFormatPr defaultColWidth="9.140625" defaultRowHeight="15" x14ac:dyDescent="0.25"/>
  <cols>
    <col min="1" max="1" width="1.5703125" style="271" customWidth="1"/>
    <col min="2" max="2" width="28.7109375" style="335" customWidth="1"/>
    <col min="3" max="4" width="37.140625" style="271" customWidth="1"/>
    <col min="5" max="5" width="37.140625" style="305" customWidth="1"/>
    <col min="6" max="6" width="37.140625" style="271" customWidth="1"/>
    <col min="7" max="8" width="27.42578125" style="271" customWidth="1"/>
    <col min="9" max="9" width="16.85546875" style="271" customWidth="1"/>
    <col min="10" max="16384" width="9.140625" style="271"/>
  </cols>
  <sheetData>
    <row r="1" spans="1:17" ht="52.5" customHeight="1" x14ac:dyDescent="0.3">
      <c r="A1" s="802" t="str">
        <f>"ASGM Site: "&amp;C3&amp;" | Location Information"</f>
        <v>ASGM Site: Placerton | Location Information</v>
      </c>
      <c r="B1" s="802"/>
      <c r="C1" s="802"/>
      <c r="D1" s="802"/>
      <c r="E1" s="802"/>
      <c r="F1" s="349"/>
      <c r="G1" s="349"/>
      <c r="H1" s="349"/>
      <c r="I1" s="349"/>
      <c r="J1" s="350"/>
      <c r="K1" s="351"/>
      <c r="L1" s="351"/>
      <c r="M1" s="351"/>
      <c r="N1" s="351"/>
      <c r="O1" s="351"/>
      <c r="P1" s="351"/>
      <c r="Q1" s="351"/>
    </row>
    <row r="2" spans="1:17" ht="17.25" customHeight="1" x14ac:dyDescent="0.25">
      <c r="B2" s="329"/>
      <c r="C2" s="330"/>
      <c r="D2" s="331"/>
      <c r="E2" s="331"/>
      <c r="F2" s="332"/>
      <c r="G2" s="332"/>
      <c r="H2" s="332"/>
      <c r="I2" s="332"/>
    </row>
    <row r="3" spans="1:17" ht="17.25" customHeight="1" x14ac:dyDescent="0.25">
      <c r="B3" s="333" t="s">
        <v>62</v>
      </c>
      <c r="C3" s="343" t="s">
        <v>351</v>
      </c>
      <c r="D3" s="333" t="s">
        <v>115</v>
      </c>
      <c r="E3" s="344" t="s">
        <v>343</v>
      </c>
      <c r="F3" s="334"/>
      <c r="G3" s="332"/>
      <c r="H3" s="332"/>
      <c r="I3" s="332"/>
    </row>
    <row r="4" spans="1:17" ht="17.25" customHeight="1" x14ac:dyDescent="0.25">
      <c r="B4" s="333" t="s">
        <v>64</v>
      </c>
      <c r="C4" s="27" t="s">
        <v>8</v>
      </c>
      <c r="D4" s="333" t="s">
        <v>63</v>
      </c>
      <c r="E4" s="27" t="s">
        <v>342</v>
      </c>
      <c r="F4" s="334"/>
      <c r="G4" s="332"/>
      <c r="H4" s="332"/>
      <c r="I4" s="332"/>
    </row>
    <row r="5" spans="1:17" ht="17.25" customHeight="1" x14ac:dyDescent="0.25">
      <c r="B5" s="333" t="s">
        <v>66</v>
      </c>
      <c r="C5" s="27" t="s">
        <v>431</v>
      </c>
      <c r="D5" s="333" t="s">
        <v>65</v>
      </c>
      <c r="E5" s="27" t="s">
        <v>429</v>
      </c>
      <c r="F5" s="334"/>
      <c r="G5" s="332"/>
      <c r="H5" s="332"/>
      <c r="I5" s="332"/>
    </row>
    <row r="6" spans="1:17" ht="17.25" customHeight="1" x14ac:dyDescent="0.25">
      <c r="B6" s="333" t="s">
        <v>107</v>
      </c>
      <c r="C6" s="27">
        <v>1.2166669999999999</v>
      </c>
      <c r="D6" s="333" t="s">
        <v>67</v>
      </c>
      <c r="E6" s="27" t="s">
        <v>108</v>
      </c>
      <c r="F6" s="334"/>
      <c r="G6" s="332"/>
      <c r="H6" s="332"/>
      <c r="I6" s="332"/>
    </row>
    <row r="7" spans="1:17" x14ac:dyDescent="0.25">
      <c r="B7" s="333" t="s">
        <v>106</v>
      </c>
      <c r="C7" s="345">
        <v>123.5</v>
      </c>
      <c r="F7" s="336"/>
      <c r="I7" s="337"/>
    </row>
    <row r="8" spans="1:17" x14ac:dyDescent="0.25">
      <c r="B8" s="333" t="s">
        <v>68</v>
      </c>
      <c r="C8" s="27" t="s">
        <v>220</v>
      </c>
      <c r="F8" s="336"/>
      <c r="I8" s="337"/>
    </row>
    <row r="9" spans="1:17" x14ac:dyDescent="0.25">
      <c r="F9" s="336"/>
      <c r="I9" s="337"/>
    </row>
    <row r="10" spans="1:17" ht="15" customHeight="1" x14ac:dyDescent="0.25">
      <c r="B10" s="333" t="s">
        <v>69</v>
      </c>
      <c r="C10" s="346" t="s">
        <v>354</v>
      </c>
      <c r="D10" s="333" t="s">
        <v>430</v>
      </c>
      <c r="E10" s="346" t="s">
        <v>221</v>
      </c>
      <c r="F10" s="336"/>
      <c r="I10" s="337"/>
    </row>
    <row r="11" spans="1:17" ht="15" customHeight="1" x14ac:dyDescent="0.25">
      <c r="B11" s="271"/>
      <c r="D11" s="333"/>
      <c r="E11" s="338"/>
      <c r="F11" s="336"/>
      <c r="I11" s="337"/>
    </row>
    <row r="12" spans="1:17" x14ac:dyDescent="0.25">
      <c r="B12" s="339" t="s">
        <v>71</v>
      </c>
      <c r="C12" s="344" t="s">
        <v>222</v>
      </c>
      <c r="D12" s="344" t="s">
        <v>99</v>
      </c>
      <c r="E12" s="553" t="s">
        <v>359</v>
      </c>
      <c r="F12" s="556"/>
      <c r="G12" s="375"/>
      <c r="H12" s="375"/>
    </row>
    <row r="13" spans="1:17" x14ac:dyDescent="0.25">
      <c r="B13" s="339" t="s">
        <v>70</v>
      </c>
      <c r="C13" s="344" t="s">
        <v>102</v>
      </c>
      <c r="D13" s="344" t="s">
        <v>103</v>
      </c>
      <c r="E13" s="553" t="s">
        <v>104</v>
      </c>
      <c r="F13" s="556"/>
      <c r="G13" s="375"/>
      <c r="H13" s="375"/>
    </row>
    <row r="14" spans="1:17" x14ac:dyDescent="0.25">
      <c r="B14" s="339" t="s">
        <v>260</v>
      </c>
      <c r="C14" s="344" t="s">
        <v>101</v>
      </c>
      <c r="D14" s="344" t="s">
        <v>100</v>
      </c>
      <c r="E14" s="555"/>
      <c r="F14" s="556"/>
      <c r="G14" s="375"/>
      <c r="H14" s="375"/>
    </row>
    <row r="15" spans="1:17" x14ac:dyDescent="0.25">
      <c r="B15" s="339" t="s">
        <v>261</v>
      </c>
      <c r="C15" s="347"/>
      <c r="D15" s="348"/>
      <c r="E15" s="555" t="s">
        <v>105</v>
      </c>
      <c r="F15" s="556"/>
      <c r="G15" s="375"/>
      <c r="H15" s="375"/>
    </row>
    <row r="16" spans="1:17" s="305" customFormat="1" x14ac:dyDescent="0.25">
      <c r="B16" s="340"/>
      <c r="C16" s="341"/>
      <c r="D16" s="341"/>
      <c r="E16" s="341"/>
    </row>
    <row r="17" spans="3:5" x14ac:dyDescent="0.25">
      <c r="C17" s="342"/>
      <c r="D17" s="342"/>
      <c r="E17" s="341"/>
    </row>
  </sheetData>
  <sheetProtection algorithmName="SHA-512" hashValue="IfML7MWe2styaaGuIIxSJ88EEHML46mOe/DF6yt4faxrjsnaI7dPAzWo5pnYBTv4GZnU27+X5R4ZUOJZj8/kMA==" saltValue="YOisX/SEXoiLpFDJKjPl2g==" spinCount="100000" sheet="1" selectLockedCells="1"/>
  <mergeCells count="1">
    <mergeCell ref="A1:E1"/>
  </mergeCells>
  <hyperlinks>
    <hyperlink ref="E15" r:id="rId1"/>
  </hyperlinks>
  <pageMargins left="0.25" right="0.25" top="0.75" bottom="0.75" header="0.3" footer="0.3"/>
  <pageSetup scale="31"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8"/>
  <sheetViews>
    <sheetView zoomScale="80" zoomScaleNormal="80" workbookViewId="0">
      <selection activeCell="C7" sqref="C7:E7"/>
    </sheetView>
  </sheetViews>
  <sheetFormatPr defaultColWidth="9.140625" defaultRowHeight="15" x14ac:dyDescent="0.25"/>
  <cols>
    <col min="1" max="1" width="2" style="271" customWidth="1"/>
    <col min="2" max="2" width="44.5703125" style="271" customWidth="1"/>
    <col min="3" max="8" width="14.28515625" style="271" customWidth="1"/>
    <col min="9" max="9" width="14.28515625" style="305" customWidth="1"/>
    <col min="10" max="11" width="14.28515625" style="271" customWidth="1"/>
    <col min="12" max="12" width="27.42578125" style="271" customWidth="1"/>
    <col min="13" max="13" width="16.85546875" style="271" customWidth="1"/>
    <col min="14" max="16384" width="9.140625" style="271"/>
  </cols>
  <sheetData>
    <row r="1" spans="1:21" ht="27.75" customHeight="1" x14ac:dyDescent="0.3">
      <c r="A1" s="802" t="str">
        <f>"ASGM Site: "&amp;'1-Location Info'!C3&amp;" | Information from nearby Mining Communities"</f>
        <v>ASGM Site: Placerton | Information from nearby Mining Communities</v>
      </c>
      <c r="B1" s="802"/>
      <c r="C1" s="802"/>
      <c r="D1" s="802"/>
      <c r="E1" s="802"/>
      <c r="F1" s="802"/>
      <c r="G1" s="802"/>
      <c r="H1" s="802"/>
      <c r="I1" s="802"/>
      <c r="J1" s="802"/>
      <c r="K1" s="802"/>
      <c r="L1" s="349"/>
      <c r="M1" s="349"/>
      <c r="N1" s="350"/>
      <c r="O1" s="351"/>
      <c r="P1" s="351"/>
      <c r="Q1" s="351"/>
      <c r="R1" s="351"/>
      <c r="S1" s="351"/>
      <c r="T1" s="351"/>
      <c r="U1" s="351"/>
    </row>
    <row r="2" spans="1:21" ht="24.75" customHeight="1" x14ac:dyDescent="0.3">
      <c r="A2" s="819" t="s">
        <v>223</v>
      </c>
      <c r="B2" s="819"/>
      <c r="C2" s="819"/>
      <c r="D2" s="819"/>
      <c r="E2" s="819"/>
      <c r="F2" s="819"/>
      <c r="G2" s="819"/>
      <c r="H2" s="819"/>
      <c r="I2" s="819"/>
      <c r="J2" s="819"/>
      <c r="K2" s="819"/>
      <c r="L2" s="352"/>
      <c r="M2" s="352"/>
      <c r="N2" s="350"/>
      <c r="O2" s="351"/>
      <c r="P2" s="351"/>
      <c r="Q2" s="351"/>
      <c r="R2" s="351"/>
      <c r="S2" s="351"/>
      <c r="T2" s="351"/>
      <c r="U2" s="351"/>
    </row>
    <row r="3" spans="1:21" ht="7.5" customHeight="1" x14ac:dyDescent="0.25"/>
    <row r="4" spans="1:21" ht="30.75" customHeight="1" x14ac:dyDescent="0.25">
      <c r="B4" s="507" t="s">
        <v>109</v>
      </c>
      <c r="C4" s="353"/>
      <c r="D4" s="353"/>
      <c r="E4" s="353"/>
      <c r="F4" s="353"/>
      <c r="G4" s="353"/>
      <c r="H4" s="353"/>
      <c r="I4" s="353"/>
      <c r="J4" s="353"/>
      <c r="K4" s="353"/>
    </row>
    <row r="5" spans="1:21" ht="8.25" customHeight="1" x14ac:dyDescent="0.25">
      <c r="B5" s="364"/>
      <c r="C5" s="334"/>
      <c r="D5" s="334"/>
      <c r="E5" s="334"/>
      <c r="F5" s="334"/>
      <c r="G5" s="334"/>
      <c r="H5" s="334"/>
      <c r="I5" s="334"/>
      <c r="J5" s="334"/>
      <c r="K5" s="334"/>
    </row>
    <row r="6" spans="1:21" ht="15" customHeight="1" x14ac:dyDescent="0.25">
      <c r="B6" s="334"/>
      <c r="C6" s="808" t="s">
        <v>112</v>
      </c>
      <c r="D6" s="808"/>
      <c r="E6" s="808"/>
      <c r="F6" s="808" t="s">
        <v>113</v>
      </c>
      <c r="G6" s="808"/>
      <c r="H6" s="808"/>
      <c r="I6" s="828" t="s">
        <v>114</v>
      </c>
      <c r="J6" s="828"/>
      <c r="K6" s="828"/>
    </row>
    <row r="7" spans="1:21" ht="15" customHeight="1" x14ac:dyDescent="0.25">
      <c r="B7" s="354" t="s">
        <v>116</v>
      </c>
      <c r="C7" s="813" t="s">
        <v>343</v>
      </c>
      <c r="D7" s="814"/>
      <c r="E7" s="815"/>
      <c r="F7" s="813"/>
      <c r="G7" s="814"/>
      <c r="H7" s="815"/>
      <c r="I7" s="816"/>
      <c r="J7" s="816"/>
      <c r="K7" s="816"/>
    </row>
    <row r="8" spans="1:21" ht="104.25" customHeight="1" x14ac:dyDescent="0.25">
      <c r="B8" s="354" t="s">
        <v>278</v>
      </c>
      <c r="C8" s="810" t="s">
        <v>224</v>
      </c>
      <c r="D8" s="811"/>
      <c r="E8" s="812"/>
      <c r="F8" s="810"/>
      <c r="G8" s="811"/>
      <c r="H8" s="812"/>
      <c r="I8" s="809"/>
      <c r="J8" s="809"/>
      <c r="K8" s="809"/>
    </row>
    <row r="9" spans="1:21" ht="104.25" customHeight="1" x14ac:dyDescent="0.25">
      <c r="B9" s="354" t="s">
        <v>279</v>
      </c>
      <c r="C9" s="810" t="s">
        <v>225</v>
      </c>
      <c r="D9" s="811"/>
      <c r="E9" s="812"/>
      <c r="F9" s="810"/>
      <c r="G9" s="811"/>
      <c r="H9" s="812"/>
      <c r="I9" s="809"/>
      <c r="J9" s="809"/>
      <c r="K9" s="809"/>
    </row>
    <row r="10" spans="1:21" ht="9.75" customHeight="1" x14ac:dyDescent="0.25">
      <c r="B10" s="354"/>
      <c r="C10" s="355"/>
      <c r="D10" s="355"/>
      <c r="E10" s="355"/>
      <c r="F10" s="355"/>
      <c r="G10" s="355"/>
      <c r="H10" s="355"/>
      <c r="I10" s="355"/>
      <c r="J10" s="355"/>
      <c r="K10" s="355"/>
    </row>
    <row r="11" spans="1:21" ht="30.75" customHeight="1" x14ac:dyDescent="0.25">
      <c r="B11" s="507" t="s">
        <v>110</v>
      </c>
      <c r="C11" s="356"/>
      <c r="D11" s="356"/>
      <c r="E11" s="356"/>
      <c r="F11" s="356"/>
      <c r="G11" s="356"/>
      <c r="H11" s="356"/>
      <c r="I11" s="356"/>
      <c r="J11" s="356"/>
      <c r="K11" s="356"/>
    </row>
    <row r="12" spans="1:21" ht="16.5" customHeight="1" x14ac:dyDescent="0.25">
      <c r="B12" s="364"/>
      <c r="C12" s="365" t="s">
        <v>118</v>
      </c>
      <c r="D12" s="365" t="s">
        <v>119</v>
      </c>
      <c r="E12" s="365" t="s">
        <v>120</v>
      </c>
      <c r="F12" s="365" t="s">
        <v>118</v>
      </c>
      <c r="G12" s="365" t="s">
        <v>119</v>
      </c>
      <c r="H12" s="365" t="s">
        <v>120</v>
      </c>
      <c r="I12" s="365" t="s">
        <v>118</v>
      </c>
      <c r="J12" s="365" t="s">
        <v>119</v>
      </c>
      <c r="K12" s="365" t="s">
        <v>120</v>
      </c>
    </row>
    <row r="13" spans="1:21" x14ac:dyDescent="0.25">
      <c r="B13" s="333" t="s">
        <v>280</v>
      </c>
      <c r="C13" s="361" t="s">
        <v>117</v>
      </c>
      <c r="D13" s="361"/>
      <c r="E13" s="361"/>
      <c r="F13" s="361" t="s">
        <v>117</v>
      </c>
      <c r="G13" s="361"/>
      <c r="H13" s="361"/>
      <c r="I13" s="361" t="s">
        <v>117</v>
      </c>
      <c r="J13" s="361"/>
      <c r="K13" s="361"/>
    </row>
    <row r="14" spans="1:21" x14ac:dyDescent="0.25">
      <c r="B14" s="333" t="s">
        <v>281</v>
      </c>
      <c r="C14" s="362"/>
      <c r="D14" s="362"/>
      <c r="E14" s="363"/>
      <c r="F14" s="362"/>
      <c r="G14" s="362"/>
      <c r="H14" s="363"/>
      <c r="I14" s="362"/>
      <c r="J14" s="362"/>
      <c r="K14" s="510"/>
      <c r="L14" s="305"/>
    </row>
    <row r="15" spans="1:21" s="305" customFormat="1" ht="7.5" customHeight="1" x14ac:dyDescent="0.25">
      <c r="B15" s="339"/>
      <c r="C15" s="508"/>
      <c r="D15" s="508"/>
      <c r="E15" s="509"/>
      <c r="F15" s="508"/>
      <c r="G15" s="508"/>
      <c r="H15" s="509"/>
      <c r="I15" s="508"/>
      <c r="J15" s="508"/>
      <c r="K15" s="509"/>
    </row>
    <row r="16" spans="1:21" ht="15" customHeight="1" x14ac:dyDescent="0.25">
      <c r="B16" s="333" t="s">
        <v>282</v>
      </c>
      <c r="C16" s="817" t="s">
        <v>262</v>
      </c>
      <c r="D16" s="817"/>
      <c r="E16" s="817"/>
      <c r="F16" s="817"/>
      <c r="G16" s="817"/>
      <c r="H16" s="817"/>
      <c r="I16" s="829"/>
      <c r="J16" s="830"/>
      <c r="K16" s="831"/>
    </row>
    <row r="17" spans="1:11" x14ac:dyDescent="0.25">
      <c r="B17" s="333" t="s">
        <v>283</v>
      </c>
      <c r="C17" s="816" t="s">
        <v>264</v>
      </c>
      <c r="D17" s="816"/>
      <c r="E17" s="816"/>
      <c r="F17" s="816"/>
      <c r="G17" s="816"/>
      <c r="H17" s="816"/>
      <c r="I17" s="813"/>
      <c r="J17" s="814"/>
      <c r="K17" s="815"/>
    </row>
    <row r="18" spans="1:11" x14ac:dyDescent="0.25">
      <c r="B18" s="333" t="s">
        <v>284</v>
      </c>
      <c r="C18" s="816" t="s">
        <v>263</v>
      </c>
      <c r="D18" s="816"/>
      <c r="E18" s="816"/>
      <c r="F18" s="816"/>
      <c r="G18" s="816"/>
      <c r="H18" s="816"/>
      <c r="I18" s="813"/>
      <c r="J18" s="814"/>
      <c r="K18" s="815"/>
    </row>
    <row r="19" spans="1:11" x14ac:dyDescent="0.25">
      <c r="B19" s="333" t="s">
        <v>285</v>
      </c>
      <c r="C19" s="816" t="s">
        <v>265</v>
      </c>
      <c r="D19" s="816"/>
      <c r="E19" s="816"/>
      <c r="F19" s="816"/>
      <c r="G19" s="816"/>
      <c r="H19" s="816"/>
      <c r="I19" s="813"/>
      <c r="J19" s="814"/>
      <c r="K19" s="815"/>
    </row>
    <row r="20" spans="1:11" ht="30.75" customHeight="1" x14ac:dyDescent="0.25">
      <c r="B20" s="333" t="s">
        <v>286</v>
      </c>
      <c r="C20" s="818" t="s">
        <v>266</v>
      </c>
      <c r="D20" s="818"/>
      <c r="E20" s="818"/>
      <c r="F20" s="818"/>
      <c r="G20" s="818"/>
      <c r="H20" s="818"/>
      <c r="I20" s="825"/>
      <c r="J20" s="826"/>
      <c r="K20" s="827"/>
    </row>
    <row r="21" spans="1:11" ht="30.75" customHeight="1" x14ac:dyDescent="0.25">
      <c r="B21" s="333" t="s">
        <v>287</v>
      </c>
      <c r="C21" s="818" t="s">
        <v>267</v>
      </c>
      <c r="D21" s="818"/>
      <c r="E21" s="818"/>
      <c r="F21" s="818"/>
      <c r="G21" s="818"/>
      <c r="H21" s="818"/>
      <c r="I21" s="825"/>
      <c r="J21" s="826"/>
      <c r="K21" s="827"/>
    </row>
    <row r="22" spans="1:11" ht="60.75" customHeight="1" x14ac:dyDescent="0.25">
      <c r="A22" s="305"/>
      <c r="B22" s="357" t="s">
        <v>288</v>
      </c>
      <c r="C22" s="818" t="s">
        <v>268</v>
      </c>
      <c r="D22" s="818"/>
      <c r="E22" s="818"/>
      <c r="F22" s="818"/>
      <c r="G22" s="818"/>
      <c r="H22" s="818"/>
      <c r="I22" s="825"/>
      <c r="J22" s="826"/>
      <c r="K22" s="827"/>
    </row>
    <row r="23" spans="1:11" ht="150.75" customHeight="1" x14ac:dyDescent="0.25">
      <c r="B23" s="333" t="s">
        <v>289</v>
      </c>
      <c r="C23" s="820" t="s">
        <v>270</v>
      </c>
      <c r="D23" s="820"/>
      <c r="E23" s="820"/>
      <c r="F23" s="821"/>
      <c r="G23" s="821"/>
      <c r="H23" s="821"/>
      <c r="I23" s="822"/>
      <c r="J23" s="823"/>
      <c r="K23" s="824"/>
    </row>
    <row r="24" spans="1:11" ht="45.75" customHeight="1" x14ac:dyDescent="0.25">
      <c r="B24" s="354" t="s">
        <v>290</v>
      </c>
      <c r="C24" s="821" t="s">
        <v>269</v>
      </c>
      <c r="D24" s="821"/>
      <c r="E24" s="821"/>
      <c r="F24" s="821"/>
      <c r="G24" s="821"/>
      <c r="H24" s="821"/>
      <c r="I24" s="822"/>
      <c r="J24" s="823"/>
      <c r="K24" s="824"/>
    </row>
    <row r="25" spans="1:11" ht="8.25" customHeight="1" x14ac:dyDescent="0.25">
      <c r="B25" s="354"/>
      <c r="C25" s="358"/>
      <c r="D25" s="358"/>
      <c r="E25" s="358"/>
      <c r="F25" s="358"/>
      <c r="G25" s="358"/>
      <c r="H25" s="358"/>
      <c r="I25" s="358"/>
      <c r="J25" s="358"/>
      <c r="K25" s="358"/>
    </row>
    <row r="26" spans="1:11" ht="30.75" customHeight="1" x14ac:dyDescent="0.25">
      <c r="B26" s="507" t="s">
        <v>111</v>
      </c>
      <c r="C26" s="359"/>
      <c r="D26" s="359"/>
      <c r="E26" s="359"/>
      <c r="F26" s="359"/>
      <c r="G26" s="359"/>
      <c r="H26" s="359"/>
      <c r="I26" s="359"/>
      <c r="J26" s="359"/>
      <c r="K26" s="359"/>
    </row>
    <row r="27" spans="1:11" ht="8.25" customHeight="1" x14ac:dyDescent="0.25">
      <c r="B27" s="364"/>
      <c r="C27" s="366"/>
      <c r="D27" s="366"/>
      <c r="E27" s="366"/>
      <c r="F27" s="366"/>
      <c r="G27" s="366"/>
      <c r="H27" s="366"/>
      <c r="I27" s="366"/>
      <c r="J27" s="366"/>
      <c r="K27" s="366"/>
    </row>
    <row r="28" spans="1:11" ht="114.75" customHeight="1" x14ac:dyDescent="0.25">
      <c r="B28" s="333" t="s">
        <v>291</v>
      </c>
      <c r="C28" s="821"/>
      <c r="D28" s="821"/>
      <c r="E28" s="821"/>
      <c r="F28" s="821"/>
      <c r="G28" s="821"/>
      <c r="H28" s="821"/>
      <c r="I28" s="822"/>
      <c r="J28" s="823"/>
      <c r="K28" s="824"/>
    </row>
  </sheetData>
  <sheetProtection algorithmName="SHA-512" hashValue="iUH8EMnyLSMbvuK7cXCezLWV1A6vlClwxSfccVCctCt9Ck3k7Sj/xBxagYvhT4m8/Wbz/XfcGOkroVsLq/7/HA==" saltValue="YVzDQb6mlCa1gK3QezZnUw==" spinCount="100000" sheet="1" selectLockedCells="1"/>
  <mergeCells count="44">
    <mergeCell ref="C24:E24"/>
    <mergeCell ref="F24:H24"/>
    <mergeCell ref="I24:K24"/>
    <mergeCell ref="C28:E28"/>
    <mergeCell ref="F28:H28"/>
    <mergeCell ref="I28:K28"/>
    <mergeCell ref="A1:K1"/>
    <mergeCell ref="A2:K2"/>
    <mergeCell ref="C23:E23"/>
    <mergeCell ref="F23:H23"/>
    <mergeCell ref="I23:K23"/>
    <mergeCell ref="I19:K19"/>
    <mergeCell ref="I20:K20"/>
    <mergeCell ref="I21:K21"/>
    <mergeCell ref="I22:K22"/>
    <mergeCell ref="I7:K7"/>
    <mergeCell ref="I6:K6"/>
    <mergeCell ref="F16:H16"/>
    <mergeCell ref="F17:H17"/>
    <mergeCell ref="F18:H18"/>
    <mergeCell ref="I16:K16"/>
    <mergeCell ref="I17:K17"/>
    <mergeCell ref="I18:K18"/>
    <mergeCell ref="C22:E22"/>
    <mergeCell ref="C21:E21"/>
    <mergeCell ref="C20:E20"/>
    <mergeCell ref="C19:E19"/>
    <mergeCell ref="C18:E18"/>
    <mergeCell ref="F22:H22"/>
    <mergeCell ref="C17:E17"/>
    <mergeCell ref="C16:E16"/>
    <mergeCell ref="F19:H19"/>
    <mergeCell ref="F20:H20"/>
    <mergeCell ref="F21:H21"/>
    <mergeCell ref="C6:E6"/>
    <mergeCell ref="F6:H6"/>
    <mergeCell ref="I9:K9"/>
    <mergeCell ref="I8:K8"/>
    <mergeCell ref="C8:E8"/>
    <mergeCell ref="C9:E9"/>
    <mergeCell ref="C7:E7"/>
    <mergeCell ref="F9:H9"/>
    <mergeCell ref="F8:H8"/>
    <mergeCell ref="F7:H7"/>
  </mergeCells>
  <pageMargins left="0.25" right="0.25" top="0.75" bottom="0.75" header="0.3" footer="0.3"/>
  <pageSetup scale="3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6"/>
  <sheetViews>
    <sheetView zoomScale="80" zoomScaleNormal="80" workbookViewId="0">
      <selection activeCell="O5" sqref="O5"/>
    </sheetView>
  </sheetViews>
  <sheetFormatPr defaultColWidth="9.140625" defaultRowHeight="15" x14ac:dyDescent="0.25"/>
  <cols>
    <col min="1" max="1" width="2.28515625" style="271" customWidth="1"/>
    <col min="2" max="2" width="58" style="271" customWidth="1"/>
    <col min="3" max="12" width="14.28515625" style="280" customWidth="1"/>
    <col min="13" max="14" width="13.85546875" style="280" customWidth="1"/>
    <col min="15" max="15" width="65.5703125" style="271" customWidth="1"/>
    <col min="16" max="16384" width="9.140625" style="271"/>
  </cols>
  <sheetData>
    <row r="1" spans="1:21" ht="27.75" customHeight="1" x14ac:dyDescent="0.3">
      <c r="A1" s="834" t="str">
        <f>"ASGM Site: "&amp;'1-Location Info'!C3&amp;" | Gold Trader Interviews"</f>
        <v>ASGM Site: Placerton | Gold Trader Interviews</v>
      </c>
      <c r="B1" s="834"/>
      <c r="C1" s="834"/>
      <c r="D1" s="834"/>
      <c r="E1" s="834"/>
      <c r="F1" s="834"/>
      <c r="G1" s="834"/>
      <c r="H1" s="834"/>
      <c r="I1" s="834"/>
      <c r="J1" s="834"/>
      <c r="K1" s="834"/>
      <c r="L1" s="834"/>
      <c r="M1" s="834"/>
      <c r="N1" s="834"/>
      <c r="O1" s="511"/>
      <c r="P1" s="351"/>
      <c r="Q1" s="351"/>
      <c r="R1" s="351"/>
      <c r="S1" s="351"/>
      <c r="T1" s="351"/>
      <c r="U1" s="351"/>
    </row>
    <row r="2" spans="1:21" ht="24.75" customHeight="1" x14ac:dyDescent="0.3">
      <c r="A2" s="835" t="s">
        <v>88</v>
      </c>
      <c r="B2" s="835"/>
      <c r="C2" s="835"/>
      <c r="D2" s="835"/>
      <c r="E2" s="835"/>
      <c r="F2" s="835"/>
      <c r="G2" s="835"/>
      <c r="H2" s="835"/>
      <c r="I2" s="835"/>
      <c r="J2" s="835"/>
      <c r="K2" s="835"/>
      <c r="L2" s="835"/>
      <c r="M2" s="835"/>
      <c r="N2" s="835"/>
      <c r="O2" s="511"/>
      <c r="P2" s="351"/>
      <c r="Q2" s="351"/>
      <c r="R2" s="351"/>
      <c r="S2" s="351"/>
      <c r="T2" s="351"/>
      <c r="U2" s="351"/>
    </row>
    <row r="3" spans="1:21" x14ac:dyDescent="0.25">
      <c r="M3" s="367"/>
      <c r="N3" s="367"/>
    </row>
    <row r="4" spans="1:21" ht="30" x14ac:dyDescent="0.25">
      <c r="A4" s="368"/>
      <c r="B4" s="258" t="s">
        <v>271</v>
      </c>
      <c r="C4" s="268" t="s">
        <v>12</v>
      </c>
      <c r="D4" s="268" t="s">
        <v>13</v>
      </c>
      <c r="E4" s="268" t="s">
        <v>14</v>
      </c>
      <c r="F4" s="268" t="s">
        <v>15</v>
      </c>
      <c r="G4" s="268" t="s">
        <v>16</v>
      </c>
      <c r="H4" s="268" t="s">
        <v>93</v>
      </c>
      <c r="I4" s="268" t="s">
        <v>94</v>
      </c>
      <c r="J4" s="268" t="s">
        <v>95</v>
      </c>
      <c r="K4" s="268" t="s">
        <v>96</v>
      </c>
      <c r="L4" s="268" t="s">
        <v>97</v>
      </c>
      <c r="M4" s="72" t="s">
        <v>29</v>
      </c>
      <c r="N4" s="73" t="s">
        <v>25</v>
      </c>
      <c r="O4" s="258" t="s">
        <v>28</v>
      </c>
    </row>
    <row r="5" spans="1:21" x14ac:dyDescent="0.25">
      <c r="A5" s="368"/>
      <c r="B5" s="259" t="s">
        <v>143</v>
      </c>
      <c r="C5" s="269"/>
      <c r="D5" s="269"/>
      <c r="E5" s="269"/>
      <c r="F5" s="269"/>
      <c r="G5" s="269"/>
      <c r="H5" s="269"/>
      <c r="I5" s="269"/>
      <c r="J5" s="269"/>
      <c r="K5" s="269"/>
      <c r="L5" s="269"/>
      <c r="M5" s="241"/>
      <c r="N5" s="242"/>
      <c r="O5" s="423"/>
    </row>
    <row r="6" spans="1:21" x14ac:dyDescent="0.25">
      <c r="A6" s="368"/>
      <c r="B6" s="260" t="s">
        <v>158</v>
      </c>
      <c r="C6" s="94" t="s">
        <v>246</v>
      </c>
      <c r="D6" s="94" t="s">
        <v>246</v>
      </c>
      <c r="E6" s="94"/>
      <c r="F6" s="94"/>
      <c r="G6" s="94"/>
      <c r="H6" s="94"/>
      <c r="I6" s="94"/>
      <c r="J6" s="94"/>
      <c r="K6" s="94"/>
      <c r="L6" s="94"/>
      <c r="M6" s="239"/>
      <c r="N6" s="240"/>
      <c r="O6" s="20"/>
    </row>
    <row r="7" spans="1:21" x14ac:dyDescent="0.25">
      <c r="B7" s="260" t="s">
        <v>292</v>
      </c>
      <c r="C7" s="237" t="s">
        <v>272</v>
      </c>
      <c r="D7" s="97" t="s">
        <v>273</v>
      </c>
      <c r="E7" s="97"/>
      <c r="F7" s="97"/>
      <c r="G7" s="97"/>
      <c r="H7" s="97"/>
      <c r="I7" s="97"/>
      <c r="J7" s="97"/>
      <c r="K7" s="97"/>
      <c r="L7" s="238"/>
      <c r="M7" s="239"/>
      <c r="N7" s="240"/>
      <c r="O7" s="20"/>
    </row>
    <row r="8" spans="1:21" x14ac:dyDescent="0.25">
      <c r="B8" s="261" t="s">
        <v>50</v>
      </c>
      <c r="C8" s="15">
        <v>10</v>
      </c>
      <c r="D8" s="12">
        <v>2</v>
      </c>
      <c r="E8" s="12"/>
      <c r="F8" s="12"/>
      <c r="G8" s="12"/>
      <c r="H8" s="12"/>
      <c r="I8" s="12"/>
      <c r="J8" s="12"/>
      <c r="K8" s="12"/>
      <c r="L8" s="40"/>
      <c r="M8" s="74">
        <f>IFERROR(AVERAGEIF(C8:L8, "&lt;&gt;0"),"---")</f>
        <v>6</v>
      </c>
      <c r="N8" s="76" t="str">
        <f>_xlfn.MINIFS(C8:H8, C8:H8, "&lt;&gt;0")&amp;" – "&amp;_xlfn.MAXIFS(C8:H8, C8:H8, "&lt;&gt;0")</f>
        <v>2 – 10</v>
      </c>
      <c r="O8" s="20"/>
    </row>
    <row r="9" spans="1:21" x14ac:dyDescent="0.25">
      <c r="B9" s="261" t="s">
        <v>51</v>
      </c>
      <c r="C9" s="82">
        <v>0.7</v>
      </c>
      <c r="D9" s="11">
        <v>0.9</v>
      </c>
      <c r="E9" s="11"/>
      <c r="F9" s="11"/>
      <c r="G9" s="11"/>
      <c r="H9" s="11"/>
      <c r="I9" s="11"/>
      <c r="J9" s="11"/>
      <c r="K9" s="11"/>
      <c r="L9" s="46"/>
      <c r="M9" s="75">
        <f>IFERROR(AVERAGEIF(C9:L9, "&lt;&gt;0"),"---")</f>
        <v>0.8</v>
      </c>
      <c r="N9" s="74" t="str">
        <f>100*_xlfn.MINIFS(C9:H9, C9:H9, "&lt;&gt;0")&amp;" – "&amp;100*_xlfn.MAXIFS(C9:H9, C9:H9, "&lt;&gt;0")&amp;"%"</f>
        <v>70 – 90%</v>
      </c>
      <c r="O9" s="20"/>
    </row>
    <row r="10" spans="1:21" x14ac:dyDescent="0.25">
      <c r="B10" s="260" t="s">
        <v>250</v>
      </c>
      <c r="C10" s="15" t="s">
        <v>120</v>
      </c>
      <c r="D10" s="12" t="s">
        <v>120</v>
      </c>
      <c r="E10" s="12"/>
      <c r="F10" s="12"/>
      <c r="G10" s="12"/>
      <c r="H10" s="12"/>
      <c r="I10" s="12"/>
      <c r="J10" s="12"/>
      <c r="K10" s="12"/>
      <c r="L10" s="40"/>
      <c r="M10" s="77"/>
      <c r="N10" s="77"/>
      <c r="O10" s="20"/>
    </row>
    <row r="11" spans="1:21" x14ac:dyDescent="0.25">
      <c r="B11" s="260" t="s">
        <v>249</v>
      </c>
      <c r="C11" s="82">
        <v>1</v>
      </c>
      <c r="D11" s="11">
        <v>1</v>
      </c>
      <c r="E11" s="11"/>
      <c r="F11" s="11"/>
      <c r="G11" s="11"/>
      <c r="H11" s="11"/>
      <c r="I11" s="11"/>
      <c r="J11" s="11"/>
      <c r="K11" s="11"/>
      <c r="L11" s="46"/>
      <c r="M11" s="75">
        <f t="shared" ref="M11:M19" si="0">IFERROR(AVERAGEIF(C11:L11, "&lt;&gt;0"),"---")</f>
        <v>1</v>
      </c>
      <c r="N11" s="76" t="str">
        <f>(_xlfn.MINIFS(C11:H11, C11:H11, "&lt;&gt;0"))*100&amp;"% – "&amp;(_xlfn.MAXIFS(C11:H11, C11:H11, "&lt;&gt;0"))*100&amp;"%"</f>
        <v>100% – 100%</v>
      </c>
      <c r="O11" s="20"/>
    </row>
    <row r="12" spans="1:21" x14ac:dyDescent="0.25">
      <c r="B12" s="260" t="s">
        <v>293</v>
      </c>
      <c r="C12" s="560">
        <v>38</v>
      </c>
      <c r="D12" s="561">
        <v>38</v>
      </c>
      <c r="E12" s="561"/>
      <c r="F12" s="561"/>
      <c r="G12" s="561"/>
      <c r="H12" s="561"/>
      <c r="I12" s="561"/>
      <c r="J12" s="561"/>
      <c r="K12" s="561"/>
      <c r="L12" s="562"/>
      <c r="M12" s="563">
        <f t="shared" si="0"/>
        <v>38</v>
      </c>
      <c r="N12" s="249" t="str">
        <f>ROUND(_xlfn.MINIFS(C12:H12,C12:H12,"&lt;&gt;0"),2)&amp;" – "&amp;ROUND(_xlfn.MAXIFS(C12:H12,C12:H12,"&lt;&gt;0"),2)</f>
        <v>38 – 38</v>
      </c>
      <c r="O12" s="20"/>
    </row>
    <row r="13" spans="1:21" x14ac:dyDescent="0.25">
      <c r="B13" s="260" t="s">
        <v>294</v>
      </c>
      <c r="C13" s="245">
        <v>38</v>
      </c>
      <c r="D13" s="246">
        <v>38</v>
      </c>
      <c r="E13" s="246"/>
      <c r="F13" s="246"/>
      <c r="G13" s="246"/>
      <c r="H13" s="246"/>
      <c r="I13" s="246"/>
      <c r="J13" s="246"/>
      <c r="K13" s="246"/>
      <c r="L13" s="247"/>
      <c r="M13" s="248">
        <f t="shared" si="0"/>
        <v>38</v>
      </c>
      <c r="N13" s="76" t="str">
        <f>"$"&amp;ROUND(_xlfn.MINIFS(C13:H13, C13:H13, "&lt;&gt;0"),2)&amp;" – $"&amp;ROUND(_xlfn.MAXIFS(C13:H13, C13:H13, "&lt;&gt;0"),2)</f>
        <v>$38 – $38</v>
      </c>
      <c r="O13" s="20"/>
    </row>
    <row r="14" spans="1:21" x14ac:dyDescent="0.25">
      <c r="B14" s="260" t="s">
        <v>379</v>
      </c>
      <c r="C14" s="245"/>
      <c r="D14" s="246"/>
      <c r="E14" s="246"/>
      <c r="F14" s="246"/>
      <c r="G14" s="246"/>
      <c r="H14" s="246"/>
      <c r="I14" s="246"/>
      <c r="J14" s="246"/>
      <c r="K14" s="246"/>
      <c r="L14" s="247"/>
      <c r="M14" s="74" t="str">
        <f t="shared" si="0"/>
        <v>---</v>
      </c>
      <c r="N14" s="76" t="str">
        <f>_xlfn.MINIFS(C14:H14, C14:H14, "&lt;&gt;0")&amp;" – "&amp;_xlfn.MAXIFS(C14:H14, C14:H14, "&lt;&gt;0")</f>
        <v>0 – 0</v>
      </c>
      <c r="O14" s="20"/>
    </row>
    <row r="15" spans="1:21" x14ac:dyDescent="0.25">
      <c r="B15" s="260" t="s">
        <v>295</v>
      </c>
      <c r="C15" s="15"/>
      <c r="D15" s="12"/>
      <c r="E15" s="12"/>
      <c r="F15" s="12"/>
      <c r="G15" s="12"/>
      <c r="H15" s="12"/>
      <c r="I15" s="12"/>
      <c r="J15" s="12"/>
      <c r="K15" s="12"/>
      <c r="L15" s="40"/>
      <c r="M15" s="74" t="str">
        <f t="shared" si="0"/>
        <v>---</v>
      </c>
      <c r="N15" s="76" t="str">
        <f>_xlfn.MINIFS(C15:H15, C15:H15, "&lt;&gt;0")&amp;" – "&amp;_xlfn.MAXIFS(C15:H15, C15:H15, "&lt;&gt;0")</f>
        <v>0 – 0</v>
      </c>
      <c r="O15" s="20"/>
    </row>
    <row r="16" spans="1:21" x14ac:dyDescent="0.25">
      <c r="B16" s="260" t="s">
        <v>377</v>
      </c>
      <c r="C16" s="560"/>
      <c r="D16" s="561"/>
      <c r="E16" s="561"/>
      <c r="F16" s="561"/>
      <c r="G16" s="561"/>
      <c r="H16" s="561"/>
      <c r="I16" s="561"/>
      <c r="J16" s="561"/>
      <c r="K16" s="561"/>
      <c r="L16" s="562"/>
      <c r="M16" s="563" t="str">
        <f t="shared" si="0"/>
        <v>---</v>
      </c>
      <c r="N16" s="76" t="str">
        <f t="shared" ref="N16:N17" si="1">_xlfn.MINIFS(C16:H16, C16:H16, "&lt;&gt;0")&amp;" – "&amp;_xlfn.MAXIFS(C16:H16, C16:H16, "&lt;&gt;0")</f>
        <v>0 – 0</v>
      </c>
      <c r="O16" s="20"/>
    </row>
    <row r="17" spans="2:15" x14ac:dyDescent="0.25">
      <c r="B17" s="260" t="s">
        <v>378</v>
      </c>
      <c r="C17" s="560"/>
      <c r="D17" s="561"/>
      <c r="E17" s="561"/>
      <c r="F17" s="561"/>
      <c r="G17" s="561"/>
      <c r="H17" s="561"/>
      <c r="I17" s="561"/>
      <c r="J17" s="561"/>
      <c r="K17" s="561"/>
      <c r="L17" s="562"/>
      <c r="M17" s="563" t="str">
        <f t="shared" si="0"/>
        <v>---</v>
      </c>
      <c r="N17" s="76" t="str">
        <f t="shared" si="1"/>
        <v>0 – 0</v>
      </c>
      <c r="O17" s="20"/>
    </row>
    <row r="18" spans="2:15" x14ac:dyDescent="0.25">
      <c r="B18" s="260" t="s">
        <v>296</v>
      </c>
      <c r="C18" s="15">
        <v>6</v>
      </c>
      <c r="D18" s="12">
        <v>6</v>
      </c>
      <c r="E18" s="12"/>
      <c r="F18" s="12"/>
      <c r="G18" s="12"/>
      <c r="H18" s="12"/>
      <c r="I18" s="12"/>
      <c r="J18" s="12"/>
      <c r="K18" s="12"/>
      <c r="L18" s="40"/>
      <c r="M18" s="74">
        <f t="shared" si="0"/>
        <v>6</v>
      </c>
      <c r="N18" s="76" t="str">
        <f t="shared" ref="N18" si="2">_xlfn.MINIFS(C18:H18, C18:H18, "&lt;&gt;0")&amp;" – "&amp;_xlfn.MAXIFS(C18:H18, C18:H18, "&lt;&gt;0")</f>
        <v>6 – 6</v>
      </c>
      <c r="O18" s="20"/>
    </row>
    <row r="19" spans="2:15" x14ac:dyDescent="0.25">
      <c r="B19" s="260" t="s">
        <v>297</v>
      </c>
      <c r="C19" s="15">
        <v>6</v>
      </c>
      <c r="D19" s="12">
        <v>6</v>
      </c>
      <c r="E19" s="12"/>
      <c r="F19" s="12"/>
      <c r="G19" s="12"/>
      <c r="H19" s="12"/>
      <c r="I19" s="12"/>
      <c r="J19" s="12"/>
      <c r="K19" s="12"/>
      <c r="L19" s="40"/>
      <c r="M19" s="74">
        <f t="shared" si="0"/>
        <v>6</v>
      </c>
      <c r="N19" s="76" t="str">
        <f t="shared" ref="N19" si="3">_xlfn.MINIFS(C19:H19, C19:H19, "&lt;&gt;0")&amp;" – "&amp;_xlfn.MAXIFS(C19:H19, C19:H19, "&lt;&gt;0")</f>
        <v>6 – 6</v>
      </c>
      <c r="O19" s="373"/>
    </row>
    <row r="20" spans="2:15" ht="8.25" customHeight="1" x14ac:dyDescent="0.25">
      <c r="B20" s="281"/>
      <c r="C20" s="369"/>
      <c r="D20" s="369"/>
      <c r="E20" s="369"/>
      <c r="F20" s="369"/>
      <c r="G20" s="369"/>
      <c r="H20" s="369"/>
      <c r="I20" s="369"/>
      <c r="J20" s="369"/>
      <c r="K20" s="369"/>
      <c r="L20" s="369"/>
      <c r="M20" s="282"/>
      <c r="N20" s="282"/>
    </row>
    <row r="21" spans="2:15" x14ac:dyDescent="0.25">
      <c r="B21" s="283" t="s">
        <v>98</v>
      </c>
      <c r="C21" s="370"/>
      <c r="D21" s="370"/>
      <c r="E21" s="370"/>
      <c r="F21" s="370"/>
      <c r="G21" s="370"/>
      <c r="H21" s="370"/>
      <c r="I21" s="370"/>
      <c r="J21" s="370"/>
      <c r="K21" s="370"/>
      <c r="L21" s="370"/>
      <c r="M21" s="427"/>
      <c r="N21" s="427"/>
    </row>
    <row r="22" spans="2:15" x14ac:dyDescent="0.25">
      <c r="B22" s="262" t="s">
        <v>47</v>
      </c>
      <c r="C22" s="832"/>
      <c r="D22" s="833"/>
      <c r="E22" s="833"/>
      <c r="F22" s="833"/>
      <c r="G22" s="833"/>
      <c r="H22" s="833"/>
      <c r="I22" s="424"/>
      <c r="J22" s="424"/>
      <c r="K22" s="424"/>
      <c r="L22" s="424"/>
      <c r="M22" s="428"/>
      <c r="N22" s="428"/>
      <c r="O22" s="429"/>
    </row>
    <row r="23" spans="2:15" x14ac:dyDescent="0.25">
      <c r="B23" s="263" t="s">
        <v>298</v>
      </c>
      <c r="C23" s="41">
        <v>38</v>
      </c>
      <c r="D23" s="41">
        <v>38</v>
      </c>
      <c r="E23" s="41"/>
      <c r="F23" s="41"/>
      <c r="G23" s="41"/>
      <c r="H23" s="41"/>
      <c r="I23" s="41"/>
      <c r="J23" s="41"/>
      <c r="K23" s="41"/>
      <c r="L23" s="41"/>
      <c r="M23" s="74">
        <f>IFERROR(AVERAGEIF(C23:L23, "&lt;&gt;0"),"---")</f>
        <v>38</v>
      </c>
      <c r="N23" s="76" t="str">
        <f>"$"&amp;_xlfn.MINIFS(C23:H23, C23:H23, "&lt;&gt;0")&amp;" – $"&amp;_xlfn.MAXIFS(C23:H23, C23:H23, "&lt;&gt;0")</f>
        <v>$38 – $38</v>
      </c>
      <c r="O23" s="20"/>
    </row>
    <row r="24" spans="2:15" x14ac:dyDescent="0.25">
      <c r="B24" s="263" t="s">
        <v>299</v>
      </c>
      <c r="C24" s="11">
        <v>0.7</v>
      </c>
      <c r="D24" s="11">
        <v>0.9</v>
      </c>
      <c r="E24" s="11"/>
      <c r="F24" s="11"/>
      <c r="G24" s="11"/>
      <c r="H24" s="11"/>
      <c r="I24" s="11"/>
      <c r="J24" s="11"/>
      <c r="K24" s="11"/>
      <c r="L24" s="11"/>
      <c r="M24" s="74">
        <f>IFERROR(AVERAGEIF(C24:L24, "&lt;&gt;0"),"---")</f>
        <v>0.8</v>
      </c>
      <c r="N24" s="76" t="str">
        <f>(100*(_xlfn.MINIFS(C24:H24,C24:H24,"&lt;&gt;0"))&amp;" – "&amp;(100*(_xlfn.MAXIFS(C24:H24,C24:H24,"&lt;&gt;0"))))&amp;"%"</f>
        <v>70 – 90%</v>
      </c>
      <c r="O24" s="20"/>
    </row>
    <row r="25" spans="2:15" x14ac:dyDescent="0.25">
      <c r="B25" s="263" t="s">
        <v>300</v>
      </c>
      <c r="C25" s="12">
        <v>0.5</v>
      </c>
      <c r="D25" s="12">
        <v>0.4</v>
      </c>
      <c r="E25" s="12"/>
      <c r="F25" s="12"/>
      <c r="G25" s="12"/>
      <c r="H25" s="12"/>
      <c r="I25" s="12"/>
      <c r="J25" s="12"/>
      <c r="K25" s="12"/>
      <c r="L25" s="12"/>
      <c r="M25" s="74">
        <f>IFERROR(AVERAGEIF(C25:L25, "&lt;&gt;0"),"---")</f>
        <v>0.45</v>
      </c>
      <c r="N25" s="76" t="str">
        <f>_xlfn.MINIFS(C25:H25, C25:H25, "&lt;&gt;0")&amp;" – "&amp;_xlfn.MAXIFS(C25:H25, C25:H25, "&lt;&gt;0")</f>
        <v>0.4 – 0.5</v>
      </c>
      <c r="O25" s="20"/>
    </row>
    <row r="26" spans="2:15" x14ac:dyDescent="0.25">
      <c r="B26" s="263" t="s">
        <v>301</v>
      </c>
      <c r="C26" s="71">
        <f t="shared" ref="C26:L26" si="4">IF(C25*C24=0,"---",C25*C24)</f>
        <v>0.35</v>
      </c>
      <c r="D26" s="71">
        <f t="shared" si="4"/>
        <v>0.36000000000000004</v>
      </c>
      <c r="E26" s="71" t="str">
        <f t="shared" si="4"/>
        <v>---</v>
      </c>
      <c r="F26" s="71" t="str">
        <f t="shared" si="4"/>
        <v>---</v>
      </c>
      <c r="G26" s="71" t="str">
        <f t="shared" si="4"/>
        <v>---</v>
      </c>
      <c r="H26" s="71" t="str">
        <f t="shared" si="4"/>
        <v>---</v>
      </c>
      <c r="I26" s="71" t="str">
        <f t="shared" si="4"/>
        <v>---</v>
      </c>
      <c r="J26" s="71" t="str">
        <f t="shared" si="4"/>
        <v>---</v>
      </c>
      <c r="K26" s="71" t="str">
        <f t="shared" si="4"/>
        <v>---</v>
      </c>
      <c r="L26" s="71" t="str">
        <f t="shared" si="4"/>
        <v>---</v>
      </c>
      <c r="M26" s="74">
        <f>IFERROR(AVERAGEIF(C26:L26, "&lt;&gt;0"),"---")</f>
        <v>0.35499999999999998</v>
      </c>
      <c r="N26" s="76" t="str">
        <f>_xlfn.MINIFS(C26:H26, C26:H26, "&lt;&gt;0")&amp;" – "&amp;_xlfn.MAXIFS(C26:H26, C26:H26, "&lt;&gt;0")</f>
        <v>0.35 – 0.36</v>
      </c>
      <c r="O26" s="20"/>
    </row>
    <row r="27" spans="2:15" x14ac:dyDescent="0.25">
      <c r="B27" s="262" t="s">
        <v>48</v>
      </c>
      <c r="C27" s="832"/>
      <c r="D27" s="833"/>
      <c r="E27" s="833"/>
      <c r="F27" s="833"/>
      <c r="G27" s="833"/>
      <c r="H27" s="833"/>
      <c r="I27" s="424"/>
      <c r="J27" s="424"/>
      <c r="K27" s="424"/>
      <c r="L27" s="424"/>
      <c r="M27" s="426"/>
      <c r="N27" s="426"/>
      <c r="O27" s="425"/>
    </row>
    <row r="28" spans="2:15" x14ac:dyDescent="0.25">
      <c r="B28" s="263" t="s">
        <v>298</v>
      </c>
      <c r="C28" s="41"/>
      <c r="D28" s="41"/>
      <c r="E28" s="41"/>
      <c r="F28" s="41"/>
      <c r="G28" s="41"/>
      <c r="H28" s="41"/>
      <c r="I28" s="41"/>
      <c r="J28" s="41"/>
      <c r="K28" s="41"/>
      <c r="L28" s="41"/>
      <c r="M28" s="74" t="str">
        <f>IFERROR(AVERAGEIF(C28:L28, "&lt;&gt;0"),"---")</f>
        <v>---</v>
      </c>
      <c r="N28" s="76" t="str">
        <f>"$"&amp;_xlfn.MINIFS(C28:H28, C28:H28, "&lt;&gt;0")&amp;" – $"&amp;_xlfn.MAXIFS(C28:H28, C28:H28, "&lt;&gt;0")</f>
        <v>$0 – $0</v>
      </c>
      <c r="O28" s="20"/>
    </row>
    <row r="29" spans="2:15" x14ac:dyDescent="0.25">
      <c r="B29" s="263" t="s">
        <v>299</v>
      </c>
      <c r="C29" s="11"/>
      <c r="D29" s="11"/>
      <c r="E29" s="11"/>
      <c r="F29" s="11"/>
      <c r="G29" s="11"/>
      <c r="H29" s="11"/>
      <c r="I29" s="11"/>
      <c r="J29" s="11"/>
      <c r="K29" s="11"/>
      <c r="L29" s="11"/>
      <c r="M29" s="74" t="str">
        <f>IFERROR(AVERAGEIF(C29:L29, "&lt;&gt;0"),"---")</f>
        <v>---</v>
      </c>
      <c r="N29" s="76" t="str">
        <f>(100*(_xlfn.MINIFS(C29:H29,C29:H29,"&lt;&gt;0"))&amp;" – "&amp;(100*(_xlfn.MAXIFS(C29:H29,C29:H29,"&lt;&gt;0"))))&amp;"%"</f>
        <v>0 – 0%</v>
      </c>
      <c r="O29" s="20"/>
    </row>
    <row r="30" spans="2:15" x14ac:dyDescent="0.25">
      <c r="B30" s="263" t="s">
        <v>300</v>
      </c>
      <c r="C30" s="12"/>
      <c r="D30" s="12"/>
      <c r="E30" s="12"/>
      <c r="F30" s="12"/>
      <c r="G30" s="12"/>
      <c r="H30" s="12"/>
      <c r="I30" s="12"/>
      <c r="J30" s="12"/>
      <c r="K30" s="12"/>
      <c r="L30" s="12"/>
      <c r="M30" s="74" t="str">
        <f>IFERROR(AVERAGEIF(C30:L30, "&lt;&gt;0"),"---")</f>
        <v>---</v>
      </c>
      <c r="N30" s="76" t="str">
        <f>_xlfn.MINIFS(C30:H30, C30:H30, "&lt;&gt;0")&amp;" – "&amp;_xlfn.MAXIFS(C30:H30, C30:H30, "&lt;&gt;0")</f>
        <v>0 – 0</v>
      </c>
      <c r="O30" s="20"/>
    </row>
    <row r="31" spans="2:15" x14ac:dyDescent="0.25">
      <c r="B31" s="263" t="s">
        <v>301</v>
      </c>
      <c r="C31" s="71" t="str">
        <f t="shared" ref="C31:L31" si="5">IF(C30*C29=0,"---",C30*C29)</f>
        <v>---</v>
      </c>
      <c r="D31" s="71" t="str">
        <f t="shared" si="5"/>
        <v>---</v>
      </c>
      <c r="E31" s="71" t="str">
        <f t="shared" si="5"/>
        <v>---</v>
      </c>
      <c r="F31" s="71" t="str">
        <f t="shared" si="5"/>
        <v>---</v>
      </c>
      <c r="G31" s="71" t="str">
        <f t="shared" si="5"/>
        <v>---</v>
      </c>
      <c r="H31" s="71" t="str">
        <f t="shared" si="5"/>
        <v>---</v>
      </c>
      <c r="I31" s="71" t="str">
        <f t="shared" si="5"/>
        <v>---</v>
      </c>
      <c r="J31" s="71" t="str">
        <f t="shared" si="5"/>
        <v>---</v>
      </c>
      <c r="K31" s="71" t="str">
        <f t="shared" si="5"/>
        <v>---</v>
      </c>
      <c r="L31" s="71" t="str">
        <f t="shared" si="5"/>
        <v>---</v>
      </c>
      <c r="M31" s="74" t="str">
        <f>IFERROR(AVERAGEIF(C31:L31, "&lt;&gt;0"),"---")</f>
        <v>---</v>
      </c>
      <c r="N31" s="76" t="str">
        <f>_xlfn.MINIFS(C31:H31, C31:H31, "&lt;&gt;0")&amp;" – "&amp;_xlfn.MAXIFS(C31:H31, C31:H31, "&lt;&gt;0")</f>
        <v>0 – 0</v>
      </c>
      <c r="O31" s="20"/>
    </row>
    <row r="32" spans="2:15" x14ac:dyDescent="0.25">
      <c r="B32" s="262" t="s">
        <v>49</v>
      </c>
      <c r="C32" s="832"/>
      <c r="D32" s="833"/>
      <c r="E32" s="833"/>
      <c r="F32" s="833"/>
      <c r="G32" s="833"/>
      <c r="H32" s="833"/>
      <c r="I32" s="424"/>
      <c r="J32" s="424"/>
      <c r="K32" s="424"/>
      <c r="L32" s="424"/>
      <c r="M32" s="426"/>
      <c r="N32" s="426"/>
      <c r="O32" s="425"/>
    </row>
    <row r="33" spans="2:24" x14ac:dyDescent="0.25">
      <c r="B33" s="263" t="s">
        <v>298</v>
      </c>
      <c r="C33" s="41"/>
      <c r="D33" s="41"/>
      <c r="E33" s="41"/>
      <c r="F33" s="41"/>
      <c r="G33" s="41"/>
      <c r="H33" s="41"/>
      <c r="I33" s="41"/>
      <c r="J33" s="41"/>
      <c r="K33" s="41"/>
      <c r="L33" s="41"/>
      <c r="M33" s="74" t="str">
        <f>IFERROR(AVERAGEIF(C33:L33, "&lt;&gt;0"),"---")</f>
        <v>---</v>
      </c>
      <c r="N33" s="76" t="str">
        <f>"$"&amp;_xlfn.MINIFS(C33:H33, C33:H33, "&lt;&gt;0")&amp;" – $"&amp;_xlfn.MAXIFS(C33:H33, C33:H33, "&lt;&gt;0")</f>
        <v>$0 – $0</v>
      </c>
      <c r="O33" s="20"/>
    </row>
    <row r="34" spans="2:24" x14ac:dyDescent="0.25">
      <c r="B34" s="263" t="s">
        <v>299</v>
      </c>
      <c r="C34" s="11"/>
      <c r="D34" s="11"/>
      <c r="E34" s="11"/>
      <c r="F34" s="11"/>
      <c r="G34" s="11"/>
      <c r="H34" s="11"/>
      <c r="I34" s="11"/>
      <c r="J34" s="11"/>
      <c r="K34" s="11"/>
      <c r="L34" s="11"/>
      <c r="M34" s="74" t="str">
        <f>IFERROR(AVERAGEIF(C34:L34, "&lt;&gt;0"),"---")</f>
        <v>---</v>
      </c>
      <c r="N34" s="76" t="str">
        <f>(100*(_xlfn.MINIFS(C34:H34,C34:H34,"&lt;&gt;0"))&amp;" – "&amp;(100*(_xlfn.MAXIFS(C34:H34,C34:H34,"&lt;&gt;0"))))&amp;"%"</f>
        <v>0 – 0%</v>
      </c>
      <c r="O34" s="20"/>
    </row>
    <row r="35" spans="2:24" x14ac:dyDescent="0.25">
      <c r="B35" s="263" t="s">
        <v>300</v>
      </c>
      <c r="C35" s="12"/>
      <c r="D35" s="12"/>
      <c r="E35" s="12"/>
      <c r="F35" s="12"/>
      <c r="G35" s="12"/>
      <c r="H35" s="12"/>
      <c r="I35" s="12"/>
      <c r="J35" s="12"/>
      <c r="K35" s="12"/>
      <c r="L35" s="12"/>
      <c r="M35" s="74" t="str">
        <f>IFERROR(AVERAGEIF(C35:L35, "&lt;&gt;0"),"---")</f>
        <v>---</v>
      </c>
      <c r="N35" s="76" t="str">
        <f>_xlfn.MINIFS(C35:H35, C35:H35, "&lt;&gt;0")&amp;" – "&amp;_xlfn.MAXIFS(C35:H35, C35:H35, "&lt;&gt;0")</f>
        <v>0 – 0</v>
      </c>
      <c r="O35" s="20"/>
    </row>
    <row r="36" spans="2:24" x14ac:dyDescent="0.25">
      <c r="B36" s="263" t="s">
        <v>301</v>
      </c>
      <c r="C36" s="71" t="str">
        <f t="shared" ref="C36:L36" si="6">IF(C35*C34=0,"---",C35*C34)</f>
        <v>---</v>
      </c>
      <c r="D36" s="71" t="str">
        <f t="shared" si="6"/>
        <v>---</v>
      </c>
      <c r="E36" s="71" t="str">
        <f t="shared" si="6"/>
        <v>---</v>
      </c>
      <c r="F36" s="71" t="str">
        <f t="shared" si="6"/>
        <v>---</v>
      </c>
      <c r="G36" s="71" t="str">
        <f t="shared" si="6"/>
        <v>---</v>
      </c>
      <c r="H36" s="71" t="str">
        <f t="shared" si="6"/>
        <v>---</v>
      </c>
      <c r="I36" s="71" t="str">
        <f t="shared" si="6"/>
        <v>---</v>
      </c>
      <c r="J36" s="71" t="str">
        <f t="shared" si="6"/>
        <v>---</v>
      </c>
      <c r="K36" s="71" t="str">
        <f t="shared" si="6"/>
        <v>---</v>
      </c>
      <c r="L36" s="71" t="str">
        <f t="shared" si="6"/>
        <v>---</v>
      </c>
      <c r="M36" s="74" t="str">
        <f>IFERROR(AVERAGEIF(C36:L36, "&lt;&gt;0"),"---")</f>
        <v>---</v>
      </c>
      <c r="N36" s="74" t="str">
        <f>_xlfn.MINIFS(C36:H36, C36:H36, "&lt;&gt;0")&amp;" – "&amp;_xlfn.MAXIFS(C36:H36, C36:H36, "&lt;&gt;0")</f>
        <v>0 – 0</v>
      </c>
      <c r="O36" s="20"/>
    </row>
    <row r="37" spans="2:24" x14ac:dyDescent="0.25">
      <c r="B37" s="264" t="s">
        <v>52</v>
      </c>
      <c r="C37" s="832"/>
      <c r="D37" s="833"/>
      <c r="E37" s="833"/>
      <c r="F37" s="833"/>
      <c r="G37" s="833"/>
      <c r="H37" s="833"/>
      <c r="I37" s="424"/>
      <c r="J37" s="424"/>
      <c r="K37" s="424"/>
      <c r="L37" s="424"/>
      <c r="M37" s="426"/>
      <c r="N37" s="426"/>
      <c r="O37" s="425"/>
    </row>
    <row r="38" spans="2:24" x14ac:dyDescent="0.25">
      <c r="B38" s="263" t="s">
        <v>301</v>
      </c>
      <c r="C38" s="229">
        <f t="shared" ref="C38:L38" si="7">IF(SUM(C36,C31,C26)=0,"---",SUM(C36,C31,C26))</f>
        <v>0.35</v>
      </c>
      <c r="D38" s="230">
        <f t="shared" si="7"/>
        <v>0.36000000000000004</v>
      </c>
      <c r="E38" s="230" t="str">
        <f t="shared" si="7"/>
        <v>---</v>
      </c>
      <c r="F38" s="230" t="str">
        <f t="shared" si="7"/>
        <v>---</v>
      </c>
      <c r="G38" s="230" t="str">
        <f t="shared" si="7"/>
        <v>---</v>
      </c>
      <c r="H38" s="230" t="str">
        <f t="shared" si="7"/>
        <v>---</v>
      </c>
      <c r="I38" s="230" t="str">
        <f t="shared" si="7"/>
        <v>---</v>
      </c>
      <c r="J38" s="230" t="str">
        <f t="shared" si="7"/>
        <v>---</v>
      </c>
      <c r="K38" s="230" t="str">
        <f t="shared" si="7"/>
        <v>---</v>
      </c>
      <c r="L38" s="231" t="str">
        <f t="shared" si="7"/>
        <v>---</v>
      </c>
      <c r="M38" s="232">
        <f>IFERROR(AVERAGEIF(C38:L38, "&lt;&gt;0"),"---")</f>
        <v>0.35499999999999998</v>
      </c>
      <c r="N38" s="74" t="str">
        <f>ROUND(_xlfn.MINIFS(C38:H38, C38:H38, "&lt;&gt;0"),0)&amp;" – "&amp;_xlfn.MAXIFS(C38:H38, C38:H38, "&lt;&gt;0")</f>
        <v>0 – 0.36</v>
      </c>
      <c r="O38" s="20"/>
    </row>
    <row r="39" spans="2:24" x14ac:dyDescent="0.25">
      <c r="B39" s="265" t="s">
        <v>302</v>
      </c>
      <c r="C39" s="233">
        <f t="shared" ref="C39:L39" si="8">IFERROR(C38*12, "---")</f>
        <v>4.1999999999999993</v>
      </c>
      <c r="D39" s="234">
        <f t="shared" si="8"/>
        <v>4.32</v>
      </c>
      <c r="E39" s="234" t="str">
        <f t="shared" si="8"/>
        <v>---</v>
      </c>
      <c r="F39" s="234" t="str">
        <f t="shared" si="8"/>
        <v>---</v>
      </c>
      <c r="G39" s="234" t="str">
        <f t="shared" si="8"/>
        <v>---</v>
      </c>
      <c r="H39" s="234" t="str">
        <f t="shared" si="8"/>
        <v>---</v>
      </c>
      <c r="I39" s="234" t="str">
        <f t="shared" si="8"/>
        <v>---</v>
      </c>
      <c r="J39" s="234" t="str">
        <f t="shared" si="8"/>
        <v>---</v>
      </c>
      <c r="K39" s="234" t="str">
        <f t="shared" si="8"/>
        <v>---</v>
      </c>
      <c r="L39" s="235" t="str">
        <f t="shared" si="8"/>
        <v>---</v>
      </c>
      <c r="M39" s="236">
        <f>IFERROR(AVERAGEIF(C39:L39, "&lt;&gt;0"),"---")</f>
        <v>4.26</v>
      </c>
      <c r="N39" s="244" t="str">
        <f>ROUND(_xlfn.MINIFS(C39:H39, C39:H39, "&lt;&gt;0"),0)&amp;" – "&amp;_xlfn.MAXIFS(C39:H39, C39:H39, "&lt;&gt;0")</f>
        <v>4 – 4.32</v>
      </c>
      <c r="O39" s="373"/>
    </row>
    <row r="40" spans="2:24" x14ac:dyDescent="0.25">
      <c r="O40" s="305"/>
    </row>
    <row r="41" spans="2:24" x14ac:dyDescent="0.25">
      <c r="B41" s="418" t="s">
        <v>144</v>
      </c>
      <c r="C41" s="419"/>
      <c r="D41" s="420"/>
      <c r="E41" s="420"/>
      <c r="F41" s="420"/>
      <c r="G41" s="420"/>
      <c r="H41" s="420"/>
      <c r="I41" s="420"/>
      <c r="J41" s="420"/>
      <c r="K41" s="420"/>
      <c r="L41" s="420"/>
      <c r="M41" s="421"/>
      <c r="N41" s="422"/>
      <c r="O41" s="258" t="s">
        <v>28</v>
      </c>
      <c r="Q41" s="278"/>
      <c r="R41" s="278"/>
      <c r="S41" s="278"/>
      <c r="T41" s="278"/>
      <c r="U41" s="278"/>
      <c r="V41" s="278"/>
      <c r="W41" s="278"/>
      <c r="X41" s="278"/>
    </row>
    <row r="42" spans="2:24" x14ac:dyDescent="0.25">
      <c r="B42" s="612" t="s">
        <v>373</v>
      </c>
      <c r="C42" s="613"/>
      <c r="D42" s="614"/>
      <c r="E42" s="614"/>
      <c r="F42" s="614"/>
      <c r="G42" s="614"/>
      <c r="H42" s="614"/>
      <c r="I42" s="614"/>
      <c r="J42" s="614"/>
      <c r="K42" s="614"/>
      <c r="L42" s="615"/>
      <c r="M42" s="243">
        <f>IFERROR(M18*M39, "---")</f>
        <v>25.56</v>
      </c>
      <c r="N42" s="243" t="str">
        <f>ROUND((_xlfn.MINIFS(C18:L18, C18:L18, "&lt;&gt;0"))*(_xlfn.MINIFS(C39:L39, C39:L39, "&lt;&gt;0")),0)&amp;" – "&amp;ROUND((_xlfn.MAXIFS(C18:L18, C18:L18, "&lt;&gt;0"))*(_xlfn.MAXIFS(C39:L39, C39:L39, "&lt;&gt;0")),0)</f>
        <v>25 – 26</v>
      </c>
      <c r="O42" s="20"/>
      <c r="Q42" s="278"/>
      <c r="R42" s="278"/>
      <c r="S42" s="278"/>
      <c r="T42" s="278"/>
      <c r="U42" s="278"/>
      <c r="V42" s="278"/>
      <c r="W42" s="278"/>
      <c r="X42" s="278"/>
    </row>
    <row r="43" spans="2:24" x14ac:dyDescent="0.25">
      <c r="B43" s="578" t="s">
        <v>374</v>
      </c>
      <c r="C43" s="616"/>
      <c r="D43" s="617"/>
      <c r="E43" s="617"/>
      <c r="F43" s="617"/>
      <c r="G43" s="617"/>
      <c r="H43" s="617"/>
      <c r="I43" s="617"/>
      <c r="J43" s="617"/>
      <c r="K43" s="617"/>
      <c r="L43" s="618"/>
      <c r="M43" s="250" t="str">
        <f>IFERROR(M19*M15*12, "---")</f>
        <v>---</v>
      </c>
      <c r="N43" s="251" t="str">
        <f>ROUND((_xlfn.MINIFS(C19:L19, C19:L19, "&lt;&gt;0"))*(_xlfn.MINIFS(C15:L15, C15:L15, "&lt;&gt;0")),0)&amp;" – "&amp;ROUND((_xlfn.MAXIFS(C19:L19, C19:L19, "&lt;&gt;0"))*(_xlfn.MAXIFS(C15:L15, C15:L15, "&lt;&gt;0")),0)</f>
        <v>0 – 0</v>
      </c>
      <c r="O43" s="373"/>
      <c r="Q43" s="278"/>
      <c r="R43" s="278"/>
      <c r="S43" s="278"/>
      <c r="T43" s="278"/>
      <c r="U43" s="278"/>
      <c r="V43" s="278"/>
      <c r="W43" s="278"/>
      <c r="X43" s="278"/>
    </row>
    <row r="44" spans="2:24" s="305" customFormat="1" x14ac:dyDescent="0.25">
      <c r="C44" s="372"/>
      <c r="D44" s="372"/>
      <c r="E44" s="372"/>
      <c r="F44" s="372"/>
      <c r="G44" s="372"/>
      <c r="H44" s="372"/>
      <c r="I44" s="372"/>
      <c r="J44" s="372"/>
      <c r="K44" s="372"/>
      <c r="L44" s="372"/>
      <c r="M44" s="372"/>
      <c r="N44" s="372"/>
    </row>
    <row r="46" spans="2:24" x14ac:dyDescent="0.25">
      <c r="B46" s="280"/>
    </row>
  </sheetData>
  <sheetProtection algorithmName="SHA-512" hashValue="rhUSd+ORsuLjaQCAObx912BywoS0fjPBwgM+SQqNktetkB66jLBNHU7HqQwSCGOk555IH7MLVlSVW8WYp8zA7A==" saltValue="qbQ/Pf8Mz8aZ2LCkwdhJpw==" spinCount="100000" sheet="1" selectLockedCells="1"/>
  <mergeCells count="6">
    <mergeCell ref="C22:H22"/>
    <mergeCell ref="C27:H27"/>
    <mergeCell ref="C32:H32"/>
    <mergeCell ref="C37:H37"/>
    <mergeCell ref="A1:N1"/>
    <mergeCell ref="A2:N2"/>
  </mergeCells>
  <dataValidations count="1">
    <dataValidation type="list" allowBlank="1" showInputMessage="1" showErrorMessage="1" sqref="C6:L6">
      <formula1>stakeholderlist</formula1>
    </dataValidation>
  </dataValidations>
  <pageMargins left="0.25" right="0.25" top="0.75" bottom="0.75" header="0.3" footer="0.3"/>
  <pageSetup scale="35"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62"/>
  <sheetViews>
    <sheetView zoomScale="80" zoomScaleNormal="80" workbookViewId="0">
      <selection activeCell="C7" sqref="C7:E7"/>
    </sheetView>
  </sheetViews>
  <sheetFormatPr defaultColWidth="9.140625" defaultRowHeight="15" x14ac:dyDescent="0.25"/>
  <cols>
    <col min="1" max="1" width="2.28515625" style="271" customWidth="1"/>
    <col min="2" max="2" width="46.42578125" style="271" customWidth="1"/>
    <col min="3" max="5" width="14.28515625" style="271" customWidth="1"/>
    <col min="6" max="6" width="42.28515625" style="271" customWidth="1"/>
    <col min="7" max="7" width="42.28515625" style="305" customWidth="1"/>
    <col min="8" max="10" width="27.42578125" style="271" customWidth="1"/>
    <col min="11" max="11" width="16.85546875" style="271" customWidth="1"/>
    <col min="12" max="16384" width="9.140625" style="271"/>
  </cols>
  <sheetData>
    <row r="1" spans="1:19" ht="27.75" customHeight="1" x14ac:dyDescent="0.3">
      <c r="A1" s="802" t="str">
        <f>"ASGM Site: "&amp;'1-Location Info'!C3&amp;" | Observations"</f>
        <v>ASGM Site: Placerton | Observations</v>
      </c>
      <c r="B1" s="802"/>
      <c r="C1" s="802"/>
      <c r="D1" s="802"/>
      <c r="E1" s="802"/>
      <c r="F1" s="802"/>
      <c r="G1" s="802"/>
      <c r="H1" s="349"/>
      <c r="I1" s="349"/>
      <c r="J1" s="349"/>
      <c r="K1" s="349"/>
      <c r="L1" s="350"/>
      <c r="M1" s="351"/>
      <c r="N1" s="351"/>
      <c r="O1" s="351"/>
      <c r="P1" s="351"/>
      <c r="Q1" s="351"/>
      <c r="R1" s="351"/>
      <c r="S1" s="351"/>
    </row>
    <row r="2" spans="1:19" ht="24.75" customHeight="1" x14ac:dyDescent="0.3">
      <c r="A2" s="819" t="s">
        <v>31</v>
      </c>
      <c r="B2" s="819"/>
      <c r="C2" s="819"/>
      <c r="D2" s="819"/>
      <c r="E2" s="819"/>
      <c r="F2" s="819"/>
      <c r="G2" s="819"/>
      <c r="H2" s="352"/>
      <c r="I2" s="352"/>
      <c r="J2" s="352"/>
      <c r="K2" s="352"/>
      <c r="L2" s="350"/>
      <c r="M2" s="351"/>
      <c r="N2" s="351"/>
      <c r="O2" s="351"/>
      <c r="P2" s="351"/>
      <c r="Q2" s="351"/>
      <c r="R2" s="351"/>
      <c r="S2" s="351"/>
    </row>
    <row r="3" spans="1:19" ht="14.25" customHeight="1" x14ac:dyDescent="0.25"/>
    <row r="4" spans="1:19" ht="25.5" customHeight="1" x14ac:dyDescent="0.25">
      <c r="B4" s="374" t="s">
        <v>46</v>
      </c>
      <c r="C4" s="862" t="s">
        <v>19</v>
      </c>
      <c r="D4" s="863"/>
      <c r="E4" s="863"/>
      <c r="F4" s="864"/>
      <c r="G4" s="271"/>
      <c r="H4" s="861"/>
      <c r="I4" s="861"/>
      <c r="J4" s="861"/>
    </row>
    <row r="5" spans="1:19" x14ac:dyDescent="0.25">
      <c r="G5" s="271"/>
    </row>
    <row r="6" spans="1:19" ht="29.25" customHeight="1" x14ac:dyDescent="0.25">
      <c r="B6" s="549" t="s">
        <v>55</v>
      </c>
      <c r="C6" s="865" t="s">
        <v>57</v>
      </c>
      <c r="D6" s="866"/>
      <c r="E6" s="867"/>
      <c r="F6" s="377" t="s">
        <v>58</v>
      </c>
      <c r="G6" s="378" t="s">
        <v>59</v>
      </c>
    </row>
    <row r="7" spans="1:19" ht="15.75" customHeight="1" x14ac:dyDescent="0.25">
      <c r="B7" s="44" t="s">
        <v>90</v>
      </c>
      <c r="C7" s="843" t="s">
        <v>89</v>
      </c>
      <c r="D7" s="844"/>
      <c r="E7" s="845"/>
      <c r="F7" s="18" t="s">
        <v>91</v>
      </c>
      <c r="G7" s="18"/>
    </row>
    <row r="8" spans="1:19" ht="15.75" customHeight="1" x14ac:dyDescent="0.25">
      <c r="B8" s="17" t="s">
        <v>72</v>
      </c>
      <c r="C8" s="840" t="s">
        <v>87</v>
      </c>
      <c r="D8" s="841"/>
      <c r="E8" s="842"/>
      <c r="F8" s="19" t="s">
        <v>92</v>
      </c>
      <c r="G8" s="19"/>
    </row>
    <row r="9" spans="1:19" ht="15.75" customHeight="1" x14ac:dyDescent="0.25">
      <c r="B9" s="16" t="s">
        <v>83</v>
      </c>
      <c r="C9" s="840">
        <v>20</v>
      </c>
      <c r="D9" s="841"/>
      <c r="E9" s="842"/>
      <c r="F9" s="19">
        <v>2</v>
      </c>
      <c r="G9" s="19"/>
    </row>
    <row r="10" spans="1:19" ht="15.75" customHeight="1" x14ac:dyDescent="0.25">
      <c r="B10" s="17" t="s">
        <v>82</v>
      </c>
      <c r="C10" s="840">
        <v>10</v>
      </c>
      <c r="D10" s="841"/>
      <c r="E10" s="842"/>
      <c r="F10" s="19">
        <v>2</v>
      </c>
      <c r="G10" s="19"/>
    </row>
    <row r="11" spans="1:19" ht="15.75" customHeight="1" x14ac:dyDescent="0.25">
      <c r="B11" s="17" t="s">
        <v>84</v>
      </c>
      <c r="C11" s="840">
        <v>10</v>
      </c>
      <c r="D11" s="841"/>
      <c r="E11" s="842"/>
      <c r="F11" s="19">
        <v>50</v>
      </c>
      <c r="G11" s="19"/>
    </row>
    <row r="12" spans="1:19" ht="14.25" customHeight="1" x14ac:dyDescent="0.25">
      <c r="B12" s="45" t="s">
        <v>73</v>
      </c>
      <c r="C12" s="840"/>
      <c r="D12" s="841"/>
      <c r="E12" s="842"/>
      <c r="F12" s="19"/>
      <c r="G12" s="19"/>
    </row>
    <row r="13" spans="1:19" ht="264.75" customHeight="1" x14ac:dyDescent="0.25">
      <c r="B13" s="518" t="s">
        <v>85</v>
      </c>
      <c r="C13" s="849" t="s">
        <v>326</v>
      </c>
      <c r="D13" s="850"/>
      <c r="E13" s="851"/>
      <c r="F13" s="519" t="s">
        <v>327</v>
      </c>
      <c r="G13" s="520"/>
    </row>
    <row r="15" spans="1:19" ht="29.25" customHeight="1" x14ac:dyDescent="0.25">
      <c r="B15" s="550" t="s">
        <v>274</v>
      </c>
      <c r="C15" s="852" t="s">
        <v>129</v>
      </c>
      <c r="D15" s="853"/>
      <c r="E15" s="854"/>
      <c r="F15" s="55" t="s">
        <v>130</v>
      </c>
      <c r="G15" s="55" t="s">
        <v>131</v>
      </c>
    </row>
    <row r="16" spans="1:19" x14ac:dyDescent="0.25">
      <c r="B16" s="13" t="s">
        <v>121</v>
      </c>
      <c r="C16" s="843" t="s">
        <v>122</v>
      </c>
      <c r="D16" s="844"/>
      <c r="E16" s="845"/>
      <c r="F16" s="15" t="s">
        <v>123</v>
      </c>
      <c r="G16" s="19"/>
    </row>
    <row r="17" spans="2:7" x14ac:dyDescent="0.25">
      <c r="B17" s="13" t="s">
        <v>124</v>
      </c>
      <c r="C17" s="840">
        <v>4</v>
      </c>
      <c r="D17" s="841"/>
      <c r="E17" s="842"/>
      <c r="F17" s="15">
        <v>0.1</v>
      </c>
      <c r="G17" s="79"/>
    </row>
    <row r="18" spans="2:7" x14ac:dyDescent="0.25">
      <c r="B18" s="13" t="s">
        <v>126</v>
      </c>
      <c r="C18" s="840">
        <v>4</v>
      </c>
      <c r="D18" s="841"/>
      <c r="E18" s="842"/>
      <c r="F18" s="15">
        <v>10</v>
      </c>
      <c r="G18" s="79"/>
    </row>
    <row r="19" spans="2:7" x14ac:dyDescent="0.25">
      <c r="B19" s="17" t="s">
        <v>127</v>
      </c>
      <c r="C19" s="840">
        <v>2</v>
      </c>
      <c r="D19" s="841"/>
      <c r="E19" s="842"/>
      <c r="F19" s="15">
        <v>2</v>
      </c>
      <c r="G19" s="80"/>
    </row>
    <row r="20" spans="2:7" x14ac:dyDescent="0.25">
      <c r="B20" s="17" t="s">
        <v>132</v>
      </c>
      <c r="C20" s="840">
        <v>10</v>
      </c>
      <c r="D20" s="841"/>
      <c r="E20" s="842"/>
      <c r="F20" s="15">
        <v>16</v>
      </c>
      <c r="G20" s="80"/>
    </row>
    <row r="21" spans="2:7" x14ac:dyDescent="0.25">
      <c r="B21" s="17" t="s">
        <v>84</v>
      </c>
      <c r="C21" s="840">
        <v>2</v>
      </c>
      <c r="D21" s="841"/>
      <c r="E21" s="842"/>
      <c r="F21" s="15">
        <v>1</v>
      </c>
      <c r="G21" s="80"/>
    </row>
    <row r="22" spans="2:7" x14ac:dyDescent="0.25">
      <c r="B22" s="17" t="s">
        <v>128</v>
      </c>
      <c r="C22" s="840">
        <v>6</v>
      </c>
      <c r="D22" s="841"/>
      <c r="E22" s="842"/>
      <c r="F22" s="15">
        <v>6</v>
      </c>
      <c r="G22" s="80"/>
    </row>
    <row r="23" spans="2:7" ht="86.25" customHeight="1" x14ac:dyDescent="0.25">
      <c r="B23" s="518" t="s">
        <v>125</v>
      </c>
      <c r="C23" s="855" t="s">
        <v>401</v>
      </c>
      <c r="D23" s="856"/>
      <c r="E23" s="857"/>
      <c r="F23" s="521" t="s">
        <v>402</v>
      </c>
      <c r="G23" s="520"/>
    </row>
    <row r="24" spans="2:7" ht="15" customHeight="1" x14ac:dyDescent="0.25">
      <c r="B24" s="380"/>
      <c r="C24" s="381"/>
      <c r="D24" s="381"/>
      <c r="E24" s="381"/>
      <c r="F24" s="381"/>
    </row>
    <row r="25" spans="2:7" ht="29.25" customHeight="1" x14ac:dyDescent="0.25">
      <c r="B25" s="548" t="s">
        <v>56</v>
      </c>
      <c r="C25" s="846" t="s">
        <v>79</v>
      </c>
      <c r="D25" s="847"/>
      <c r="E25" s="848"/>
      <c r="F25" s="383" t="s">
        <v>80</v>
      </c>
      <c r="G25" s="383" t="s">
        <v>81</v>
      </c>
    </row>
    <row r="26" spans="2:7" x14ac:dyDescent="0.25">
      <c r="B26" s="13" t="s">
        <v>74</v>
      </c>
      <c r="C26" s="843" t="s">
        <v>438</v>
      </c>
      <c r="D26" s="844"/>
      <c r="E26" s="845"/>
      <c r="F26" s="15" t="s">
        <v>439</v>
      </c>
      <c r="G26" s="19"/>
    </row>
    <row r="27" spans="2:7" x14ac:dyDescent="0.25">
      <c r="B27" s="13" t="s">
        <v>78</v>
      </c>
      <c r="C27" s="840" t="s">
        <v>61</v>
      </c>
      <c r="D27" s="841"/>
      <c r="E27" s="842"/>
      <c r="F27" s="15" t="s">
        <v>61</v>
      </c>
      <c r="G27" s="79"/>
    </row>
    <row r="28" spans="2:7" x14ac:dyDescent="0.25">
      <c r="B28" s="13" t="s">
        <v>75</v>
      </c>
      <c r="C28" s="840" t="s">
        <v>76</v>
      </c>
      <c r="D28" s="841"/>
      <c r="E28" s="842"/>
      <c r="F28" s="15" t="s">
        <v>77</v>
      </c>
      <c r="G28" s="79"/>
    </row>
    <row r="29" spans="2:7" x14ac:dyDescent="0.25">
      <c r="B29" s="16" t="s">
        <v>83</v>
      </c>
      <c r="C29" s="840">
        <v>15</v>
      </c>
      <c r="D29" s="841"/>
      <c r="E29" s="842"/>
      <c r="F29" s="15">
        <v>5</v>
      </c>
      <c r="G29" s="80"/>
    </row>
    <row r="30" spans="2:7" x14ac:dyDescent="0.25">
      <c r="B30" s="17" t="s">
        <v>82</v>
      </c>
      <c r="C30" s="840">
        <v>10</v>
      </c>
      <c r="D30" s="841"/>
      <c r="E30" s="842"/>
      <c r="F30" s="15">
        <v>5</v>
      </c>
      <c r="G30" s="80"/>
    </row>
    <row r="31" spans="2:7" x14ac:dyDescent="0.25">
      <c r="B31" s="17" t="s">
        <v>84</v>
      </c>
      <c r="C31" s="840">
        <v>6</v>
      </c>
      <c r="D31" s="841"/>
      <c r="E31" s="842"/>
      <c r="F31" s="15">
        <v>1</v>
      </c>
      <c r="G31" s="80"/>
    </row>
    <row r="32" spans="2:7" x14ac:dyDescent="0.25">
      <c r="B32" s="45" t="s">
        <v>54</v>
      </c>
      <c r="C32" s="840"/>
      <c r="D32" s="841"/>
      <c r="E32" s="842"/>
      <c r="F32" s="15"/>
      <c r="G32" s="80"/>
    </row>
    <row r="33" spans="2:9" ht="264.75" customHeight="1" x14ac:dyDescent="0.25">
      <c r="B33" s="518" t="s">
        <v>86</v>
      </c>
      <c r="C33" s="858" t="s">
        <v>328</v>
      </c>
      <c r="D33" s="859"/>
      <c r="E33" s="860"/>
      <c r="F33" s="521" t="s">
        <v>329</v>
      </c>
      <c r="G33" s="520"/>
    </row>
    <row r="35" spans="2:9" ht="29.25" customHeight="1" x14ac:dyDescent="0.25">
      <c r="B35" s="547" t="s">
        <v>323</v>
      </c>
      <c r="C35" s="526"/>
      <c r="D35" s="526"/>
      <c r="E35" s="526"/>
      <c r="F35" s="526"/>
      <c r="G35" s="527"/>
    </row>
    <row r="36" spans="2:9" ht="7.5" customHeight="1" x14ac:dyDescent="0.25">
      <c r="B36" s="524"/>
      <c r="C36" s="525"/>
      <c r="D36" s="525"/>
      <c r="E36" s="525"/>
      <c r="F36" s="525"/>
      <c r="G36" s="525"/>
    </row>
    <row r="37" spans="2:9" ht="10.5" customHeight="1" x14ac:dyDescent="0.25">
      <c r="B37" s="524"/>
      <c r="C37" s="528" t="s">
        <v>118</v>
      </c>
      <c r="D37" s="528" t="s">
        <v>119</v>
      </c>
      <c r="E37" s="528" t="s">
        <v>120</v>
      </c>
      <c r="F37" s="525"/>
      <c r="G37" s="525"/>
    </row>
    <row r="38" spans="2:9" ht="15" customHeight="1" x14ac:dyDescent="0.25">
      <c r="B38" s="533" t="s">
        <v>315</v>
      </c>
      <c r="C38" s="360">
        <v>1000</v>
      </c>
      <c r="D38" s="360">
        <v>800</v>
      </c>
      <c r="E38" s="360">
        <v>700</v>
      </c>
      <c r="F38" s="533" t="s">
        <v>311</v>
      </c>
      <c r="G38" s="839" t="s">
        <v>324</v>
      </c>
      <c r="H38" s="537"/>
      <c r="I38" s="537"/>
    </row>
    <row r="39" spans="2:9" ht="15" customHeight="1" x14ac:dyDescent="0.25">
      <c r="B39" s="533" t="s">
        <v>147</v>
      </c>
      <c r="C39" s="360">
        <v>400</v>
      </c>
      <c r="D39" s="360">
        <v>100</v>
      </c>
      <c r="E39" s="534">
        <v>0</v>
      </c>
      <c r="F39" s="532"/>
      <c r="G39" s="839"/>
      <c r="H39" s="537"/>
      <c r="I39" s="537"/>
    </row>
    <row r="40" spans="2:9" ht="15" customHeight="1" x14ac:dyDescent="0.25">
      <c r="B40" s="533" t="s">
        <v>146</v>
      </c>
      <c r="C40" s="360">
        <v>400</v>
      </c>
      <c r="D40" s="360">
        <v>100</v>
      </c>
      <c r="E40" s="534">
        <v>0</v>
      </c>
      <c r="F40" s="525"/>
      <c r="G40" s="839"/>
      <c r="H40" s="305"/>
      <c r="I40" s="305"/>
    </row>
    <row r="41" spans="2:9" s="305" customFormat="1" ht="15" customHeight="1" x14ac:dyDescent="0.25">
      <c r="B41" s="536"/>
      <c r="C41" s="539" t="s">
        <v>313</v>
      </c>
      <c r="D41" s="539" t="s">
        <v>314</v>
      </c>
      <c r="E41" s="535"/>
      <c r="F41" s="525"/>
      <c r="G41" s="839"/>
    </row>
    <row r="42" spans="2:9" ht="15" customHeight="1" x14ac:dyDescent="0.25">
      <c r="B42" s="533" t="s">
        <v>308</v>
      </c>
      <c r="C42" s="541">
        <v>75</v>
      </c>
      <c r="D42" s="541">
        <v>25</v>
      </c>
      <c r="E42" s="535"/>
      <c r="F42" s="525"/>
      <c r="G42" s="839"/>
    </row>
    <row r="43" spans="2:9" ht="44.25" customHeight="1" x14ac:dyDescent="0.25">
      <c r="B43" s="533" t="s">
        <v>309</v>
      </c>
      <c r="C43" s="822" t="s">
        <v>316</v>
      </c>
      <c r="D43" s="824"/>
      <c r="E43" s="537"/>
      <c r="F43" s="532" t="s">
        <v>312</v>
      </c>
      <c r="G43" s="839"/>
    </row>
    <row r="44" spans="2:9" s="305" customFormat="1" ht="4.5" customHeight="1" x14ac:dyDescent="0.25">
      <c r="B44" s="536"/>
      <c r="C44" s="538"/>
      <c r="D44" s="538"/>
      <c r="E44" s="537"/>
      <c r="F44" s="525"/>
      <c r="G44" s="839"/>
    </row>
    <row r="45" spans="2:9" ht="15" customHeight="1" x14ac:dyDescent="0.25">
      <c r="B45" s="533" t="s">
        <v>310</v>
      </c>
      <c r="C45" s="542">
        <v>6</v>
      </c>
      <c r="D45" s="540"/>
      <c r="E45" s="540"/>
      <c r="F45" s="525"/>
      <c r="G45" s="839"/>
    </row>
    <row r="46" spans="2:9" x14ac:dyDescent="0.25">
      <c r="B46" s="531"/>
      <c r="C46" s="335"/>
      <c r="D46" s="335"/>
      <c r="E46" s="335"/>
      <c r="F46" s="335"/>
      <c r="G46" s="340"/>
    </row>
    <row r="47" spans="2:9" ht="29.25" customHeight="1" x14ac:dyDescent="0.25">
      <c r="B47" s="545" t="s">
        <v>322</v>
      </c>
      <c r="C47" s="522"/>
      <c r="D47" s="522"/>
      <c r="E47" s="522"/>
      <c r="F47" s="522"/>
      <c r="G47" s="523"/>
    </row>
    <row r="48" spans="2:9" x14ac:dyDescent="0.25">
      <c r="B48" s="335"/>
      <c r="C48" s="335"/>
      <c r="D48" s="335"/>
      <c r="E48" s="335"/>
      <c r="F48" s="335"/>
      <c r="G48" s="340"/>
    </row>
    <row r="49" spans="2:7" ht="70.5" customHeight="1" x14ac:dyDescent="0.25">
      <c r="B49" s="529" t="s">
        <v>303</v>
      </c>
      <c r="C49" s="836"/>
      <c r="D49" s="837"/>
      <c r="E49" s="837"/>
      <c r="F49" s="837"/>
      <c r="G49" s="838"/>
    </row>
    <row r="50" spans="2:7" ht="70.5" customHeight="1" x14ac:dyDescent="0.25">
      <c r="B50" s="529" t="s">
        <v>304</v>
      </c>
      <c r="C50" s="836"/>
      <c r="D50" s="837"/>
      <c r="E50" s="837"/>
      <c r="F50" s="837"/>
      <c r="G50" s="838"/>
    </row>
    <row r="51" spans="2:7" ht="70.5" customHeight="1" x14ac:dyDescent="0.25">
      <c r="B51" s="530" t="s">
        <v>305</v>
      </c>
      <c r="C51" s="836"/>
      <c r="D51" s="837"/>
      <c r="E51" s="837"/>
      <c r="F51" s="837"/>
      <c r="G51" s="838"/>
    </row>
    <row r="52" spans="2:7" ht="70.5" customHeight="1" x14ac:dyDescent="0.25">
      <c r="B52" s="530" t="s">
        <v>306</v>
      </c>
      <c r="C52" s="836"/>
      <c r="D52" s="837"/>
      <c r="E52" s="837"/>
      <c r="F52" s="837"/>
      <c r="G52" s="838"/>
    </row>
    <row r="53" spans="2:7" ht="70.5" customHeight="1" x14ac:dyDescent="0.25">
      <c r="B53" s="530" t="s">
        <v>307</v>
      </c>
      <c r="C53" s="836"/>
      <c r="D53" s="837"/>
      <c r="E53" s="837"/>
      <c r="F53" s="837"/>
      <c r="G53" s="838"/>
    </row>
    <row r="55" spans="2:7" ht="29.25" customHeight="1" x14ac:dyDescent="0.25">
      <c r="B55" s="546" t="s">
        <v>321</v>
      </c>
      <c r="C55" s="543"/>
      <c r="D55" s="543"/>
      <c r="E55" s="543"/>
      <c r="F55" s="543"/>
      <c r="G55" s="544"/>
    </row>
    <row r="57" spans="2:7" ht="70.5" customHeight="1" x14ac:dyDescent="0.25">
      <c r="B57" s="529" t="s">
        <v>317</v>
      </c>
      <c r="C57" s="836"/>
      <c r="D57" s="837"/>
      <c r="E57" s="837"/>
      <c r="F57" s="837"/>
      <c r="G57" s="838"/>
    </row>
    <row r="58" spans="2:7" ht="70.5" customHeight="1" x14ac:dyDescent="0.25">
      <c r="B58" s="529" t="s">
        <v>318</v>
      </c>
      <c r="C58" s="836"/>
      <c r="D58" s="837"/>
      <c r="E58" s="837"/>
      <c r="F58" s="837"/>
      <c r="G58" s="838"/>
    </row>
    <row r="59" spans="2:7" ht="70.5" customHeight="1" x14ac:dyDescent="0.25">
      <c r="B59" s="529" t="s">
        <v>319</v>
      </c>
      <c r="C59" s="836"/>
      <c r="D59" s="837"/>
      <c r="E59" s="837"/>
      <c r="F59" s="837"/>
      <c r="G59" s="838"/>
    </row>
    <row r="60" spans="2:7" ht="70.5" customHeight="1" x14ac:dyDescent="0.25">
      <c r="B60" s="536" t="s">
        <v>320</v>
      </c>
      <c r="C60" s="836"/>
      <c r="D60" s="837"/>
      <c r="E60" s="837"/>
      <c r="F60" s="837"/>
      <c r="G60" s="838"/>
    </row>
    <row r="61" spans="2:7" x14ac:dyDescent="0.25">
      <c r="B61" s="335"/>
    </row>
    <row r="62" spans="2:7" x14ac:dyDescent="0.25">
      <c r="B62" s="335"/>
    </row>
  </sheetData>
  <sheetProtection algorithmName="SHA-512" hashValue="uNFxz2NvtA4QBuZ32V6enTqI1vTmBe/Vf9q+L6V0GxjB/VYVqMAqvO/pMRVda5/PMqsUsnO+JBVgL9n2BRgPKw==" saltValue="2UFLpoHR05FP+1PeA1THXg==" spinCount="100000" sheet="1" selectLockedCells="1"/>
  <mergeCells count="42">
    <mergeCell ref="H4:J4"/>
    <mergeCell ref="A1:G1"/>
    <mergeCell ref="A2:G2"/>
    <mergeCell ref="C4:F4"/>
    <mergeCell ref="C49:G49"/>
    <mergeCell ref="C12:E12"/>
    <mergeCell ref="C11:E11"/>
    <mergeCell ref="C10:E10"/>
    <mergeCell ref="C9:E9"/>
    <mergeCell ref="C8:E8"/>
    <mergeCell ref="C7:E7"/>
    <mergeCell ref="C6:E6"/>
    <mergeCell ref="C31:E31"/>
    <mergeCell ref="C30:E30"/>
    <mergeCell ref="C29:E29"/>
    <mergeCell ref="C28:E28"/>
    <mergeCell ref="C23:E23"/>
    <mergeCell ref="C22:E22"/>
    <mergeCell ref="C21:E21"/>
    <mergeCell ref="C20:E20"/>
    <mergeCell ref="C33:E33"/>
    <mergeCell ref="C32:E32"/>
    <mergeCell ref="C13:E13"/>
    <mergeCell ref="C19:E19"/>
    <mergeCell ref="C18:E18"/>
    <mergeCell ref="C17:E17"/>
    <mergeCell ref="C16:E16"/>
    <mergeCell ref="C15:E15"/>
    <mergeCell ref="G38:G42"/>
    <mergeCell ref="G43:G45"/>
    <mergeCell ref="C27:E27"/>
    <mergeCell ref="C26:E26"/>
    <mergeCell ref="C25:E25"/>
    <mergeCell ref="C57:G57"/>
    <mergeCell ref="C58:G58"/>
    <mergeCell ref="C59:G59"/>
    <mergeCell ref="C60:G60"/>
    <mergeCell ref="C43:D43"/>
    <mergeCell ref="C50:G50"/>
    <mergeCell ref="C51:G51"/>
    <mergeCell ref="C52:G52"/>
    <mergeCell ref="C53:G53"/>
  </mergeCells>
  <dataValidations count="1">
    <dataValidation type="list" allowBlank="1" showInputMessage="1" showErrorMessage="1" sqref="C4:E4">
      <formula1>SiteType</formula1>
    </dataValidation>
  </dataValidations>
  <pageMargins left="0" right="0" top="0" bottom="0" header="0" footer="0"/>
  <pageSetup scale="31"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00"/>
  <sheetViews>
    <sheetView zoomScale="80" zoomScaleNormal="80" workbookViewId="0">
      <selection activeCell="O9" sqref="O9"/>
    </sheetView>
  </sheetViews>
  <sheetFormatPr defaultColWidth="9.140625" defaultRowHeight="15" x14ac:dyDescent="0.25"/>
  <cols>
    <col min="1" max="1" width="3.140625" style="271" customWidth="1"/>
    <col min="2" max="2" width="58.7109375" style="271" customWidth="1"/>
    <col min="3" max="12" width="13.85546875" style="280" customWidth="1"/>
    <col min="13" max="13" width="13.28515625" style="280" customWidth="1"/>
    <col min="14" max="14" width="22.42578125" style="280" customWidth="1"/>
    <col min="15" max="15" width="82.5703125" style="271" customWidth="1"/>
    <col min="16" max="16" width="3.42578125" style="271" customWidth="1"/>
    <col min="17" max="17" width="72.7109375" style="271" customWidth="1"/>
    <col min="18" max="24" width="9.140625" style="305"/>
    <col min="25" max="16384" width="9.140625" style="271"/>
  </cols>
  <sheetData>
    <row r="1" spans="1:24" ht="28.5" customHeight="1" x14ac:dyDescent="0.3">
      <c r="A1" s="802" t="str">
        <f>"ASGM Site: "&amp;'1-Location Info'!C3&amp;" | Interviews with ASGM workers about Extraction"</f>
        <v>ASGM Site: Placerton | Interviews with ASGM workers about Extraction</v>
      </c>
      <c r="B1" s="802"/>
      <c r="C1" s="802"/>
      <c r="D1" s="802"/>
      <c r="E1" s="802"/>
      <c r="F1" s="802"/>
      <c r="G1" s="802"/>
      <c r="H1" s="802"/>
      <c r="I1" s="802"/>
      <c r="J1" s="802"/>
      <c r="K1" s="802"/>
      <c r="L1" s="802"/>
      <c r="M1" s="802"/>
      <c r="N1" s="802"/>
      <c r="O1" s="385"/>
      <c r="P1" s="385"/>
      <c r="Q1" s="385"/>
      <c r="R1" s="351"/>
      <c r="S1" s="351"/>
      <c r="T1" s="351"/>
      <c r="U1" s="351"/>
      <c r="V1" s="351"/>
      <c r="W1" s="351"/>
      <c r="X1" s="351"/>
    </row>
    <row r="2" spans="1:24" ht="24.75" customHeight="1" x14ac:dyDescent="0.3">
      <c r="A2" s="871" t="s">
        <v>171</v>
      </c>
      <c r="B2" s="871"/>
      <c r="C2" s="871"/>
      <c r="D2" s="871"/>
      <c r="E2" s="871"/>
      <c r="F2" s="871"/>
      <c r="G2" s="871"/>
      <c r="H2" s="871"/>
      <c r="I2" s="871"/>
      <c r="J2" s="871"/>
      <c r="K2" s="871"/>
      <c r="L2" s="871"/>
      <c r="M2" s="871"/>
      <c r="N2" s="871"/>
      <c r="O2" s="386"/>
      <c r="P2" s="386"/>
      <c r="Q2" s="386"/>
      <c r="R2" s="351"/>
      <c r="S2" s="351"/>
      <c r="T2" s="351"/>
      <c r="U2" s="351"/>
      <c r="V2" s="351"/>
      <c r="W2" s="351"/>
      <c r="X2" s="351"/>
    </row>
    <row r="3" spans="1:24" ht="14.25" customHeight="1" x14ac:dyDescent="0.25"/>
    <row r="4" spans="1:24" ht="31.5" customHeight="1" x14ac:dyDescent="0.25">
      <c r="A4" s="300"/>
      <c r="B4" s="376" t="s">
        <v>163</v>
      </c>
      <c r="C4" s="387" t="s">
        <v>12</v>
      </c>
      <c r="D4" s="387" t="s">
        <v>13</v>
      </c>
      <c r="E4" s="387" t="s">
        <v>14</v>
      </c>
      <c r="F4" s="387" t="s">
        <v>15</v>
      </c>
      <c r="G4" s="387" t="s">
        <v>16</v>
      </c>
      <c r="H4" s="387" t="s">
        <v>93</v>
      </c>
      <c r="I4" s="387" t="s">
        <v>94</v>
      </c>
      <c r="J4" s="387" t="s">
        <v>95</v>
      </c>
      <c r="K4" s="387" t="s">
        <v>96</v>
      </c>
      <c r="L4" s="387" t="s">
        <v>97</v>
      </c>
      <c r="M4" s="99" t="s">
        <v>173</v>
      </c>
      <c r="N4" s="99" t="s">
        <v>25</v>
      </c>
      <c r="O4" s="150" t="s">
        <v>60</v>
      </c>
      <c r="Q4" s="150" t="s">
        <v>151</v>
      </c>
    </row>
    <row r="5" spans="1:24" ht="16.5" customHeight="1" x14ac:dyDescent="0.25">
      <c r="A5" s="300"/>
      <c r="B5" s="388" t="s">
        <v>145</v>
      </c>
      <c r="C5" s="389"/>
      <c r="D5" s="389"/>
      <c r="E5" s="389"/>
      <c r="F5" s="389"/>
      <c r="G5" s="389"/>
      <c r="H5" s="389"/>
      <c r="I5" s="389"/>
      <c r="J5" s="389"/>
      <c r="K5" s="389"/>
      <c r="L5" s="389"/>
      <c r="M5" s="88"/>
      <c r="N5" s="166"/>
      <c r="O5" s="390"/>
      <c r="Q5" s="868" t="str">
        <f>IF('4-ASGM Site Observations'!C13=0,"n/a",'4-ASGM Site Observations'!C13)</f>
        <v>Hard rock mining from shafts on the mountain immediately to the east of the community. Packed in ~50kg bags. Transported on motorcycles to processing site in the community below. Extracting and processing are done by separate workers (extraction workers do not process and vice versa)</v>
      </c>
    </row>
    <row r="6" spans="1:24" ht="30" x14ac:dyDescent="0.25">
      <c r="B6" s="260" t="s">
        <v>158</v>
      </c>
      <c r="C6" s="94" t="s">
        <v>238</v>
      </c>
      <c r="D6" s="94" t="s">
        <v>239</v>
      </c>
      <c r="E6" s="94"/>
      <c r="F6" s="94"/>
      <c r="G6" s="94"/>
      <c r="H6" s="94"/>
      <c r="I6" s="94"/>
      <c r="J6" s="94"/>
      <c r="K6" s="94"/>
      <c r="L6" s="94"/>
      <c r="M6" s="93"/>
      <c r="N6" s="100"/>
      <c r="O6" s="167"/>
      <c r="Q6" s="869"/>
      <c r="R6" s="278"/>
      <c r="S6" s="278"/>
      <c r="T6" s="278"/>
      <c r="U6" s="278"/>
      <c r="V6" s="278"/>
      <c r="W6" s="278"/>
      <c r="X6" s="278"/>
    </row>
    <row r="7" spans="1:24" x14ac:dyDescent="0.25">
      <c r="B7" s="260" t="s">
        <v>157</v>
      </c>
      <c r="C7" s="25" t="s">
        <v>167</v>
      </c>
      <c r="D7" s="25" t="s">
        <v>168</v>
      </c>
      <c r="E7" s="25"/>
      <c r="F7" s="25"/>
      <c r="G7" s="25"/>
      <c r="H7" s="25"/>
      <c r="I7" s="25"/>
      <c r="J7" s="25"/>
      <c r="K7" s="25"/>
      <c r="L7" s="25"/>
      <c r="M7" s="93"/>
      <c r="N7" s="93"/>
      <c r="O7" s="167"/>
      <c r="Q7" s="869"/>
      <c r="R7" s="278"/>
      <c r="S7" s="278"/>
      <c r="T7" s="278"/>
      <c r="U7" s="278"/>
      <c r="V7" s="278"/>
      <c r="W7" s="278"/>
      <c r="X7" s="278"/>
    </row>
    <row r="8" spans="1:24" x14ac:dyDescent="0.25">
      <c r="B8" s="391" t="s">
        <v>160</v>
      </c>
      <c r="C8" s="21">
        <v>10</v>
      </c>
      <c r="D8" s="21">
        <v>10</v>
      </c>
      <c r="E8" s="21"/>
      <c r="F8" s="21"/>
      <c r="G8" s="21"/>
      <c r="H8" s="21"/>
      <c r="I8" s="21"/>
      <c r="J8" s="21"/>
      <c r="K8" s="21"/>
      <c r="L8" s="23"/>
      <c r="M8" s="101">
        <f t="shared" ref="M8:M22" si="0">IFERROR(AVERAGEIF(C8:L8, "&lt;&gt;0"),"---")</f>
        <v>10</v>
      </c>
      <c r="N8" s="101" t="str">
        <f>_xlfn.MINIFS(C8:L8, C8:L8, "&lt;&gt;0")&amp;" – "&amp;_xlfn.MAXIFS(C8:L8, C8:L8, "&lt;&gt;0")</f>
        <v>10 – 10</v>
      </c>
      <c r="O8" s="167"/>
      <c r="Q8" s="869"/>
      <c r="R8" s="278"/>
      <c r="S8" s="278"/>
      <c r="T8" s="278"/>
      <c r="U8" s="278"/>
      <c r="V8" s="278"/>
      <c r="W8" s="278"/>
      <c r="X8" s="278"/>
    </row>
    <row r="9" spans="1:24" x14ac:dyDescent="0.25">
      <c r="B9" s="391" t="s">
        <v>159</v>
      </c>
      <c r="C9" s="14">
        <v>0.7</v>
      </c>
      <c r="D9" s="14">
        <v>0.7</v>
      </c>
      <c r="E9" s="14"/>
      <c r="F9" s="14"/>
      <c r="G9" s="14"/>
      <c r="H9" s="14"/>
      <c r="I9" s="14"/>
      <c r="J9" s="14"/>
      <c r="K9" s="14"/>
      <c r="L9" s="14"/>
      <c r="M9" s="102">
        <f t="shared" si="0"/>
        <v>0.7</v>
      </c>
      <c r="N9" s="101" t="str">
        <f>(100*(_xlfn.MINIFS(C9:L9,C9:L9,"&lt;&gt;0"))&amp;"% – "&amp;(100*(_xlfn.MAXIFS(C9:L9,C9:L9,"&lt;&gt;0"))))&amp;"%"</f>
        <v>70% – 70%</v>
      </c>
      <c r="O9" s="80"/>
      <c r="Q9" s="869"/>
      <c r="R9" s="278"/>
      <c r="S9" s="278"/>
      <c r="T9" s="278"/>
      <c r="U9" s="278"/>
      <c r="V9" s="278"/>
      <c r="W9" s="278"/>
      <c r="X9" s="278"/>
    </row>
    <row r="10" spans="1:24" x14ac:dyDescent="0.25">
      <c r="B10" s="391" t="s">
        <v>190</v>
      </c>
      <c r="C10" s="21">
        <v>0.1</v>
      </c>
      <c r="D10" s="21">
        <v>0.1</v>
      </c>
      <c r="E10" s="21"/>
      <c r="F10" s="21"/>
      <c r="G10" s="21"/>
      <c r="H10" s="21"/>
      <c r="I10" s="21"/>
      <c r="J10" s="21"/>
      <c r="K10" s="21"/>
      <c r="L10" s="21"/>
      <c r="M10" s="101">
        <f t="shared" si="0"/>
        <v>0.1</v>
      </c>
      <c r="N10" s="101" t="str">
        <f t="shared" ref="N10:N21" si="1">_xlfn.MINIFS(C10:L10, C10:L10, "&lt;&gt;0")&amp;" – "&amp;_xlfn.MAXIFS(C10:L10, C10:L10, "&lt;&gt;0")</f>
        <v>0.1 – 0.1</v>
      </c>
      <c r="O10" s="167"/>
      <c r="Q10" s="869"/>
      <c r="R10" s="278"/>
      <c r="S10" s="278"/>
      <c r="T10" s="278"/>
      <c r="U10" s="278"/>
      <c r="V10" s="278"/>
      <c r="W10" s="278"/>
      <c r="X10" s="278"/>
    </row>
    <row r="11" spans="1:24" x14ac:dyDescent="0.25">
      <c r="B11" s="261" t="s">
        <v>176</v>
      </c>
      <c r="C11" s="21">
        <v>10</v>
      </c>
      <c r="D11" s="21">
        <v>10</v>
      </c>
      <c r="E11" s="21"/>
      <c r="F11" s="21"/>
      <c r="G11" s="21"/>
      <c r="H11" s="21"/>
      <c r="I11" s="21"/>
      <c r="J11" s="21"/>
      <c r="K11" s="21"/>
      <c r="L11" s="21"/>
      <c r="M11" s="103">
        <f t="shared" si="0"/>
        <v>10</v>
      </c>
      <c r="N11" s="101" t="str">
        <f t="shared" si="1"/>
        <v>10 – 10</v>
      </c>
      <c r="O11" s="167"/>
      <c r="Q11" s="869"/>
      <c r="R11" s="278"/>
      <c r="S11" s="278"/>
      <c r="T11" s="278"/>
      <c r="U11" s="278"/>
      <c r="V11" s="278"/>
      <c r="W11" s="278"/>
      <c r="X11" s="278"/>
    </row>
    <row r="12" spans="1:24" x14ac:dyDescent="0.25">
      <c r="B12" s="260" t="s">
        <v>83</v>
      </c>
      <c r="C12" s="21">
        <v>20</v>
      </c>
      <c r="D12" s="21">
        <v>20</v>
      </c>
      <c r="E12" s="21"/>
      <c r="F12" s="21"/>
      <c r="G12" s="21"/>
      <c r="H12" s="21"/>
      <c r="I12" s="21"/>
      <c r="J12" s="21"/>
      <c r="K12" s="21"/>
      <c r="L12" s="21"/>
      <c r="M12" s="103">
        <f t="shared" si="0"/>
        <v>20</v>
      </c>
      <c r="N12" s="101" t="str">
        <f t="shared" si="1"/>
        <v>20 – 20</v>
      </c>
      <c r="O12" s="167"/>
      <c r="Q12" s="869"/>
      <c r="R12" s="271"/>
      <c r="S12" s="278"/>
      <c r="T12" s="278"/>
      <c r="U12" s="278"/>
      <c r="V12" s="278"/>
      <c r="W12" s="278"/>
      <c r="X12" s="278"/>
    </row>
    <row r="13" spans="1:24" x14ac:dyDescent="0.25">
      <c r="B13" s="260" t="s">
        <v>82</v>
      </c>
      <c r="C13" s="21">
        <v>10</v>
      </c>
      <c r="D13" s="21">
        <v>11</v>
      </c>
      <c r="E13" s="21"/>
      <c r="F13" s="21"/>
      <c r="G13" s="21"/>
      <c r="H13" s="21"/>
      <c r="I13" s="21"/>
      <c r="J13" s="21"/>
      <c r="K13" s="21"/>
      <c r="L13" s="21"/>
      <c r="M13" s="103">
        <f t="shared" si="0"/>
        <v>10.5</v>
      </c>
      <c r="N13" s="101" t="str">
        <f t="shared" si="1"/>
        <v>10 – 11</v>
      </c>
      <c r="O13" s="167"/>
      <c r="Q13" s="869"/>
      <c r="R13" s="271"/>
      <c r="S13" s="278"/>
      <c r="T13" s="278"/>
      <c r="U13" s="278"/>
      <c r="V13" s="278"/>
      <c r="W13" s="278"/>
      <c r="X13" s="278"/>
    </row>
    <row r="14" spans="1:24" x14ac:dyDescent="0.25">
      <c r="B14" s="391" t="s">
        <v>141</v>
      </c>
      <c r="C14" s="21">
        <v>8</v>
      </c>
      <c r="D14" s="21">
        <v>8</v>
      </c>
      <c r="E14" s="21"/>
      <c r="F14" s="21"/>
      <c r="G14" s="21"/>
      <c r="H14" s="21"/>
      <c r="I14" s="21"/>
      <c r="J14" s="21"/>
      <c r="K14" s="21"/>
      <c r="L14" s="21"/>
      <c r="M14" s="103">
        <f t="shared" si="0"/>
        <v>8</v>
      </c>
      <c r="N14" s="101" t="str">
        <f t="shared" si="1"/>
        <v>8 – 8</v>
      </c>
      <c r="O14" s="167"/>
      <c r="Q14" s="869"/>
      <c r="R14" s="271"/>
      <c r="S14" s="278"/>
      <c r="T14" s="278"/>
      <c r="U14" s="278"/>
      <c r="V14" s="278"/>
      <c r="W14" s="278"/>
      <c r="X14" s="278"/>
    </row>
    <row r="15" spans="1:24" x14ac:dyDescent="0.25">
      <c r="B15" s="391" t="s">
        <v>133</v>
      </c>
      <c r="C15" s="21">
        <v>2</v>
      </c>
      <c r="D15" s="21">
        <v>2</v>
      </c>
      <c r="E15" s="21"/>
      <c r="F15" s="21"/>
      <c r="G15" s="21"/>
      <c r="H15" s="21"/>
      <c r="I15" s="21"/>
      <c r="J15" s="21"/>
      <c r="K15" s="21"/>
      <c r="L15" s="21"/>
      <c r="M15" s="103">
        <f t="shared" si="0"/>
        <v>2</v>
      </c>
      <c r="N15" s="101" t="str">
        <f t="shared" si="1"/>
        <v>2 – 2</v>
      </c>
      <c r="O15" s="167"/>
      <c r="Q15" s="869"/>
      <c r="R15" s="271"/>
      <c r="S15" s="278"/>
      <c r="T15" s="278"/>
      <c r="U15" s="278"/>
      <c r="V15" s="278"/>
      <c r="W15" s="278"/>
      <c r="X15" s="278"/>
    </row>
    <row r="16" spans="1:24" x14ac:dyDescent="0.25">
      <c r="B16" s="391" t="s">
        <v>134</v>
      </c>
      <c r="C16" s="21">
        <v>6</v>
      </c>
      <c r="D16" s="21">
        <v>6</v>
      </c>
      <c r="E16" s="21"/>
      <c r="F16" s="21"/>
      <c r="G16" s="21"/>
      <c r="H16" s="21"/>
      <c r="I16" s="21"/>
      <c r="J16" s="21"/>
      <c r="K16" s="21"/>
      <c r="L16" s="21"/>
      <c r="M16" s="103">
        <f t="shared" si="0"/>
        <v>6</v>
      </c>
      <c r="N16" s="101" t="str">
        <f t="shared" si="1"/>
        <v>6 – 6</v>
      </c>
      <c r="O16" s="167"/>
      <c r="Q16" s="869"/>
      <c r="R16" s="271"/>
      <c r="S16" s="278"/>
      <c r="T16" s="278"/>
      <c r="U16" s="278"/>
      <c r="V16" s="278"/>
      <c r="W16" s="278"/>
      <c r="X16" s="278"/>
    </row>
    <row r="17" spans="2:24" x14ac:dyDescent="0.25">
      <c r="B17" s="391" t="s">
        <v>135</v>
      </c>
      <c r="C17" s="21">
        <v>10</v>
      </c>
      <c r="D17" s="21">
        <v>10</v>
      </c>
      <c r="E17" s="21"/>
      <c r="F17" s="21"/>
      <c r="G17" s="21"/>
      <c r="H17" s="21"/>
      <c r="I17" s="21"/>
      <c r="J17" s="21"/>
      <c r="K17" s="21"/>
      <c r="L17" s="21"/>
      <c r="M17" s="103">
        <f t="shared" si="0"/>
        <v>10</v>
      </c>
      <c r="N17" s="101" t="str">
        <f t="shared" si="1"/>
        <v>10 – 10</v>
      </c>
      <c r="O17" s="167"/>
      <c r="Q17" s="869"/>
      <c r="R17" s="271"/>
      <c r="S17" s="278"/>
      <c r="T17" s="278"/>
      <c r="U17" s="278"/>
      <c r="V17" s="278"/>
      <c r="W17" s="278"/>
      <c r="X17" s="278"/>
    </row>
    <row r="18" spans="2:24" x14ac:dyDescent="0.25">
      <c r="B18" s="391" t="s">
        <v>136</v>
      </c>
      <c r="C18" s="21">
        <v>200</v>
      </c>
      <c r="D18" s="21">
        <v>200</v>
      </c>
      <c r="E18" s="21"/>
      <c r="F18" s="21"/>
      <c r="G18" s="21"/>
      <c r="H18" s="21"/>
      <c r="I18" s="21"/>
      <c r="J18" s="21"/>
      <c r="K18" s="21"/>
      <c r="L18" s="21"/>
      <c r="M18" s="103">
        <f t="shared" si="0"/>
        <v>200</v>
      </c>
      <c r="N18" s="101" t="str">
        <f t="shared" si="1"/>
        <v>200 – 200</v>
      </c>
      <c r="O18" s="167"/>
      <c r="Q18" s="869"/>
      <c r="R18" s="271"/>
      <c r="S18" s="278"/>
      <c r="T18" s="278"/>
      <c r="U18" s="278"/>
      <c r="V18" s="278"/>
      <c r="W18" s="278"/>
      <c r="X18" s="278"/>
    </row>
    <row r="19" spans="2:24" x14ac:dyDescent="0.25">
      <c r="B19" s="391" t="s">
        <v>137</v>
      </c>
      <c r="C19" s="21">
        <v>0.5</v>
      </c>
      <c r="D19" s="21">
        <v>0.5</v>
      </c>
      <c r="E19" s="21"/>
      <c r="F19" s="21"/>
      <c r="G19" s="21"/>
      <c r="H19" s="21"/>
      <c r="I19" s="21"/>
      <c r="J19" s="21"/>
      <c r="K19" s="21"/>
      <c r="L19" s="21"/>
      <c r="M19" s="104">
        <f t="shared" si="0"/>
        <v>0.5</v>
      </c>
      <c r="N19" s="105" t="str">
        <f t="shared" si="1"/>
        <v>0.5 – 0.5</v>
      </c>
      <c r="O19" s="167"/>
      <c r="Q19" s="869"/>
      <c r="R19" s="278"/>
      <c r="S19" s="278"/>
      <c r="T19" s="278"/>
      <c r="U19" s="278"/>
      <c r="V19" s="278"/>
      <c r="W19" s="278"/>
      <c r="X19" s="278"/>
    </row>
    <row r="20" spans="2:24" x14ac:dyDescent="0.25">
      <c r="B20" s="391" t="s">
        <v>138</v>
      </c>
      <c r="C20" s="21">
        <v>100</v>
      </c>
      <c r="D20" s="21">
        <v>120</v>
      </c>
      <c r="E20" s="21"/>
      <c r="F20" s="21"/>
      <c r="G20" s="21"/>
      <c r="H20" s="21"/>
      <c r="I20" s="21"/>
      <c r="J20" s="21"/>
      <c r="K20" s="21"/>
      <c r="L20" s="21"/>
      <c r="M20" s="101">
        <f t="shared" si="0"/>
        <v>110</v>
      </c>
      <c r="N20" s="101" t="str">
        <f t="shared" si="1"/>
        <v>100 – 120</v>
      </c>
      <c r="O20" s="167"/>
      <c r="Q20" s="869"/>
      <c r="R20" s="278"/>
      <c r="S20" s="278"/>
      <c r="T20" s="278"/>
      <c r="U20" s="278"/>
      <c r="V20" s="278"/>
      <c r="W20" s="278"/>
      <c r="X20" s="278"/>
    </row>
    <row r="21" spans="2:24" x14ac:dyDescent="0.25">
      <c r="B21" s="391" t="s">
        <v>156</v>
      </c>
      <c r="C21" s="21">
        <v>38</v>
      </c>
      <c r="D21" s="21">
        <v>35</v>
      </c>
      <c r="E21" s="21"/>
      <c r="F21" s="21"/>
      <c r="G21" s="21"/>
      <c r="H21" s="21"/>
      <c r="I21" s="21"/>
      <c r="J21" s="21"/>
      <c r="K21" s="21"/>
      <c r="L21" s="21"/>
      <c r="M21" s="106">
        <f t="shared" si="0"/>
        <v>36.5</v>
      </c>
      <c r="N21" s="106" t="str">
        <f t="shared" si="1"/>
        <v>35 – 38</v>
      </c>
      <c r="O21" s="167"/>
      <c r="Q21" s="869"/>
      <c r="R21" s="278"/>
      <c r="S21" s="278"/>
      <c r="T21" s="278"/>
      <c r="U21" s="278"/>
      <c r="V21" s="278"/>
      <c r="W21" s="278"/>
      <c r="X21" s="278"/>
    </row>
    <row r="22" spans="2:24" ht="15.75" thickBot="1" x14ac:dyDescent="0.3">
      <c r="B22" s="392" t="s">
        <v>161</v>
      </c>
      <c r="C22" s="96">
        <v>38</v>
      </c>
      <c r="D22" s="50">
        <v>35</v>
      </c>
      <c r="E22" s="50"/>
      <c r="F22" s="50"/>
      <c r="G22" s="50"/>
      <c r="H22" s="50"/>
      <c r="I22" s="50"/>
      <c r="J22" s="50"/>
      <c r="K22" s="50"/>
      <c r="L22" s="51"/>
      <c r="M22" s="107">
        <f t="shared" si="0"/>
        <v>36.5</v>
      </c>
      <c r="N22" s="107" t="str">
        <f>"$"&amp;(ROUND(_xlfn.MINIFS(C22:L22, C22:L22, "&lt;&gt;0"),2))&amp;" – $"&amp;(ROUND(_xlfn.MAXIFS(C22:L22, C22:L22, "&lt;&gt;0"),2))</f>
        <v>$35 – $38</v>
      </c>
      <c r="O22" s="171"/>
      <c r="Q22" s="870"/>
      <c r="R22" s="278"/>
      <c r="S22" s="278"/>
      <c r="T22" s="278"/>
      <c r="U22" s="278"/>
      <c r="V22" s="278"/>
      <c r="W22" s="278"/>
      <c r="X22" s="278"/>
    </row>
    <row r="23" spans="2:24" ht="15.75" thickTop="1" x14ac:dyDescent="0.25">
      <c r="B23" s="393" t="s">
        <v>144</v>
      </c>
      <c r="C23" s="394"/>
      <c r="D23" s="395"/>
      <c r="E23" s="395"/>
      <c r="F23" s="395"/>
      <c r="G23" s="395"/>
      <c r="H23" s="395"/>
      <c r="I23" s="395"/>
      <c r="J23" s="395"/>
      <c r="K23" s="395"/>
      <c r="L23" s="395"/>
      <c r="M23" s="84"/>
      <c r="N23" s="83"/>
      <c r="O23" s="112"/>
      <c r="Q23" s="278"/>
      <c r="R23" s="278"/>
      <c r="S23" s="278"/>
      <c r="T23" s="278"/>
      <c r="U23" s="278"/>
      <c r="V23" s="278"/>
      <c r="W23" s="278"/>
      <c r="X23" s="278"/>
    </row>
    <row r="24" spans="2:24" x14ac:dyDescent="0.25">
      <c r="B24" s="396" t="s">
        <v>188</v>
      </c>
      <c r="C24" s="397">
        <f t="shared" ref="C24:L24" si="2">IFERROR(IF(C11*C13*C15=0, "---",C11*C13*C15),"---")</f>
        <v>200</v>
      </c>
      <c r="D24" s="398">
        <f t="shared" si="2"/>
        <v>220</v>
      </c>
      <c r="E24" s="398" t="str">
        <f t="shared" si="2"/>
        <v>---</v>
      </c>
      <c r="F24" s="398" t="str">
        <f t="shared" si="2"/>
        <v>---</v>
      </c>
      <c r="G24" s="398" t="str">
        <f t="shared" si="2"/>
        <v>---</v>
      </c>
      <c r="H24" s="398" t="str">
        <f t="shared" si="2"/>
        <v>---</v>
      </c>
      <c r="I24" s="398" t="str">
        <f t="shared" si="2"/>
        <v>---</v>
      </c>
      <c r="J24" s="398" t="str">
        <f t="shared" si="2"/>
        <v>---</v>
      </c>
      <c r="K24" s="398" t="str">
        <f t="shared" si="2"/>
        <v>---</v>
      </c>
      <c r="L24" s="399" t="str">
        <f t="shared" si="2"/>
        <v>---</v>
      </c>
      <c r="M24" s="108">
        <f t="shared" ref="M24:M32" si="3">IFERROR(AVERAGEIF(C24:L24, "&lt;&gt;0"),"---")</f>
        <v>210</v>
      </c>
      <c r="N24" s="103" t="str">
        <f>ROUND(_xlfn.MINIFS(C24:L24, C24:L24, "&lt;&gt;0"),1)&amp;" – "&amp;ROUND(_xlfn.MAXIFS(C24:L24, C24:L24, "&lt;&gt;0"),1)</f>
        <v>200 – 220</v>
      </c>
      <c r="O24" s="172"/>
      <c r="Q24" s="278"/>
      <c r="R24" s="271"/>
      <c r="S24" s="278"/>
      <c r="T24" s="278"/>
      <c r="U24" s="278"/>
      <c r="V24" s="278"/>
      <c r="W24" s="278"/>
      <c r="X24" s="278"/>
    </row>
    <row r="25" spans="2:24" x14ac:dyDescent="0.25">
      <c r="B25" s="391" t="s">
        <v>382</v>
      </c>
      <c r="C25" s="397">
        <f t="shared" ref="C25:L25" si="4">IFERROR(IF(C10*C11*C15=0, "---",C10*C11*C15),"---")</f>
        <v>2</v>
      </c>
      <c r="D25" s="398">
        <f t="shared" si="4"/>
        <v>2</v>
      </c>
      <c r="E25" s="398" t="str">
        <f t="shared" si="4"/>
        <v>---</v>
      </c>
      <c r="F25" s="398" t="str">
        <f t="shared" si="4"/>
        <v>---</v>
      </c>
      <c r="G25" s="398" t="str">
        <f t="shared" si="4"/>
        <v>---</v>
      </c>
      <c r="H25" s="398" t="str">
        <f t="shared" si="4"/>
        <v>---</v>
      </c>
      <c r="I25" s="398" t="str">
        <f t="shared" si="4"/>
        <v>---</v>
      </c>
      <c r="J25" s="398" t="str">
        <f t="shared" si="4"/>
        <v>---</v>
      </c>
      <c r="K25" s="398" t="str">
        <f t="shared" si="4"/>
        <v>---</v>
      </c>
      <c r="L25" s="399" t="str">
        <f t="shared" si="4"/>
        <v>---</v>
      </c>
      <c r="M25" s="109">
        <f t="shared" si="3"/>
        <v>2</v>
      </c>
      <c r="N25" s="103" t="str">
        <f>ROUND(_xlfn.MINIFS(C25:L25, C25:L25, "&lt;&gt;0"),1)&amp;" – "&amp;ROUND(_xlfn.MAXIFS(C25:L25, C25:L25, "&lt;&gt;0"),1)</f>
        <v>2 – 2</v>
      </c>
      <c r="O25" s="173"/>
      <c r="Q25" s="278"/>
      <c r="R25" s="271"/>
      <c r="S25" s="278"/>
      <c r="T25" s="278"/>
      <c r="U25" s="278"/>
      <c r="V25" s="278"/>
      <c r="W25" s="278"/>
      <c r="X25" s="278"/>
    </row>
    <row r="26" spans="2:24" x14ac:dyDescent="0.25">
      <c r="B26" s="400" t="s">
        <v>383</v>
      </c>
      <c r="C26" s="397">
        <f t="shared" ref="C26:L26" si="5">IFERROR(IF(C10*C11*C15*C13=0, "---",C10*C11*C15*C13),"---")</f>
        <v>20</v>
      </c>
      <c r="D26" s="398">
        <f t="shared" si="5"/>
        <v>22</v>
      </c>
      <c r="E26" s="398" t="str">
        <f t="shared" si="5"/>
        <v>---</v>
      </c>
      <c r="F26" s="398" t="str">
        <f t="shared" si="5"/>
        <v>---</v>
      </c>
      <c r="G26" s="398" t="str">
        <f t="shared" si="5"/>
        <v>---</v>
      </c>
      <c r="H26" s="398" t="str">
        <f t="shared" si="5"/>
        <v>---</v>
      </c>
      <c r="I26" s="398" t="str">
        <f t="shared" si="5"/>
        <v>---</v>
      </c>
      <c r="J26" s="398" t="str">
        <f t="shared" si="5"/>
        <v>---</v>
      </c>
      <c r="K26" s="398" t="str">
        <f t="shared" si="5"/>
        <v>---</v>
      </c>
      <c r="L26" s="399" t="str">
        <f t="shared" si="5"/>
        <v>---</v>
      </c>
      <c r="M26" s="109">
        <f t="shared" si="3"/>
        <v>21</v>
      </c>
      <c r="N26" s="103" t="str">
        <f>ROUND(_xlfn.MINIFS(C26:L26, C26:L26, "&lt;&gt;0"),1)&amp;" – "&amp;ROUND(_xlfn.MAXIFS(C26:L26, C26:L26, "&lt;&gt;0"),1)</f>
        <v>20 – 22</v>
      </c>
      <c r="O26" s="173"/>
      <c r="Q26" s="278"/>
      <c r="R26" s="271"/>
      <c r="S26" s="278"/>
      <c r="T26" s="278"/>
      <c r="U26" s="278"/>
      <c r="V26" s="278"/>
      <c r="W26" s="278"/>
      <c r="X26" s="278"/>
    </row>
    <row r="27" spans="2:24" x14ac:dyDescent="0.25">
      <c r="B27" s="400" t="s">
        <v>384</v>
      </c>
      <c r="C27" s="252">
        <f t="shared" ref="C27:L27" si="6">IFERROR(IF(C10*C11*C15*C13*C18=0, "---",C10*C11*C15*C13*C18),"---")</f>
        <v>4000</v>
      </c>
      <c r="D27" s="253">
        <f t="shared" si="6"/>
        <v>4400</v>
      </c>
      <c r="E27" s="253" t="str">
        <f t="shared" si="6"/>
        <v>---</v>
      </c>
      <c r="F27" s="253" t="str">
        <f t="shared" si="6"/>
        <v>---</v>
      </c>
      <c r="G27" s="253" t="str">
        <f t="shared" si="6"/>
        <v>---</v>
      </c>
      <c r="H27" s="253" t="str">
        <f t="shared" si="6"/>
        <v>---</v>
      </c>
      <c r="I27" s="253" t="str">
        <f t="shared" si="6"/>
        <v>---</v>
      </c>
      <c r="J27" s="253" t="str">
        <f t="shared" si="6"/>
        <v>---</v>
      </c>
      <c r="K27" s="253" t="str">
        <f t="shared" si="6"/>
        <v>---</v>
      </c>
      <c r="L27" s="254" t="str">
        <f t="shared" si="6"/>
        <v>---</v>
      </c>
      <c r="M27" s="108">
        <f t="shared" si="3"/>
        <v>4200</v>
      </c>
      <c r="N27" s="106" t="str">
        <f>ROUND(_xlfn.MINIFS(C27:L27, C27:L27, "&lt;&gt;0"),0)&amp;" – "&amp;ROUND(_xlfn.MAXIFS(C27:L27, C27:L27, "&lt;&gt;0"),0)</f>
        <v>4000 – 4400</v>
      </c>
      <c r="O27" s="173"/>
      <c r="Q27" s="278"/>
      <c r="R27" s="271"/>
      <c r="S27" s="278"/>
      <c r="T27" s="278"/>
      <c r="U27" s="278"/>
      <c r="V27" s="278"/>
      <c r="W27" s="278"/>
      <c r="X27" s="278"/>
    </row>
    <row r="28" spans="2:24" x14ac:dyDescent="0.25">
      <c r="B28" s="400" t="s">
        <v>165</v>
      </c>
      <c r="C28" s="252">
        <f t="shared" ref="C28:L28" si="7">IFERROR(IF(C10*C11*C15*C13*C18*C8/1000=0, "---",C10*C11*C15*C13*C18*C8/1000),"---")</f>
        <v>40</v>
      </c>
      <c r="D28" s="253">
        <f t="shared" si="7"/>
        <v>44</v>
      </c>
      <c r="E28" s="253" t="str">
        <f t="shared" si="7"/>
        <v>---</v>
      </c>
      <c r="F28" s="253" t="str">
        <f t="shared" si="7"/>
        <v>---</v>
      </c>
      <c r="G28" s="253" t="str">
        <f t="shared" si="7"/>
        <v>---</v>
      </c>
      <c r="H28" s="253" t="str">
        <f t="shared" si="7"/>
        <v>---</v>
      </c>
      <c r="I28" s="253" t="str">
        <f t="shared" si="7"/>
        <v>---</v>
      </c>
      <c r="J28" s="253" t="str">
        <f t="shared" si="7"/>
        <v>---</v>
      </c>
      <c r="K28" s="253" t="str">
        <f t="shared" si="7"/>
        <v>---</v>
      </c>
      <c r="L28" s="254" t="str">
        <f t="shared" si="7"/>
        <v>---</v>
      </c>
      <c r="M28" s="108">
        <f t="shared" si="3"/>
        <v>42</v>
      </c>
      <c r="N28" s="106" t="str">
        <f>ROUND(_xlfn.MINIFS(C28:L28, C28:L28, "&lt;&gt;0"),0)&amp;" – "&amp;ROUND(_xlfn.MAXIFS(C28:L28, C28:L28, "&lt;&gt;0"),0)</f>
        <v>40 – 44</v>
      </c>
      <c r="O28" s="173"/>
      <c r="Q28" s="278"/>
      <c r="R28" s="278"/>
      <c r="S28" s="278"/>
      <c r="T28" s="278"/>
      <c r="U28" s="278"/>
      <c r="V28" s="278"/>
      <c r="W28" s="278"/>
      <c r="X28" s="278"/>
    </row>
    <row r="29" spans="2:24" x14ac:dyDescent="0.25">
      <c r="B29" s="266" t="s">
        <v>166</v>
      </c>
      <c r="C29" s="252">
        <f t="shared" ref="C29:L29" si="8">IFERROR(IF(C10*C11*C15*C13*C18*C8*C9/1000=0, "---",C10*C11*C15*C13*C18*C8*C9/1000),"---")</f>
        <v>28</v>
      </c>
      <c r="D29" s="253">
        <f t="shared" si="8"/>
        <v>30.799999999999997</v>
      </c>
      <c r="E29" s="253" t="str">
        <f t="shared" si="8"/>
        <v>---</v>
      </c>
      <c r="F29" s="253" t="str">
        <f t="shared" si="8"/>
        <v>---</v>
      </c>
      <c r="G29" s="253" t="str">
        <f t="shared" si="8"/>
        <v>---</v>
      </c>
      <c r="H29" s="253" t="str">
        <f t="shared" si="8"/>
        <v>---</v>
      </c>
      <c r="I29" s="253" t="str">
        <f t="shared" si="8"/>
        <v>---</v>
      </c>
      <c r="J29" s="253" t="str">
        <f t="shared" si="8"/>
        <v>---</v>
      </c>
      <c r="K29" s="253" t="str">
        <f t="shared" si="8"/>
        <v>---</v>
      </c>
      <c r="L29" s="254" t="str">
        <f t="shared" si="8"/>
        <v>---</v>
      </c>
      <c r="M29" s="108">
        <f t="shared" si="3"/>
        <v>29.4</v>
      </c>
      <c r="N29" s="106" t="str">
        <f>ROUND(_xlfn.MINIFS(C29:L29, C29:L29, "&lt;&gt;0"),0)&amp;" – "&amp;ROUND(_xlfn.MAXIFS(C29:L29, C29:L29, "&lt;&gt;0"),0)</f>
        <v>28 – 31</v>
      </c>
      <c r="O29" s="173"/>
      <c r="Q29" s="278"/>
      <c r="R29" s="278"/>
      <c r="S29" s="278"/>
      <c r="T29" s="278"/>
      <c r="U29" s="278"/>
      <c r="V29" s="278"/>
      <c r="W29" s="278"/>
      <c r="X29" s="278"/>
    </row>
    <row r="30" spans="2:24" x14ac:dyDescent="0.25">
      <c r="B30" s="266" t="s">
        <v>139</v>
      </c>
      <c r="C30" s="252">
        <f t="shared" ref="C30:L30" si="9">IFERROR(IF(C29*1000*C21=0, "---", C29*1000*C21), "---")</f>
        <v>1064000</v>
      </c>
      <c r="D30" s="253">
        <f t="shared" si="9"/>
        <v>1077999.9999999998</v>
      </c>
      <c r="E30" s="253" t="str">
        <f t="shared" si="9"/>
        <v>---</v>
      </c>
      <c r="F30" s="253" t="str">
        <f t="shared" si="9"/>
        <v>---</v>
      </c>
      <c r="G30" s="253" t="str">
        <f t="shared" si="9"/>
        <v>---</v>
      </c>
      <c r="H30" s="253" t="str">
        <f t="shared" si="9"/>
        <v>---</v>
      </c>
      <c r="I30" s="253" t="str">
        <f t="shared" si="9"/>
        <v>---</v>
      </c>
      <c r="J30" s="253" t="str">
        <f t="shared" si="9"/>
        <v>---</v>
      </c>
      <c r="K30" s="253" t="str">
        <f t="shared" si="9"/>
        <v>---</v>
      </c>
      <c r="L30" s="254" t="str">
        <f t="shared" si="9"/>
        <v>---</v>
      </c>
      <c r="M30" s="108">
        <f t="shared" si="3"/>
        <v>1071000</v>
      </c>
      <c r="N30" s="103" t="str">
        <f>ROUND(_xlfn.MINIFS(C30:L30, C30:L30, "&lt;&gt;0"),0)&amp;" – "&amp;ROUND(_xlfn.MAXIFS(C30:L30, C30:L30, "&lt;&gt;0"),0)</f>
        <v>1064000 – 1078000</v>
      </c>
      <c r="O30" s="173"/>
      <c r="Q30" s="278"/>
      <c r="R30" s="278"/>
      <c r="S30" s="278"/>
      <c r="T30" s="278"/>
      <c r="U30" s="278"/>
      <c r="V30" s="278"/>
      <c r="W30" s="278"/>
      <c r="X30" s="278"/>
    </row>
    <row r="31" spans="2:24" x14ac:dyDescent="0.25">
      <c r="B31" s="266" t="s">
        <v>140</v>
      </c>
      <c r="C31" s="252">
        <f t="shared" ref="C31:L31" si="10">IFERROR(IF(C30/C24=0,"---",C30/C24),"---")</f>
        <v>5320</v>
      </c>
      <c r="D31" s="253">
        <f t="shared" si="10"/>
        <v>4899.9999999999991</v>
      </c>
      <c r="E31" s="253" t="str">
        <f t="shared" si="10"/>
        <v>---</v>
      </c>
      <c r="F31" s="253" t="str">
        <f t="shared" si="10"/>
        <v>---</v>
      </c>
      <c r="G31" s="253" t="str">
        <f t="shared" si="10"/>
        <v>---</v>
      </c>
      <c r="H31" s="253" t="str">
        <f t="shared" si="10"/>
        <v>---</v>
      </c>
      <c r="I31" s="253" t="str">
        <f t="shared" si="10"/>
        <v>---</v>
      </c>
      <c r="J31" s="253" t="str">
        <f t="shared" si="10"/>
        <v>---</v>
      </c>
      <c r="K31" s="253" t="str">
        <f t="shared" si="10"/>
        <v>---</v>
      </c>
      <c r="L31" s="254" t="str">
        <f t="shared" si="10"/>
        <v>---</v>
      </c>
      <c r="M31" s="109">
        <f t="shared" si="3"/>
        <v>5110</v>
      </c>
      <c r="N31" s="103" t="str">
        <f>ROUND(_xlfn.MINIFS(C31:L31, C31:L31, "&lt;&gt;0"),0)&amp;" – "&amp;ROUND(_xlfn.MAXIFS(C31:L31, C31:L31, "&lt;&gt;0"),0)</f>
        <v>4900 – 5320</v>
      </c>
      <c r="O31" s="173"/>
      <c r="Q31" s="278"/>
      <c r="R31" s="278"/>
      <c r="S31" s="278"/>
      <c r="T31" s="278"/>
      <c r="U31" s="278"/>
      <c r="V31" s="278"/>
      <c r="W31" s="278"/>
      <c r="X31" s="278"/>
    </row>
    <row r="32" spans="2:24" x14ac:dyDescent="0.25">
      <c r="B32" s="266" t="s">
        <v>142</v>
      </c>
      <c r="C32" s="401">
        <f t="shared" ref="C32:L32" si="11">IFERROR(IF(C29*1000*C22/C24=0, "---", C29*1000*C22/C24), "---")</f>
        <v>5320</v>
      </c>
      <c r="D32" s="402">
        <f t="shared" si="11"/>
        <v>4899.9999999999991</v>
      </c>
      <c r="E32" s="402" t="str">
        <f t="shared" si="11"/>
        <v>---</v>
      </c>
      <c r="F32" s="402" t="str">
        <f t="shared" si="11"/>
        <v>---</v>
      </c>
      <c r="G32" s="402" t="str">
        <f t="shared" si="11"/>
        <v>---</v>
      </c>
      <c r="H32" s="402" t="str">
        <f t="shared" si="11"/>
        <v>---</v>
      </c>
      <c r="I32" s="402" t="str">
        <f t="shared" si="11"/>
        <v>---</v>
      </c>
      <c r="J32" s="402" t="str">
        <f t="shared" si="11"/>
        <v>---</v>
      </c>
      <c r="K32" s="402" t="str">
        <f t="shared" si="11"/>
        <v>---</v>
      </c>
      <c r="L32" s="403" t="str">
        <f t="shared" si="11"/>
        <v>---</v>
      </c>
      <c r="M32" s="152">
        <f t="shared" si="3"/>
        <v>5110</v>
      </c>
      <c r="N32" s="111" t="str">
        <f>"$"&amp;(ROUND(_xlfn.MINIFS(C32:L32, C32:L32, "&lt;&gt;0"),0))&amp;" – $"&amp;(ROUND(_xlfn.MAXIFS(C32:L32, C32:L32, "&lt;&gt;0"),0))</f>
        <v>$4900 – $5320</v>
      </c>
      <c r="O32" s="173"/>
      <c r="Q32" s="278"/>
      <c r="R32" s="278"/>
      <c r="S32" s="278"/>
      <c r="T32" s="278"/>
      <c r="U32" s="278"/>
      <c r="V32" s="278"/>
      <c r="W32" s="278"/>
      <c r="X32" s="278"/>
    </row>
    <row r="33" spans="1:24" x14ac:dyDescent="0.25">
      <c r="B33" s="404"/>
      <c r="C33" s="405"/>
      <c r="D33" s="405"/>
      <c r="E33" s="405"/>
      <c r="F33" s="405"/>
      <c r="G33" s="405"/>
      <c r="H33" s="405"/>
      <c r="I33" s="405"/>
      <c r="J33" s="405"/>
      <c r="K33" s="405"/>
      <c r="L33" s="405"/>
      <c r="M33" s="285"/>
      <c r="N33" s="285"/>
      <c r="O33" s="406"/>
      <c r="Q33" s="278"/>
      <c r="R33" s="278"/>
      <c r="S33" s="278"/>
      <c r="T33" s="278"/>
      <c r="U33" s="278"/>
      <c r="V33" s="278"/>
      <c r="W33" s="278"/>
      <c r="X33" s="278"/>
    </row>
    <row r="34" spans="1:24" ht="31.5" customHeight="1" x14ac:dyDescent="0.25">
      <c r="A34" s="300"/>
      <c r="B34" s="407" t="s">
        <v>149</v>
      </c>
      <c r="C34" s="408" t="s">
        <v>12</v>
      </c>
      <c r="D34" s="408" t="s">
        <v>13</v>
      </c>
      <c r="E34" s="408" t="s">
        <v>14</v>
      </c>
      <c r="F34" s="408" t="s">
        <v>15</v>
      </c>
      <c r="G34" s="408" t="s">
        <v>16</v>
      </c>
      <c r="H34" s="408" t="s">
        <v>93</v>
      </c>
      <c r="I34" s="408" t="s">
        <v>94</v>
      </c>
      <c r="J34" s="408" t="s">
        <v>95</v>
      </c>
      <c r="K34" s="408" t="s">
        <v>96</v>
      </c>
      <c r="L34" s="408" t="s">
        <v>97</v>
      </c>
      <c r="M34" s="99" t="s">
        <v>173</v>
      </c>
      <c r="N34" s="99" t="s">
        <v>25</v>
      </c>
      <c r="O34" s="151" t="s">
        <v>60</v>
      </c>
      <c r="Q34" s="150" t="s">
        <v>152</v>
      </c>
    </row>
    <row r="35" spans="1:24" ht="16.5" customHeight="1" x14ac:dyDescent="0.25">
      <c r="A35" s="300"/>
      <c r="B35" s="388" t="s">
        <v>145</v>
      </c>
      <c r="C35" s="389"/>
      <c r="D35" s="389"/>
      <c r="E35" s="389"/>
      <c r="F35" s="389"/>
      <c r="G35" s="389"/>
      <c r="H35" s="389"/>
      <c r="I35" s="389"/>
      <c r="J35" s="389"/>
      <c r="K35" s="389"/>
      <c r="L35" s="389"/>
      <c r="M35" s="88"/>
      <c r="N35" s="166"/>
      <c r="O35" s="390"/>
      <c r="Q35" s="868" t="str">
        <f>IF('4-ASGM Site Observations'!F13=0,"n/a",'4-ASGM Site Observations'!F13)</f>
        <v>Soft rock (alluvial) mining from two large open pits in the valley 100 km north of the community. Extraction with high pressure water spray and buckets. Processing occurs at the same location. Extracting and processing are done by separate workers (extraction workers do not process and vice versa)</v>
      </c>
    </row>
    <row r="36" spans="1:24" ht="30" x14ac:dyDescent="0.25">
      <c r="B36" s="260" t="s">
        <v>158</v>
      </c>
      <c r="C36" s="94" t="s">
        <v>239</v>
      </c>
      <c r="D36" s="94" t="s">
        <v>239</v>
      </c>
      <c r="E36" s="94"/>
      <c r="F36" s="94"/>
      <c r="G36" s="94"/>
      <c r="H36" s="94"/>
      <c r="I36" s="94"/>
      <c r="J36" s="94"/>
      <c r="K36" s="94"/>
      <c r="L36" s="94"/>
      <c r="M36" s="93"/>
      <c r="N36" s="100"/>
      <c r="O36" s="167"/>
      <c r="Q36" s="869"/>
      <c r="R36" s="278"/>
      <c r="S36" s="278"/>
      <c r="T36" s="278"/>
      <c r="U36" s="278"/>
      <c r="V36" s="278"/>
      <c r="W36" s="278"/>
      <c r="X36" s="278"/>
    </row>
    <row r="37" spans="1:24" x14ac:dyDescent="0.25">
      <c r="B37" s="260" t="s">
        <v>157</v>
      </c>
      <c r="C37" s="25" t="s">
        <v>169</v>
      </c>
      <c r="D37" s="25" t="s">
        <v>170</v>
      </c>
      <c r="E37" s="25"/>
      <c r="F37" s="25"/>
      <c r="G37" s="25"/>
      <c r="H37" s="25"/>
      <c r="I37" s="25"/>
      <c r="J37" s="25"/>
      <c r="K37" s="25"/>
      <c r="L37" s="25"/>
      <c r="M37" s="93"/>
      <c r="N37" s="93"/>
      <c r="O37" s="167"/>
      <c r="Q37" s="869"/>
      <c r="R37" s="278"/>
      <c r="S37" s="278"/>
      <c r="T37" s="278"/>
      <c r="U37" s="278"/>
      <c r="V37" s="278"/>
      <c r="W37" s="278"/>
      <c r="X37" s="278"/>
    </row>
    <row r="38" spans="1:24" x14ac:dyDescent="0.25">
      <c r="B38" s="391" t="s">
        <v>160</v>
      </c>
      <c r="C38" s="21">
        <v>2</v>
      </c>
      <c r="D38" s="21">
        <v>2</v>
      </c>
      <c r="E38" s="21"/>
      <c r="F38" s="21"/>
      <c r="G38" s="21"/>
      <c r="H38" s="21"/>
      <c r="I38" s="21"/>
      <c r="J38" s="21"/>
      <c r="K38" s="21"/>
      <c r="L38" s="23"/>
      <c r="M38" s="101">
        <f t="shared" ref="M38:M52" si="12">IFERROR(AVERAGEIF(C38:L38, "&lt;&gt;0"),"---")</f>
        <v>2</v>
      </c>
      <c r="N38" s="101" t="str">
        <f>_xlfn.MINIFS(C38:L38, C38:L38, "&lt;&gt;0")&amp;" – "&amp;_xlfn.MAXIFS(C38:L38, C38:L38, "&lt;&gt;0")</f>
        <v>2 – 2</v>
      </c>
      <c r="O38" s="167"/>
      <c r="Q38" s="869"/>
      <c r="R38" s="278"/>
      <c r="S38" s="278"/>
      <c r="T38" s="278"/>
      <c r="U38" s="278"/>
      <c r="V38" s="278"/>
      <c r="W38" s="278"/>
      <c r="X38" s="278"/>
    </row>
    <row r="39" spans="1:24" x14ac:dyDescent="0.25">
      <c r="B39" s="391" t="s">
        <v>159</v>
      </c>
      <c r="C39" s="14">
        <v>0.9</v>
      </c>
      <c r="D39" s="14">
        <v>0.9</v>
      </c>
      <c r="E39" s="14"/>
      <c r="F39" s="14"/>
      <c r="G39" s="14"/>
      <c r="H39" s="14"/>
      <c r="I39" s="14"/>
      <c r="J39" s="14"/>
      <c r="K39" s="14"/>
      <c r="L39" s="14"/>
      <c r="M39" s="102">
        <f t="shared" si="12"/>
        <v>0.9</v>
      </c>
      <c r="N39" s="101" t="str">
        <f>(100*(_xlfn.MINIFS(C39:L39,C39:L39,"&lt;&gt;0"))&amp;"% – "&amp;(100*(_xlfn.MAXIFS(C39:L39,C39:L39,"&lt;&gt;0"))))&amp;"%"</f>
        <v>90% – 90%</v>
      </c>
      <c r="O39" s="80"/>
      <c r="Q39" s="869"/>
      <c r="R39" s="278"/>
      <c r="S39" s="278"/>
      <c r="T39" s="278"/>
      <c r="U39" s="278"/>
      <c r="V39" s="278"/>
      <c r="W39" s="278"/>
      <c r="X39" s="278"/>
    </row>
    <row r="40" spans="1:24" x14ac:dyDescent="0.25">
      <c r="B40" s="391" t="s">
        <v>175</v>
      </c>
      <c r="C40" s="21">
        <v>0.35</v>
      </c>
      <c r="D40" s="21">
        <v>0.4</v>
      </c>
      <c r="E40" s="21"/>
      <c r="F40" s="21"/>
      <c r="G40" s="21"/>
      <c r="H40" s="21"/>
      <c r="I40" s="21"/>
      <c r="J40" s="21"/>
      <c r="K40" s="21"/>
      <c r="L40" s="21"/>
      <c r="M40" s="101">
        <f t="shared" si="12"/>
        <v>0.375</v>
      </c>
      <c r="N40" s="101" t="str">
        <f t="shared" ref="N40:N51" si="13">_xlfn.MINIFS(C40:L40, C40:L40, "&lt;&gt;0")&amp;" – "&amp;_xlfn.MAXIFS(C40:L40, C40:L40, "&lt;&gt;0")</f>
        <v>0.35 – 0.4</v>
      </c>
      <c r="O40" s="167"/>
      <c r="Q40" s="869"/>
      <c r="R40" s="278"/>
      <c r="S40" s="278"/>
      <c r="T40" s="278"/>
      <c r="U40" s="278"/>
      <c r="V40" s="278"/>
      <c r="W40" s="278"/>
      <c r="X40" s="278"/>
    </row>
    <row r="41" spans="1:24" x14ac:dyDescent="0.25">
      <c r="B41" s="261" t="s">
        <v>176</v>
      </c>
      <c r="C41" s="21">
        <v>50</v>
      </c>
      <c r="D41" s="21">
        <v>60</v>
      </c>
      <c r="E41" s="21"/>
      <c r="F41" s="21"/>
      <c r="G41" s="21"/>
      <c r="H41" s="21"/>
      <c r="I41" s="21"/>
      <c r="J41" s="21"/>
      <c r="K41" s="21"/>
      <c r="L41" s="21"/>
      <c r="M41" s="103">
        <f t="shared" si="12"/>
        <v>55</v>
      </c>
      <c r="N41" s="101" t="str">
        <f t="shared" si="13"/>
        <v>50 – 60</v>
      </c>
      <c r="O41" s="167"/>
      <c r="Q41" s="869"/>
      <c r="R41" s="278"/>
      <c r="S41" s="278"/>
      <c r="T41" s="278"/>
      <c r="U41" s="278"/>
      <c r="V41" s="278"/>
      <c r="W41" s="278"/>
      <c r="X41" s="278"/>
    </row>
    <row r="42" spans="1:24" x14ac:dyDescent="0.25">
      <c r="B42" s="260" t="s">
        <v>83</v>
      </c>
      <c r="C42" s="21">
        <v>2</v>
      </c>
      <c r="D42" s="21">
        <v>2</v>
      </c>
      <c r="E42" s="21"/>
      <c r="F42" s="21"/>
      <c r="G42" s="21"/>
      <c r="H42" s="21"/>
      <c r="I42" s="21"/>
      <c r="J42" s="21"/>
      <c r="K42" s="21"/>
      <c r="L42" s="21"/>
      <c r="M42" s="103">
        <f t="shared" si="12"/>
        <v>2</v>
      </c>
      <c r="N42" s="101" t="str">
        <f t="shared" si="13"/>
        <v>2 – 2</v>
      </c>
      <c r="O42" s="167"/>
      <c r="Q42" s="869"/>
      <c r="R42" s="271"/>
      <c r="S42" s="278"/>
      <c r="T42" s="278"/>
      <c r="U42" s="278"/>
      <c r="V42" s="278"/>
      <c r="W42" s="278"/>
      <c r="X42" s="278"/>
    </row>
    <row r="43" spans="1:24" x14ac:dyDescent="0.25">
      <c r="B43" s="260" t="s">
        <v>82</v>
      </c>
      <c r="C43" s="21">
        <v>2</v>
      </c>
      <c r="D43" s="21">
        <v>2</v>
      </c>
      <c r="E43" s="21"/>
      <c r="F43" s="21"/>
      <c r="G43" s="21"/>
      <c r="H43" s="21"/>
      <c r="I43" s="21"/>
      <c r="J43" s="21"/>
      <c r="K43" s="21"/>
      <c r="L43" s="21"/>
      <c r="M43" s="103">
        <f t="shared" si="12"/>
        <v>2</v>
      </c>
      <c r="N43" s="101" t="str">
        <f t="shared" si="13"/>
        <v>2 – 2</v>
      </c>
      <c r="O43" s="167"/>
      <c r="Q43" s="869"/>
      <c r="R43" s="271"/>
      <c r="S43" s="278"/>
      <c r="T43" s="278"/>
      <c r="U43" s="278"/>
      <c r="V43" s="278"/>
      <c r="W43" s="278"/>
      <c r="X43" s="278"/>
    </row>
    <row r="44" spans="1:24" x14ac:dyDescent="0.25">
      <c r="B44" s="391" t="s">
        <v>141</v>
      </c>
      <c r="C44" s="21">
        <v>8</v>
      </c>
      <c r="D44" s="21">
        <v>8</v>
      </c>
      <c r="E44" s="21"/>
      <c r="F44" s="21"/>
      <c r="G44" s="21"/>
      <c r="H44" s="21"/>
      <c r="I44" s="21"/>
      <c r="J44" s="21"/>
      <c r="K44" s="21"/>
      <c r="L44" s="21"/>
      <c r="M44" s="103">
        <f t="shared" si="12"/>
        <v>8</v>
      </c>
      <c r="N44" s="101" t="str">
        <f t="shared" si="13"/>
        <v>8 – 8</v>
      </c>
      <c r="O44" s="167"/>
      <c r="Q44" s="869"/>
      <c r="R44" s="271"/>
      <c r="S44" s="278"/>
      <c r="T44" s="278"/>
      <c r="U44" s="278"/>
      <c r="V44" s="278"/>
      <c r="W44" s="278"/>
      <c r="X44" s="278"/>
    </row>
    <row r="45" spans="1:24" x14ac:dyDescent="0.25">
      <c r="B45" s="391" t="s">
        <v>133</v>
      </c>
      <c r="C45" s="21">
        <v>2</v>
      </c>
      <c r="D45" s="21">
        <v>2</v>
      </c>
      <c r="E45" s="21"/>
      <c r="F45" s="21"/>
      <c r="G45" s="21"/>
      <c r="H45" s="21"/>
      <c r="I45" s="21"/>
      <c r="J45" s="21"/>
      <c r="K45" s="21"/>
      <c r="L45" s="21"/>
      <c r="M45" s="103">
        <f t="shared" si="12"/>
        <v>2</v>
      </c>
      <c r="N45" s="101" t="str">
        <f t="shared" si="13"/>
        <v>2 – 2</v>
      </c>
      <c r="O45" s="167"/>
      <c r="Q45" s="869"/>
      <c r="R45" s="271"/>
      <c r="S45" s="278"/>
      <c r="T45" s="278"/>
      <c r="U45" s="278"/>
      <c r="V45" s="278"/>
      <c r="W45" s="278"/>
      <c r="X45" s="278"/>
    </row>
    <row r="46" spans="1:24" x14ac:dyDescent="0.25">
      <c r="B46" s="391" t="s">
        <v>134</v>
      </c>
      <c r="C46" s="21">
        <v>6</v>
      </c>
      <c r="D46" s="21">
        <v>6</v>
      </c>
      <c r="E46" s="21"/>
      <c r="F46" s="21"/>
      <c r="G46" s="21"/>
      <c r="H46" s="21"/>
      <c r="I46" s="21"/>
      <c r="J46" s="21"/>
      <c r="K46" s="21"/>
      <c r="L46" s="21"/>
      <c r="M46" s="103">
        <f t="shared" si="12"/>
        <v>6</v>
      </c>
      <c r="N46" s="101" t="str">
        <f t="shared" si="13"/>
        <v>6 – 6</v>
      </c>
      <c r="O46" s="167"/>
      <c r="Q46" s="869"/>
      <c r="R46" s="271"/>
      <c r="S46" s="278"/>
      <c r="T46" s="278"/>
      <c r="U46" s="278"/>
      <c r="V46" s="278"/>
      <c r="W46" s="278"/>
      <c r="X46" s="278"/>
    </row>
    <row r="47" spans="1:24" x14ac:dyDescent="0.25">
      <c r="B47" s="391" t="s">
        <v>135</v>
      </c>
      <c r="C47" s="21">
        <v>10</v>
      </c>
      <c r="D47" s="21">
        <v>10</v>
      </c>
      <c r="E47" s="21"/>
      <c r="F47" s="21"/>
      <c r="G47" s="21"/>
      <c r="H47" s="21"/>
      <c r="I47" s="21"/>
      <c r="J47" s="21"/>
      <c r="K47" s="21"/>
      <c r="L47" s="21"/>
      <c r="M47" s="103">
        <f t="shared" si="12"/>
        <v>10</v>
      </c>
      <c r="N47" s="101" t="str">
        <f t="shared" si="13"/>
        <v>10 – 10</v>
      </c>
      <c r="O47" s="167"/>
      <c r="Q47" s="869"/>
      <c r="R47" s="271"/>
      <c r="S47" s="278"/>
      <c r="T47" s="278"/>
      <c r="U47" s="278"/>
      <c r="V47" s="278"/>
      <c r="W47" s="278"/>
      <c r="X47" s="278"/>
    </row>
    <row r="48" spans="1:24" x14ac:dyDescent="0.25">
      <c r="B48" s="391" t="s">
        <v>136</v>
      </c>
      <c r="C48" s="21">
        <v>200</v>
      </c>
      <c r="D48" s="21">
        <v>200</v>
      </c>
      <c r="E48" s="21"/>
      <c r="F48" s="21"/>
      <c r="G48" s="21"/>
      <c r="H48" s="21"/>
      <c r="I48" s="21"/>
      <c r="J48" s="21"/>
      <c r="K48" s="21"/>
      <c r="L48" s="21"/>
      <c r="M48" s="103">
        <f t="shared" si="12"/>
        <v>200</v>
      </c>
      <c r="N48" s="101" t="str">
        <f t="shared" si="13"/>
        <v>200 – 200</v>
      </c>
      <c r="O48" s="167"/>
      <c r="Q48" s="869"/>
      <c r="R48" s="271"/>
      <c r="S48" s="278"/>
      <c r="T48" s="278"/>
      <c r="U48" s="278"/>
      <c r="V48" s="278"/>
      <c r="W48" s="278"/>
      <c r="X48" s="278"/>
    </row>
    <row r="49" spans="1:24" x14ac:dyDescent="0.25">
      <c r="B49" s="391" t="s">
        <v>137</v>
      </c>
      <c r="C49" s="21">
        <v>0.5</v>
      </c>
      <c r="D49" s="21">
        <v>0.5</v>
      </c>
      <c r="E49" s="21"/>
      <c r="F49" s="21"/>
      <c r="G49" s="21"/>
      <c r="H49" s="21"/>
      <c r="I49" s="21"/>
      <c r="J49" s="21"/>
      <c r="K49" s="21"/>
      <c r="L49" s="21"/>
      <c r="M49" s="104">
        <f t="shared" si="12"/>
        <v>0.5</v>
      </c>
      <c r="N49" s="105" t="str">
        <f t="shared" si="13"/>
        <v>0.5 – 0.5</v>
      </c>
      <c r="O49" s="167"/>
      <c r="Q49" s="869"/>
      <c r="R49" s="278"/>
      <c r="S49" s="278"/>
      <c r="T49" s="278"/>
      <c r="U49" s="278"/>
      <c r="V49" s="278"/>
      <c r="W49" s="278"/>
      <c r="X49" s="278"/>
    </row>
    <row r="50" spans="1:24" x14ac:dyDescent="0.25">
      <c r="B50" s="391" t="s">
        <v>138</v>
      </c>
      <c r="C50" s="21">
        <v>100</v>
      </c>
      <c r="D50" s="21">
        <v>80</v>
      </c>
      <c r="E50" s="21"/>
      <c r="F50" s="21"/>
      <c r="G50" s="21"/>
      <c r="H50" s="21"/>
      <c r="I50" s="21"/>
      <c r="J50" s="21"/>
      <c r="K50" s="21"/>
      <c r="L50" s="21"/>
      <c r="M50" s="101">
        <f t="shared" si="12"/>
        <v>90</v>
      </c>
      <c r="N50" s="101" t="str">
        <f t="shared" si="13"/>
        <v>80 – 100</v>
      </c>
      <c r="O50" s="167"/>
      <c r="Q50" s="869"/>
      <c r="R50" s="278"/>
      <c r="S50" s="278"/>
      <c r="T50" s="278"/>
      <c r="U50" s="278"/>
      <c r="V50" s="278"/>
      <c r="W50" s="278"/>
      <c r="X50" s="278"/>
    </row>
    <row r="51" spans="1:24" x14ac:dyDescent="0.25">
      <c r="B51" s="391" t="s">
        <v>156</v>
      </c>
      <c r="C51" s="21">
        <v>38</v>
      </c>
      <c r="D51" s="21">
        <v>35</v>
      </c>
      <c r="E51" s="21"/>
      <c r="F51" s="21"/>
      <c r="G51" s="21"/>
      <c r="H51" s="21"/>
      <c r="I51" s="21"/>
      <c r="J51" s="21"/>
      <c r="K51" s="21"/>
      <c r="L51" s="21"/>
      <c r="M51" s="101">
        <f t="shared" si="12"/>
        <v>36.5</v>
      </c>
      <c r="N51" s="101" t="str">
        <f t="shared" si="13"/>
        <v>35 – 38</v>
      </c>
      <c r="O51" s="167"/>
      <c r="Q51" s="869"/>
      <c r="R51" s="278"/>
      <c r="S51" s="278"/>
      <c r="T51" s="278"/>
      <c r="U51" s="278"/>
      <c r="V51" s="278"/>
      <c r="W51" s="278"/>
      <c r="X51" s="278"/>
    </row>
    <row r="52" spans="1:24" ht="15.75" thickBot="1" x14ac:dyDescent="0.3">
      <c r="B52" s="392" t="s">
        <v>161</v>
      </c>
      <c r="C52" s="96">
        <v>38</v>
      </c>
      <c r="D52" s="50">
        <v>35</v>
      </c>
      <c r="E52" s="50"/>
      <c r="F52" s="50"/>
      <c r="G52" s="50"/>
      <c r="H52" s="50"/>
      <c r="I52" s="50"/>
      <c r="J52" s="50"/>
      <c r="K52" s="50"/>
      <c r="L52" s="51"/>
      <c r="M52" s="107">
        <f t="shared" si="12"/>
        <v>36.5</v>
      </c>
      <c r="N52" s="107" t="str">
        <f>"$"&amp;(ROUND(_xlfn.MINIFS(C52:L52, C52:L52, "&lt;&gt;0"),2))&amp;" – $"&amp;(ROUND(_xlfn.MAXIFS(C52:L52, C52:L52, "&lt;&gt;0"),2))</f>
        <v>$35 – $38</v>
      </c>
      <c r="O52" s="171"/>
      <c r="Q52" s="870"/>
      <c r="R52" s="278"/>
      <c r="S52" s="278"/>
      <c r="T52" s="278"/>
      <c r="U52" s="278"/>
      <c r="V52" s="278"/>
      <c r="W52" s="278"/>
      <c r="X52" s="278"/>
    </row>
    <row r="53" spans="1:24" ht="15.75" thickTop="1" x14ac:dyDescent="0.25">
      <c r="B53" s="393" t="s">
        <v>144</v>
      </c>
      <c r="C53" s="394"/>
      <c r="D53" s="395"/>
      <c r="E53" s="395"/>
      <c r="F53" s="395"/>
      <c r="G53" s="395"/>
      <c r="H53" s="395"/>
      <c r="I53" s="395"/>
      <c r="J53" s="395"/>
      <c r="K53" s="395"/>
      <c r="L53" s="395"/>
      <c r="M53" s="84"/>
      <c r="N53" s="83"/>
      <c r="O53" s="112"/>
      <c r="Q53" s="278"/>
      <c r="R53" s="278"/>
      <c r="S53" s="278"/>
      <c r="T53" s="278"/>
      <c r="U53" s="278"/>
      <c r="V53" s="278"/>
      <c r="W53" s="278"/>
      <c r="X53" s="278"/>
    </row>
    <row r="54" spans="1:24" x14ac:dyDescent="0.25">
      <c r="B54" s="396" t="s">
        <v>188</v>
      </c>
      <c r="C54" s="397">
        <f t="shared" ref="C54:L54" si="14">IFERROR(IF(C41*C43*C45=0, "---",C41*C43*C45),"---")</f>
        <v>200</v>
      </c>
      <c r="D54" s="398">
        <f t="shared" si="14"/>
        <v>240</v>
      </c>
      <c r="E54" s="398" t="str">
        <f t="shared" si="14"/>
        <v>---</v>
      </c>
      <c r="F54" s="398" t="str">
        <f t="shared" si="14"/>
        <v>---</v>
      </c>
      <c r="G54" s="398" t="str">
        <f t="shared" si="14"/>
        <v>---</v>
      </c>
      <c r="H54" s="398" t="str">
        <f t="shared" si="14"/>
        <v>---</v>
      </c>
      <c r="I54" s="398" t="str">
        <f t="shared" si="14"/>
        <v>---</v>
      </c>
      <c r="J54" s="398" t="str">
        <f t="shared" si="14"/>
        <v>---</v>
      </c>
      <c r="K54" s="398" t="str">
        <f t="shared" si="14"/>
        <v>---</v>
      </c>
      <c r="L54" s="399" t="str">
        <f t="shared" si="14"/>
        <v>---</v>
      </c>
      <c r="M54" s="108">
        <f t="shared" ref="M54:M62" si="15">IFERROR(AVERAGEIF(C54:L54, "&lt;&gt;0"),"---")</f>
        <v>220</v>
      </c>
      <c r="N54" s="103" t="str">
        <f>ROUND(_xlfn.MINIFS(C54:L54, C54:L54, "&lt;&gt;0"),1)&amp;" – "&amp;ROUND(_xlfn.MAXIFS(C54:L54, C54:L54, "&lt;&gt;0"),1)</f>
        <v>200 – 240</v>
      </c>
      <c r="O54" s="172"/>
      <c r="Q54" s="278"/>
      <c r="R54" s="271"/>
      <c r="S54" s="278"/>
      <c r="T54" s="278"/>
      <c r="U54" s="278"/>
      <c r="V54" s="278"/>
      <c r="W54" s="278"/>
      <c r="X54" s="278"/>
    </row>
    <row r="55" spans="1:24" x14ac:dyDescent="0.25">
      <c r="B55" s="391" t="s">
        <v>382</v>
      </c>
      <c r="C55" s="397">
        <f t="shared" ref="C55:L55" si="16">IFERROR(IF(C40*C41*C45=0, "---",C40*C41*C45),"---")</f>
        <v>35</v>
      </c>
      <c r="D55" s="398">
        <f t="shared" si="16"/>
        <v>48</v>
      </c>
      <c r="E55" s="398" t="str">
        <f t="shared" si="16"/>
        <v>---</v>
      </c>
      <c r="F55" s="398" t="str">
        <f t="shared" si="16"/>
        <v>---</v>
      </c>
      <c r="G55" s="398" t="str">
        <f t="shared" si="16"/>
        <v>---</v>
      </c>
      <c r="H55" s="398" t="str">
        <f t="shared" si="16"/>
        <v>---</v>
      </c>
      <c r="I55" s="398" t="str">
        <f t="shared" si="16"/>
        <v>---</v>
      </c>
      <c r="J55" s="398" t="str">
        <f t="shared" si="16"/>
        <v>---</v>
      </c>
      <c r="K55" s="398" t="str">
        <f t="shared" si="16"/>
        <v>---</v>
      </c>
      <c r="L55" s="399" t="str">
        <f t="shared" si="16"/>
        <v>---</v>
      </c>
      <c r="M55" s="109">
        <f t="shared" si="15"/>
        <v>41.5</v>
      </c>
      <c r="N55" s="103" t="str">
        <f>ROUND(_xlfn.MINIFS(C55:L55, C55:L55, "&lt;&gt;0"),1)&amp;" – "&amp;ROUND(_xlfn.MAXIFS(C55:L55, C55:L55, "&lt;&gt;0"),1)</f>
        <v>35 – 48</v>
      </c>
      <c r="O55" s="173"/>
      <c r="Q55" s="278"/>
      <c r="R55" s="271"/>
      <c r="S55" s="278"/>
      <c r="T55" s="278"/>
      <c r="U55" s="278"/>
      <c r="V55" s="278"/>
      <c r="W55" s="278"/>
      <c r="X55" s="278"/>
    </row>
    <row r="56" spans="1:24" x14ac:dyDescent="0.25">
      <c r="B56" s="400" t="s">
        <v>383</v>
      </c>
      <c r="C56" s="397">
        <f t="shared" ref="C56:L56" si="17">IFERROR(IF(C40*C41*C45*C43=0, "---",C40*C41*C45*C43),"---")</f>
        <v>70</v>
      </c>
      <c r="D56" s="398">
        <f t="shared" si="17"/>
        <v>96</v>
      </c>
      <c r="E56" s="398" t="str">
        <f t="shared" si="17"/>
        <v>---</v>
      </c>
      <c r="F56" s="398" t="str">
        <f t="shared" si="17"/>
        <v>---</v>
      </c>
      <c r="G56" s="398" t="str">
        <f t="shared" si="17"/>
        <v>---</v>
      </c>
      <c r="H56" s="398" t="str">
        <f t="shared" si="17"/>
        <v>---</v>
      </c>
      <c r="I56" s="398" t="str">
        <f t="shared" si="17"/>
        <v>---</v>
      </c>
      <c r="J56" s="398" t="str">
        <f t="shared" si="17"/>
        <v>---</v>
      </c>
      <c r="K56" s="398" t="str">
        <f t="shared" si="17"/>
        <v>---</v>
      </c>
      <c r="L56" s="399" t="str">
        <f t="shared" si="17"/>
        <v>---</v>
      </c>
      <c r="M56" s="109">
        <f t="shared" si="15"/>
        <v>83</v>
      </c>
      <c r="N56" s="103" t="str">
        <f>ROUND(_xlfn.MINIFS(C56:L56, C56:L56, "&lt;&gt;0"),1)&amp;" – "&amp;ROUND(_xlfn.MAXIFS(C56:L56, C56:L56, "&lt;&gt;0"),1)</f>
        <v>70 – 96</v>
      </c>
      <c r="O56" s="173"/>
      <c r="Q56" s="278"/>
      <c r="R56" s="271"/>
      <c r="S56" s="278"/>
      <c r="T56" s="278"/>
      <c r="U56" s="278"/>
      <c r="V56" s="278"/>
      <c r="W56" s="278"/>
      <c r="X56" s="278"/>
    </row>
    <row r="57" spans="1:24" x14ac:dyDescent="0.25">
      <c r="B57" s="400" t="s">
        <v>384</v>
      </c>
      <c r="C57" s="252">
        <f t="shared" ref="C57:L57" si="18">IFERROR(IF(C40*C41*C45*C43*C48=0, "---",C40*C41*C45*C43*C48),"---")</f>
        <v>14000</v>
      </c>
      <c r="D57" s="253">
        <f t="shared" si="18"/>
        <v>19200</v>
      </c>
      <c r="E57" s="253" t="str">
        <f t="shared" si="18"/>
        <v>---</v>
      </c>
      <c r="F57" s="253" t="str">
        <f t="shared" si="18"/>
        <v>---</v>
      </c>
      <c r="G57" s="253" t="str">
        <f t="shared" si="18"/>
        <v>---</v>
      </c>
      <c r="H57" s="253" t="str">
        <f t="shared" si="18"/>
        <v>---</v>
      </c>
      <c r="I57" s="253" t="str">
        <f t="shared" si="18"/>
        <v>---</v>
      </c>
      <c r="J57" s="253" t="str">
        <f t="shared" si="18"/>
        <v>---</v>
      </c>
      <c r="K57" s="253" t="str">
        <f t="shared" si="18"/>
        <v>---</v>
      </c>
      <c r="L57" s="254" t="str">
        <f t="shared" si="18"/>
        <v>---</v>
      </c>
      <c r="M57" s="108">
        <f t="shared" si="15"/>
        <v>16600</v>
      </c>
      <c r="N57" s="106" t="str">
        <f>ROUND(_xlfn.MINIFS(C57:L57, C57:L57, "&lt;&gt;0"),0)&amp;" – "&amp;ROUND(_xlfn.MAXIFS(C57:L57, C57:L57, "&lt;&gt;0"),0)</f>
        <v>14000 – 19200</v>
      </c>
      <c r="O57" s="173"/>
      <c r="Q57" s="278"/>
      <c r="R57" s="271"/>
      <c r="S57" s="278"/>
      <c r="T57" s="278"/>
      <c r="U57" s="278"/>
      <c r="V57" s="278"/>
      <c r="W57" s="278"/>
      <c r="X57" s="278"/>
    </row>
    <row r="58" spans="1:24" x14ac:dyDescent="0.25">
      <c r="B58" s="400" t="s">
        <v>165</v>
      </c>
      <c r="C58" s="252">
        <f t="shared" ref="C58:L58" si="19">IFERROR(IF(C40*C41*C45*C43*C48*C38/1000=0, "---",C40*C41*C45*C43*C48*C38/1000),"---")</f>
        <v>28</v>
      </c>
      <c r="D58" s="253">
        <f t="shared" si="19"/>
        <v>38.4</v>
      </c>
      <c r="E58" s="253" t="str">
        <f t="shared" si="19"/>
        <v>---</v>
      </c>
      <c r="F58" s="253" t="str">
        <f t="shared" si="19"/>
        <v>---</v>
      </c>
      <c r="G58" s="253" t="str">
        <f t="shared" si="19"/>
        <v>---</v>
      </c>
      <c r="H58" s="253" t="str">
        <f t="shared" si="19"/>
        <v>---</v>
      </c>
      <c r="I58" s="253" t="str">
        <f t="shared" si="19"/>
        <v>---</v>
      </c>
      <c r="J58" s="253" t="str">
        <f t="shared" si="19"/>
        <v>---</v>
      </c>
      <c r="K58" s="253" t="str">
        <f t="shared" si="19"/>
        <v>---</v>
      </c>
      <c r="L58" s="254" t="str">
        <f t="shared" si="19"/>
        <v>---</v>
      </c>
      <c r="M58" s="108">
        <f t="shared" si="15"/>
        <v>33.200000000000003</v>
      </c>
      <c r="N58" s="106" t="str">
        <f>ROUND(_xlfn.MINIFS(C58:L58, C58:L58, "&lt;&gt;0"),0)&amp;" – "&amp;ROUND(_xlfn.MAXIFS(C58:L58, C58:L58, "&lt;&gt;0"),0)</f>
        <v>28 – 38</v>
      </c>
      <c r="O58" s="173"/>
      <c r="Q58" s="278"/>
      <c r="R58" s="278"/>
      <c r="S58" s="278"/>
      <c r="T58" s="278"/>
      <c r="U58" s="278"/>
      <c r="V58" s="278"/>
      <c r="W58" s="278"/>
      <c r="X58" s="278"/>
    </row>
    <row r="59" spans="1:24" x14ac:dyDescent="0.25">
      <c r="B59" s="266" t="s">
        <v>166</v>
      </c>
      <c r="C59" s="252">
        <f t="shared" ref="C59:L59" si="20">IFERROR(IF(C40*C41*C45*C43*C48*C38*C39/1000=0, "---",C40*C41*C45*C43*C48*C38*C39/1000),"---")</f>
        <v>25.2</v>
      </c>
      <c r="D59" s="253">
        <f t="shared" si="20"/>
        <v>34.56</v>
      </c>
      <c r="E59" s="253" t="str">
        <f t="shared" si="20"/>
        <v>---</v>
      </c>
      <c r="F59" s="253" t="str">
        <f t="shared" si="20"/>
        <v>---</v>
      </c>
      <c r="G59" s="253" t="str">
        <f t="shared" si="20"/>
        <v>---</v>
      </c>
      <c r="H59" s="253" t="str">
        <f t="shared" si="20"/>
        <v>---</v>
      </c>
      <c r="I59" s="253" t="str">
        <f t="shared" si="20"/>
        <v>---</v>
      </c>
      <c r="J59" s="253" t="str">
        <f t="shared" si="20"/>
        <v>---</v>
      </c>
      <c r="K59" s="253" t="str">
        <f t="shared" si="20"/>
        <v>---</v>
      </c>
      <c r="L59" s="254" t="str">
        <f t="shared" si="20"/>
        <v>---</v>
      </c>
      <c r="M59" s="108">
        <f t="shared" si="15"/>
        <v>29.880000000000003</v>
      </c>
      <c r="N59" s="106" t="str">
        <f>ROUND(_xlfn.MINIFS(C59:L59, C59:L59, "&lt;&gt;0"),0)&amp;" – "&amp;ROUND(_xlfn.MAXIFS(C59:L59, C59:L59, "&lt;&gt;0"),0)</f>
        <v>25 – 35</v>
      </c>
      <c r="O59" s="173"/>
      <c r="Q59" s="278"/>
      <c r="R59" s="278"/>
      <c r="S59" s="278"/>
      <c r="T59" s="278"/>
      <c r="U59" s="278"/>
      <c r="V59" s="278"/>
      <c r="W59" s="278"/>
      <c r="X59" s="278"/>
    </row>
    <row r="60" spans="1:24" x14ac:dyDescent="0.25">
      <c r="B60" s="266" t="s">
        <v>139</v>
      </c>
      <c r="C60" s="252">
        <f t="shared" ref="C60:L60" si="21">IFERROR(IF(C59*1000*C51=0, "---", C59*1000*C51), "---")</f>
        <v>957600</v>
      </c>
      <c r="D60" s="253">
        <f t="shared" si="21"/>
        <v>1209600</v>
      </c>
      <c r="E60" s="253" t="str">
        <f t="shared" si="21"/>
        <v>---</v>
      </c>
      <c r="F60" s="253" t="str">
        <f t="shared" si="21"/>
        <v>---</v>
      </c>
      <c r="G60" s="253" t="str">
        <f t="shared" si="21"/>
        <v>---</v>
      </c>
      <c r="H60" s="253" t="str">
        <f t="shared" si="21"/>
        <v>---</v>
      </c>
      <c r="I60" s="253" t="str">
        <f t="shared" si="21"/>
        <v>---</v>
      </c>
      <c r="J60" s="253" t="str">
        <f t="shared" si="21"/>
        <v>---</v>
      </c>
      <c r="K60" s="253" t="str">
        <f t="shared" si="21"/>
        <v>---</v>
      </c>
      <c r="L60" s="254" t="str">
        <f t="shared" si="21"/>
        <v>---</v>
      </c>
      <c r="M60" s="108">
        <f t="shared" si="15"/>
        <v>1083600</v>
      </c>
      <c r="N60" s="103" t="str">
        <f>ROUND(_xlfn.MINIFS(C60:L60, C60:L60, "&lt;&gt;0"),0)&amp;" – "&amp;ROUND(_xlfn.MAXIFS(C60:L60, C60:L60, "&lt;&gt;0"),0)</f>
        <v>957600 – 1209600</v>
      </c>
      <c r="O60" s="173"/>
      <c r="Q60" s="278"/>
      <c r="R60" s="278"/>
      <c r="S60" s="278"/>
      <c r="T60" s="278"/>
      <c r="U60" s="278"/>
      <c r="V60" s="278"/>
      <c r="W60" s="278"/>
      <c r="X60" s="278"/>
    </row>
    <row r="61" spans="1:24" x14ac:dyDescent="0.25">
      <c r="B61" s="266" t="s">
        <v>140</v>
      </c>
      <c r="C61" s="252">
        <f t="shared" ref="C61:L61" si="22">IFERROR(IF(C60/C54=0,"---",C60/C54),"---")</f>
        <v>4788</v>
      </c>
      <c r="D61" s="253">
        <f t="shared" si="22"/>
        <v>5040</v>
      </c>
      <c r="E61" s="253" t="str">
        <f t="shared" si="22"/>
        <v>---</v>
      </c>
      <c r="F61" s="253" t="str">
        <f t="shared" si="22"/>
        <v>---</v>
      </c>
      <c r="G61" s="253" t="str">
        <f t="shared" si="22"/>
        <v>---</v>
      </c>
      <c r="H61" s="253" t="str">
        <f t="shared" si="22"/>
        <v>---</v>
      </c>
      <c r="I61" s="253" t="str">
        <f t="shared" si="22"/>
        <v>---</v>
      </c>
      <c r="J61" s="253" t="str">
        <f t="shared" si="22"/>
        <v>---</v>
      </c>
      <c r="K61" s="253" t="str">
        <f t="shared" si="22"/>
        <v>---</v>
      </c>
      <c r="L61" s="254" t="str">
        <f t="shared" si="22"/>
        <v>---</v>
      </c>
      <c r="M61" s="109">
        <f t="shared" si="15"/>
        <v>4914</v>
      </c>
      <c r="N61" s="103" t="str">
        <f>ROUND(_xlfn.MINIFS(C61:L61, C61:L61, "&lt;&gt;0"),0)&amp;" – "&amp;ROUND(_xlfn.MAXIFS(C61:L61, C61:L61, "&lt;&gt;0"),0)</f>
        <v>4788 – 5040</v>
      </c>
      <c r="O61" s="173"/>
      <c r="Q61" s="278"/>
      <c r="R61" s="278"/>
      <c r="S61" s="278"/>
      <c r="T61" s="278"/>
      <c r="U61" s="278"/>
      <c r="V61" s="278"/>
      <c r="W61" s="278"/>
      <c r="X61" s="278"/>
    </row>
    <row r="62" spans="1:24" x14ac:dyDescent="0.25">
      <c r="B62" s="266" t="s">
        <v>142</v>
      </c>
      <c r="C62" s="401">
        <f t="shared" ref="C62:L62" si="23">IFERROR(IF(C59*1000*C52/C54=0, "---", C59*1000*C52/C54), "---")</f>
        <v>4788</v>
      </c>
      <c r="D62" s="402">
        <f t="shared" si="23"/>
        <v>5040</v>
      </c>
      <c r="E62" s="402" t="str">
        <f t="shared" si="23"/>
        <v>---</v>
      </c>
      <c r="F62" s="402" t="str">
        <f t="shared" si="23"/>
        <v>---</v>
      </c>
      <c r="G62" s="402" t="str">
        <f t="shared" si="23"/>
        <v>---</v>
      </c>
      <c r="H62" s="402" t="str">
        <f t="shared" si="23"/>
        <v>---</v>
      </c>
      <c r="I62" s="402" t="str">
        <f t="shared" si="23"/>
        <v>---</v>
      </c>
      <c r="J62" s="402" t="str">
        <f t="shared" si="23"/>
        <v>---</v>
      </c>
      <c r="K62" s="402" t="str">
        <f t="shared" si="23"/>
        <v>---</v>
      </c>
      <c r="L62" s="403" t="str">
        <f t="shared" si="23"/>
        <v>---</v>
      </c>
      <c r="M62" s="110">
        <f t="shared" si="15"/>
        <v>4914</v>
      </c>
      <c r="N62" s="111" t="str">
        <f>"$"&amp;(ROUND(_xlfn.MINIFS(C62:L62, C62:L62, "&lt;&gt;0"),0))&amp;" – $"&amp;(ROUND(_xlfn.MAXIFS(C62:L62, C62:L62, "&lt;&gt;0"),0))</f>
        <v>$4788 – $5040</v>
      </c>
      <c r="O62" s="173"/>
    </row>
    <row r="63" spans="1:24" s="305" customFormat="1" x14ac:dyDescent="0.25">
      <c r="B63" s="404"/>
      <c r="C63" s="405"/>
      <c r="D63" s="405"/>
      <c r="E63" s="405"/>
      <c r="F63" s="405"/>
      <c r="G63" s="405"/>
      <c r="H63" s="405"/>
      <c r="I63" s="405"/>
      <c r="J63" s="405"/>
      <c r="K63" s="405"/>
      <c r="L63" s="405"/>
      <c r="M63" s="285"/>
      <c r="N63" s="286"/>
      <c r="O63" s="406"/>
    </row>
    <row r="64" spans="1:24" ht="31.5" customHeight="1" x14ac:dyDescent="0.25">
      <c r="A64" s="300"/>
      <c r="B64" s="407" t="s">
        <v>150</v>
      </c>
      <c r="C64" s="408" t="s">
        <v>12</v>
      </c>
      <c r="D64" s="408" t="s">
        <v>13</v>
      </c>
      <c r="E64" s="408" t="s">
        <v>14</v>
      </c>
      <c r="F64" s="408" t="s">
        <v>15</v>
      </c>
      <c r="G64" s="408" t="s">
        <v>16</v>
      </c>
      <c r="H64" s="408" t="s">
        <v>93</v>
      </c>
      <c r="I64" s="408" t="s">
        <v>94</v>
      </c>
      <c r="J64" s="408" t="s">
        <v>95</v>
      </c>
      <c r="K64" s="408" t="s">
        <v>96</v>
      </c>
      <c r="L64" s="408" t="s">
        <v>97</v>
      </c>
      <c r="M64" s="99" t="s">
        <v>173</v>
      </c>
      <c r="N64" s="99" t="s">
        <v>25</v>
      </c>
      <c r="O64" s="151" t="s">
        <v>60</v>
      </c>
      <c r="Q64" s="150" t="s">
        <v>153</v>
      </c>
    </row>
    <row r="65" spans="1:24" ht="16.5" customHeight="1" x14ac:dyDescent="0.25">
      <c r="A65" s="300"/>
      <c r="B65" s="388" t="s">
        <v>145</v>
      </c>
      <c r="C65" s="389"/>
      <c r="D65" s="389"/>
      <c r="E65" s="389"/>
      <c r="F65" s="389"/>
      <c r="G65" s="389"/>
      <c r="H65" s="389"/>
      <c r="I65" s="389"/>
      <c r="J65" s="389"/>
      <c r="K65" s="389"/>
      <c r="L65" s="389"/>
      <c r="M65" s="88"/>
      <c r="N65" s="166"/>
      <c r="O65" s="390"/>
      <c r="Q65" s="868" t="str">
        <f>IF('4-ASGM Site Observations'!G13=0,"n/a",'4-ASGM Site Observations'!G13)</f>
        <v>n/a</v>
      </c>
    </row>
    <row r="66" spans="1:24" x14ac:dyDescent="0.25">
      <c r="B66" s="260" t="s">
        <v>158</v>
      </c>
      <c r="C66" s="94"/>
      <c r="D66" s="94"/>
      <c r="E66" s="94"/>
      <c r="F66" s="94"/>
      <c r="G66" s="94"/>
      <c r="H66" s="94"/>
      <c r="I66" s="94"/>
      <c r="J66" s="94"/>
      <c r="K66" s="94"/>
      <c r="L66" s="94"/>
      <c r="M66" s="93"/>
      <c r="N66" s="100"/>
      <c r="O66" s="167"/>
      <c r="Q66" s="869"/>
      <c r="R66" s="278"/>
      <c r="S66" s="278"/>
      <c r="T66" s="278"/>
      <c r="U66" s="278"/>
      <c r="V66" s="278"/>
      <c r="W66" s="278"/>
      <c r="X66" s="278"/>
    </row>
    <row r="67" spans="1:24" x14ac:dyDescent="0.25">
      <c r="B67" s="260" t="s">
        <v>157</v>
      </c>
      <c r="C67" s="25"/>
      <c r="D67" s="25"/>
      <c r="E67" s="25"/>
      <c r="F67" s="25"/>
      <c r="G67" s="25"/>
      <c r="H67" s="25"/>
      <c r="I67" s="25"/>
      <c r="J67" s="25"/>
      <c r="K67" s="25"/>
      <c r="L67" s="25"/>
      <c r="M67" s="93"/>
      <c r="N67" s="93"/>
      <c r="O67" s="167"/>
      <c r="Q67" s="869"/>
      <c r="R67" s="278"/>
      <c r="S67" s="278"/>
      <c r="T67" s="278"/>
      <c r="U67" s="278"/>
      <c r="V67" s="278"/>
      <c r="W67" s="278"/>
      <c r="X67" s="278"/>
    </row>
    <row r="68" spans="1:24" x14ac:dyDescent="0.25">
      <c r="B68" s="391" t="s">
        <v>160</v>
      </c>
      <c r="C68" s="21"/>
      <c r="D68" s="21"/>
      <c r="E68" s="21"/>
      <c r="F68" s="21"/>
      <c r="G68" s="21"/>
      <c r="H68" s="21"/>
      <c r="I68" s="21"/>
      <c r="J68" s="21"/>
      <c r="K68" s="21"/>
      <c r="L68" s="23"/>
      <c r="M68" s="103" t="str">
        <f t="shared" ref="M68:M82" si="24">IFERROR(AVERAGEIF(C68:L68, "&lt;&gt;0"),"---")</f>
        <v>---</v>
      </c>
      <c r="N68" s="101" t="str">
        <f>_xlfn.MINIFS(C68:L68, C68:L68, "&lt;&gt;0")&amp;" – "&amp;_xlfn.MAXIFS(C68:L68, C68:L68, "&lt;&gt;0")</f>
        <v>0 – 0</v>
      </c>
      <c r="O68" s="167"/>
      <c r="Q68" s="869"/>
      <c r="R68" s="278"/>
      <c r="S68" s="278"/>
      <c r="T68" s="278"/>
      <c r="U68" s="278"/>
      <c r="V68" s="278"/>
      <c r="W68" s="278"/>
      <c r="X68" s="278"/>
    </row>
    <row r="69" spans="1:24" x14ac:dyDescent="0.25">
      <c r="B69" s="391" t="s">
        <v>159</v>
      </c>
      <c r="C69" s="14"/>
      <c r="D69" s="14"/>
      <c r="E69" s="14"/>
      <c r="F69" s="14"/>
      <c r="G69" s="14"/>
      <c r="H69" s="14"/>
      <c r="I69" s="14"/>
      <c r="J69" s="14"/>
      <c r="K69" s="14"/>
      <c r="L69" s="14"/>
      <c r="M69" s="102" t="str">
        <f t="shared" si="24"/>
        <v>---</v>
      </c>
      <c r="N69" s="101" t="str">
        <f>(100*(_xlfn.MINIFS(C69:L69,C69:L69,"&lt;&gt;0"))&amp;"% – "&amp;(100*(_xlfn.MAXIFS(C69:L69,C69:L69,"&lt;&gt;0"))))&amp;"%"</f>
        <v>0% – 0%</v>
      </c>
      <c r="O69" s="80"/>
      <c r="Q69" s="869"/>
      <c r="R69" s="278"/>
      <c r="S69" s="278"/>
      <c r="T69" s="278"/>
      <c r="U69" s="278"/>
      <c r="V69" s="278"/>
      <c r="W69" s="278"/>
      <c r="X69" s="278"/>
    </row>
    <row r="70" spans="1:24" x14ac:dyDescent="0.25">
      <c r="B70" s="391" t="s">
        <v>175</v>
      </c>
      <c r="C70" s="21"/>
      <c r="D70" s="21"/>
      <c r="E70" s="21"/>
      <c r="F70" s="21"/>
      <c r="G70" s="21"/>
      <c r="H70" s="21"/>
      <c r="I70" s="21"/>
      <c r="J70" s="21"/>
      <c r="K70" s="21"/>
      <c r="L70" s="21"/>
      <c r="M70" s="101" t="str">
        <f t="shared" si="24"/>
        <v>---</v>
      </c>
      <c r="N70" s="101" t="str">
        <f t="shared" ref="N70:N81" si="25">_xlfn.MINIFS(C70:L70, C70:L70, "&lt;&gt;0")&amp;" – "&amp;_xlfn.MAXIFS(C70:L70, C70:L70, "&lt;&gt;0")</f>
        <v>0 – 0</v>
      </c>
      <c r="O70" s="167"/>
      <c r="Q70" s="869"/>
      <c r="R70" s="278"/>
      <c r="S70" s="278"/>
      <c r="T70" s="278"/>
      <c r="U70" s="278"/>
      <c r="V70" s="278"/>
      <c r="W70" s="278"/>
      <c r="X70" s="278"/>
    </row>
    <row r="71" spans="1:24" x14ac:dyDescent="0.25">
      <c r="B71" s="261" t="s">
        <v>176</v>
      </c>
      <c r="C71" s="21"/>
      <c r="D71" s="21"/>
      <c r="E71" s="21"/>
      <c r="F71" s="21"/>
      <c r="G71" s="21"/>
      <c r="H71" s="21"/>
      <c r="I71" s="21"/>
      <c r="J71" s="21"/>
      <c r="K71" s="21"/>
      <c r="L71" s="21"/>
      <c r="M71" s="103" t="str">
        <f t="shared" si="24"/>
        <v>---</v>
      </c>
      <c r="N71" s="101" t="str">
        <f t="shared" si="25"/>
        <v>0 – 0</v>
      </c>
      <c r="O71" s="167"/>
      <c r="Q71" s="869"/>
      <c r="R71" s="278"/>
      <c r="S71" s="278"/>
      <c r="T71" s="278"/>
      <c r="U71" s="278"/>
      <c r="V71" s="278"/>
      <c r="W71" s="278"/>
      <c r="X71" s="278"/>
    </row>
    <row r="72" spans="1:24" x14ac:dyDescent="0.25">
      <c r="B72" s="260" t="s">
        <v>83</v>
      </c>
      <c r="C72" s="21"/>
      <c r="D72" s="21"/>
      <c r="E72" s="21"/>
      <c r="F72" s="21"/>
      <c r="G72" s="21"/>
      <c r="H72" s="21"/>
      <c r="I72" s="21"/>
      <c r="J72" s="21"/>
      <c r="K72" s="21"/>
      <c r="L72" s="21"/>
      <c r="M72" s="103" t="str">
        <f t="shared" si="24"/>
        <v>---</v>
      </c>
      <c r="N72" s="101" t="str">
        <f t="shared" si="25"/>
        <v>0 – 0</v>
      </c>
      <c r="O72" s="167"/>
      <c r="Q72" s="869"/>
      <c r="R72" s="271"/>
      <c r="S72" s="278"/>
      <c r="T72" s="278"/>
      <c r="U72" s="278"/>
      <c r="V72" s="278"/>
      <c r="W72" s="278"/>
      <c r="X72" s="278"/>
    </row>
    <row r="73" spans="1:24" x14ac:dyDescent="0.25">
      <c r="B73" s="260" t="s">
        <v>82</v>
      </c>
      <c r="C73" s="21"/>
      <c r="D73" s="21"/>
      <c r="E73" s="21"/>
      <c r="F73" s="21"/>
      <c r="G73" s="21"/>
      <c r="H73" s="21"/>
      <c r="I73" s="21"/>
      <c r="J73" s="21"/>
      <c r="K73" s="21"/>
      <c r="L73" s="21"/>
      <c r="M73" s="103" t="str">
        <f t="shared" si="24"/>
        <v>---</v>
      </c>
      <c r="N73" s="101" t="str">
        <f t="shared" si="25"/>
        <v>0 – 0</v>
      </c>
      <c r="O73" s="167"/>
      <c r="Q73" s="869"/>
      <c r="R73" s="271"/>
      <c r="S73" s="278"/>
      <c r="T73" s="278"/>
      <c r="U73" s="278"/>
      <c r="V73" s="278"/>
      <c r="W73" s="278"/>
      <c r="X73" s="278"/>
    </row>
    <row r="74" spans="1:24" x14ac:dyDescent="0.25">
      <c r="B74" s="391" t="s">
        <v>141</v>
      </c>
      <c r="C74" s="21"/>
      <c r="D74" s="21"/>
      <c r="E74" s="21"/>
      <c r="F74" s="21"/>
      <c r="G74" s="21"/>
      <c r="H74" s="21"/>
      <c r="I74" s="21"/>
      <c r="J74" s="21"/>
      <c r="K74" s="21"/>
      <c r="L74" s="21"/>
      <c r="M74" s="103" t="str">
        <f t="shared" si="24"/>
        <v>---</v>
      </c>
      <c r="N74" s="101" t="str">
        <f t="shared" si="25"/>
        <v>0 – 0</v>
      </c>
      <c r="O74" s="167"/>
      <c r="Q74" s="869"/>
      <c r="R74" s="271"/>
      <c r="S74" s="278"/>
      <c r="T74" s="278"/>
      <c r="U74" s="278"/>
      <c r="V74" s="278"/>
      <c r="W74" s="278"/>
      <c r="X74" s="278"/>
    </row>
    <row r="75" spans="1:24" x14ac:dyDescent="0.25">
      <c r="B75" s="391" t="s">
        <v>133</v>
      </c>
      <c r="C75" s="21"/>
      <c r="D75" s="21"/>
      <c r="E75" s="21"/>
      <c r="F75" s="21"/>
      <c r="G75" s="21"/>
      <c r="H75" s="21"/>
      <c r="I75" s="21"/>
      <c r="J75" s="21"/>
      <c r="K75" s="21"/>
      <c r="L75" s="21"/>
      <c r="M75" s="103" t="str">
        <f t="shared" si="24"/>
        <v>---</v>
      </c>
      <c r="N75" s="101" t="str">
        <f t="shared" si="25"/>
        <v>0 – 0</v>
      </c>
      <c r="O75" s="167"/>
      <c r="Q75" s="869"/>
      <c r="R75" s="271"/>
      <c r="S75" s="278"/>
      <c r="T75" s="278"/>
      <c r="U75" s="278"/>
      <c r="V75" s="278"/>
      <c r="W75" s="278"/>
      <c r="X75" s="278"/>
    </row>
    <row r="76" spans="1:24" x14ac:dyDescent="0.25">
      <c r="B76" s="391" t="s">
        <v>134</v>
      </c>
      <c r="C76" s="21"/>
      <c r="D76" s="21"/>
      <c r="E76" s="21"/>
      <c r="F76" s="21"/>
      <c r="G76" s="21"/>
      <c r="H76" s="21"/>
      <c r="I76" s="21"/>
      <c r="J76" s="21"/>
      <c r="K76" s="21"/>
      <c r="L76" s="21"/>
      <c r="M76" s="103" t="str">
        <f t="shared" si="24"/>
        <v>---</v>
      </c>
      <c r="N76" s="101" t="str">
        <f t="shared" si="25"/>
        <v>0 – 0</v>
      </c>
      <c r="O76" s="167"/>
      <c r="Q76" s="869"/>
      <c r="R76" s="271"/>
      <c r="S76" s="278"/>
      <c r="T76" s="278"/>
      <c r="U76" s="278"/>
      <c r="V76" s="278"/>
      <c r="W76" s="278"/>
      <c r="X76" s="278"/>
    </row>
    <row r="77" spans="1:24" x14ac:dyDescent="0.25">
      <c r="B77" s="391" t="s">
        <v>135</v>
      </c>
      <c r="C77" s="21"/>
      <c r="D77" s="21"/>
      <c r="E77" s="21"/>
      <c r="F77" s="21"/>
      <c r="G77" s="21"/>
      <c r="H77" s="21"/>
      <c r="I77" s="21"/>
      <c r="J77" s="21"/>
      <c r="K77" s="21"/>
      <c r="L77" s="21"/>
      <c r="M77" s="103" t="str">
        <f t="shared" si="24"/>
        <v>---</v>
      </c>
      <c r="N77" s="101" t="str">
        <f t="shared" si="25"/>
        <v>0 – 0</v>
      </c>
      <c r="O77" s="167"/>
      <c r="Q77" s="869"/>
      <c r="R77" s="271"/>
      <c r="S77" s="278"/>
      <c r="T77" s="278"/>
      <c r="U77" s="278"/>
      <c r="V77" s="278"/>
      <c r="W77" s="278"/>
      <c r="X77" s="278"/>
    </row>
    <row r="78" spans="1:24" x14ac:dyDescent="0.25">
      <c r="B78" s="391" t="s">
        <v>136</v>
      </c>
      <c r="C78" s="21"/>
      <c r="D78" s="21"/>
      <c r="E78" s="21"/>
      <c r="F78" s="21"/>
      <c r="G78" s="21"/>
      <c r="H78" s="21"/>
      <c r="I78" s="21"/>
      <c r="J78" s="21"/>
      <c r="K78" s="21"/>
      <c r="L78" s="21"/>
      <c r="M78" s="103" t="str">
        <f t="shared" si="24"/>
        <v>---</v>
      </c>
      <c r="N78" s="101" t="str">
        <f t="shared" si="25"/>
        <v>0 – 0</v>
      </c>
      <c r="O78" s="167"/>
      <c r="Q78" s="869"/>
      <c r="R78" s="278"/>
      <c r="S78" s="278"/>
      <c r="T78" s="278"/>
      <c r="U78" s="278"/>
      <c r="V78" s="278"/>
      <c r="W78" s="278"/>
      <c r="X78" s="278"/>
    </row>
    <row r="79" spans="1:24" x14ac:dyDescent="0.25">
      <c r="B79" s="391" t="s">
        <v>137</v>
      </c>
      <c r="C79" s="21"/>
      <c r="D79" s="21"/>
      <c r="E79" s="21"/>
      <c r="F79" s="21"/>
      <c r="G79" s="21"/>
      <c r="H79" s="21"/>
      <c r="I79" s="21"/>
      <c r="J79" s="21"/>
      <c r="K79" s="21"/>
      <c r="L79" s="21"/>
      <c r="M79" s="104" t="str">
        <f t="shared" si="24"/>
        <v>---</v>
      </c>
      <c r="N79" s="105" t="str">
        <f t="shared" si="25"/>
        <v>0 – 0</v>
      </c>
      <c r="O79" s="167"/>
      <c r="Q79" s="869"/>
      <c r="R79" s="278"/>
      <c r="S79" s="278"/>
      <c r="T79" s="278"/>
      <c r="U79" s="278"/>
      <c r="V79" s="278"/>
      <c r="W79" s="278"/>
      <c r="X79" s="278"/>
    </row>
    <row r="80" spans="1:24" x14ac:dyDescent="0.25">
      <c r="B80" s="391" t="s">
        <v>138</v>
      </c>
      <c r="C80" s="21"/>
      <c r="D80" s="21"/>
      <c r="E80" s="21"/>
      <c r="F80" s="21"/>
      <c r="G80" s="21"/>
      <c r="H80" s="21"/>
      <c r="I80" s="21"/>
      <c r="J80" s="21"/>
      <c r="K80" s="21"/>
      <c r="L80" s="21"/>
      <c r="M80" s="101" t="str">
        <f t="shared" si="24"/>
        <v>---</v>
      </c>
      <c r="N80" s="101" t="str">
        <f t="shared" si="25"/>
        <v>0 – 0</v>
      </c>
      <c r="O80" s="167"/>
      <c r="Q80" s="869"/>
      <c r="R80" s="278"/>
      <c r="S80" s="278"/>
      <c r="T80" s="278"/>
      <c r="U80" s="278"/>
      <c r="V80" s="278"/>
      <c r="W80" s="278"/>
      <c r="X80" s="278"/>
    </row>
    <row r="81" spans="2:24" x14ac:dyDescent="0.25">
      <c r="B81" s="391" t="s">
        <v>156</v>
      </c>
      <c r="C81" s="21"/>
      <c r="D81" s="21"/>
      <c r="E81" s="21"/>
      <c r="F81" s="21"/>
      <c r="G81" s="21"/>
      <c r="H81" s="21"/>
      <c r="I81" s="21"/>
      <c r="J81" s="21"/>
      <c r="K81" s="21"/>
      <c r="L81" s="21"/>
      <c r="M81" s="101" t="str">
        <f t="shared" si="24"/>
        <v>---</v>
      </c>
      <c r="N81" s="101" t="str">
        <f t="shared" si="25"/>
        <v>0 – 0</v>
      </c>
      <c r="O81" s="167"/>
      <c r="Q81" s="869"/>
      <c r="R81" s="278"/>
      <c r="S81" s="278"/>
      <c r="T81" s="278"/>
      <c r="U81" s="278"/>
      <c r="V81" s="278"/>
      <c r="W81" s="278"/>
      <c r="X81" s="278"/>
    </row>
    <row r="82" spans="2:24" ht="15.75" thickBot="1" x14ac:dyDescent="0.3">
      <c r="B82" s="392" t="s">
        <v>161</v>
      </c>
      <c r="C82" s="96"/>
      <c r="D82" s="50"/>
      <c r="E82" s="50"/>
      <c r="F82" s="50"/>
      <c r="G82" s="50"/>
      <c r="H82" s="50"/>
      <c r="I82" s="50"/>
      <c r="J82" s="50"/>
      <c r="K82" s="50"/>
      <c r="L82" s="51"/>
      <c r="M82" s="107" t="str">
        <f t="shared" si="24"/>
        <v>---</v>
      </c>
      <c r="N82" s="107" t="str">
        <f>"$"&amp;(ROUND(_xlfn.MINIFS(C82:L82, C82:L82, "&lt;&gt;0"),2))&amp;" – $"&amp;(ROUND(_xlfn.MAXIFS(C82:L82, C82:L82, "&lt;&gt;0"),2))</f>
        <v>$0 – $0</v>
      </c>
      <c r="O82" s="171"/>
      <c r="Q82" s="870"/>
      <c r="R82" s="278"/>
      <c r="S82" s="278"/>
      <c r="T82" s="278"/>
      <c r="U82" s="278"/>
      <c r="V82" s="278"/>
      <c r="W82" s="278"/>
      <c r="X82" s="278"/>
    </row>
    <row r="83" spans="2:24" ht="15.75" thickTop="1" x14ac:dyDescent="0.25">
      <c r="B83" s="393" t="s">
        <v>144</v>
      </c>
      <c r="C83" s="394"/>
      <c r="D83" s="395"/>
      <c r="E83" s="395"/>
      <c r="F83" s="395"/>
      <c r="G83" s="395"/>
      <c r="H83" s="395"/>
      <c r="I83" s="395"/>
      <c r="J83" s="395"/>
      <c r="K83" s="395"/>
      <c r="L83" s="395"/>
      <c r="M83" s="84"/>
      <c r="N83" s="83"/>
      <c r="O83" s="112"/>
      <c r="Q83" s="278"/>
      <c r="R83" s="278"/>
      <c r="S83" s="278"/>
      <c r="T83" s="278"/>
      <c r="U83" s="278"/>
      <c r="V83" s="278"/>
      <c r="W83" s="278"/>
      <c r="X83" s="278"/>
    </row>
    <row r="84" spans="2:24" x14ac:dyDescent="0.25">
      <c r="B84" s="396" t="s">
        <v>188</v>
      </c>
      <c r="C84" s="397" t="str">
        <f t="shared" ref="C84:L84" si="26">IFERROR(IF(C71*C73*C75=0, "---",C71*C73*C75),"---")</f>
        <v>---</v>
      </c>
      <c r="D84" s="398" t="str">
        <f t="shared" si="26"/>
        <v>---</v>
      </c>
      <c r="E84" s="398" t="str">
        <f t="shared" si="26"/>
        <v>---</v>
      </c>
      <c r="F84" s="398" t="str">
        <f t="shared" si="26"/>
        <v>---</v>
      </c>
      <c r="G84" s="398" t="str">
        <f t="shared" si="26"/>
        <v>---</v>
      </c>
      <c r="H84" s="398" t="str">
        <f t="shared" si="26"/>
        <v>---</v>
      </c>
      <c r="I84" s="398" t="str">
        <f t="shared" si="26"/>
        <v>---</v>
      </c>
      <c r="J84" s="398" t="str">
        <f t="shared" si="26"/>
        <v>---</v>
      </c>
      <c r="K84" s="398" t="str">
        <f t="shared" si="26"/>
        <v>---</v>
      </c>
      <c r="L84" s="399" t="str">
        <f t="shared" si="26"/>
        <v>---</v>
      </c>
      <c r="M84" s="108" t="str">
        <f t="shared" ref="M84:M92" si="27">IFERROR(AVERAGEIF(C84:L84, "&lt;&gt;0"),"---")</f>
        <v>---</v>
      </c>
      <c r="N84" s="103" t="str">
        <f>ROUND(_xlfn.MINIFS(C84:L84, C84:L84, "&lt;&gt;0"),1)&amp;" – "&amp;ROUND(_xlfn.MAXIFS(C84:L84, C84:L84, "&lt;&gt;0"),1)</f>
        <v>0 – 0</v>
      </c>
      <c r="O84" s="172"/>
      <c r="Q84" s="278"/>
      <c r="R84" s="278"/>
      <c r="S84" s="278"/>
      <c r="T84" s="278"/>
      <c r="U84" s="278"/>
      <c r="V84" s="278"/>
      <c r="W84" s="278"/>
      <c r="X84" s="278"/>
    </row>
    <row r="85" spans="2:24" x14ac:dyDescent="0.25">
      <c r="B85" s="391" t="s">
        <v>382</v>
      </c>
      <c r="C85" s="397" t="str">
        <f t="shared" ref="C85:L85" si="28">IFERROR(IF(C70*C71*C75=0, "---",C70*C71*C75),"---")</f>
        <v>---</v>
      </c>
      <c r="D85" s="398" t="str">
        <f t="shared" si="28"/>
        <v>---</v>
      </c>
      <c r="E85" s="398" t="str">
        <f t="shared" si="28"/>
        <v>---</v>
      </c>
      <c r="F85" s="398" t="str">
        <f t="shared" si="28"/>
        <v>---</v>
      </c>
      <c r="G85" s="398" t="str">
        <f t="shared" si="28"/>
        <v>---</v>
      </c>
      <c r="H85" s="398" t="str">
        <f t="shared" si="28"/>
        <v>---</v>
      </c>
      <c r="I85" s="398" t="str">
        <f t="shared" si="28"/>
        <v>---</v>
      </c>
      <c r="J85" s="398" t="str">
        <f t="shared" si="28"/>
        <v>---</v>
      </c>
      <c r="K85" s="398" t="str">
        <f t="shared" si="28"/>
        <v>---</v>
      </c>
      <c r="L85" s="399" t="str">
        <f t="shared" si="28"/>
        <v>---</v>
      </c>
      <c r="M85" s="109" t="str">
        <f t="shared" si="27"/>
        <v>---</v>
      </c>
      <c r="N85" s="103" t="str">
        <f>ROUND(_xlfn.MINIFS(C85:L85, C85:L85, "&lt;&gt;0"),1)&amp;" – "&amp;ROUND(_xlfn.MAXIFS(C85:L85, C85:L85, "&lt;&gt;0"),1)</f>
        <v>0 – 0</v>
      </c>
      <c r="O85" s="173"/>
      <c r="Q85" s="278"/>
      <c r="R85" s="271"/>
      <c r="S85" s="278"/>
      <c r="T85" s="278"/>
      <c r="U85" s="278"/>
      <c r="V85" s="278"/>
      <c r="W85" s="278"/>
      <c r="X85" s="278"/>
    </row>
    <row r="86" spans="2:24" x14ac:dyDescent="0.25">
      <c r="B86" s="400" t="s">
        <v>383</v>
      </c>
      <c r="C86" s="397" t="str">
        <f t="shared" ref="C86:L86" si="29">IFERROR(IF(C70*C71*C75*C73=0, "---",C70*C71*C75*C73),"---")</f>
        <v>---</v>
      </c>
      <c r="D86" s="398" t="str">
        <f t="shared" si="29"/>
        <v>---</v>
      </c>
      <c r="E86" s="398" t="str">
        <f t="shared" si="29"/>
        <v>---</v>
      </c>
      <c r="F86" s="398" t="str">
        <f t="shared" si="29"/>
        <v>---</v>
      </c>
      <c r="G86" s="398" t="str">
        <f t="shared" si="29"/>
        <v>---</v>
      </c>
      <c r="H86" s="398" t="str">
        <f t="shared" si="29"/>
        <v>---</v>
      </c>
      <c r="I86" s="398" t="str">
        <f t="shared" si="29"/>
        <v>---</v>
      </c>
      <c r="J86" s="398" t="str">
        <f t="shared" si="29"/>
        <v>---</v>
      </c>
      <c r="K86" s="398" t="str">
        <f t="shared" si="29"/>
        <v>---</v>
      </c>
      <c r="L86" s="399" t="str">
        <f t="shared" si="29"/>
        <v>---</v>
      </c>
      <c r="M86" s="109" t="str">
        <f t="shared" si="27"/>
        <v>---</v>
      </c>
      <c r="N86" s="103" t="str">
        <f>ROUND(_xlfn.MINIFS(C86:L86, C86:L86, "&lt;&gt;0"),1)&amp;" – "&amp;ROUND(_xlfn.MAXIFS(C86:L86, C86:L86, "&lt;&gt;0"),1)</f>
        <v>0 – 0</v>
      </c>
      <c r="O86" s="173"/>
      <c r="Q86" s="278"/>
      <c r="R86" s="271"/>
      <c r="S86" s="278"/>
      <c r="T86" s="278"/>
      <c r="U86" s="278"/>
      <c r="V86" s="278"/>
      <c r="W86" s="278"/>
      <c r="X86" s="278"/>
    </row>
    <row r="87" spans="2:24" x14ac:dyDescent="0.25">
      <c r="B87" s="400" t="s">
        <v>384</v>
      </c>
      <c r="C87" s="252" t="str">
        <f t="shared" ref="C87:L87" si="30">IFERROR(IF(C70*C71*C75*C73*C78=0, "---",C70*C71*C75*C73*C78),"---")</f>
        <v>---</v>
      </c>
      <c r="D87" s="253" t="str">
        <f t="shared" si="30"/>
        <v>---</v>
      </c>
      <c r="E87" s="253" t="str">
        <f t="shared" si="30"/>
        <v>---</v>
      </c>
      <c r="F87" s="253" t="str">
        <f t="shared" si="30"/>
        <v>---</v>
      </c>
      <c r="G87" s="253" t="str">
        <f t="shared" si="30"/>
        <v>---</v>
      </c>
      <c r="H87" s="253" t="str">
        <f t="shared" si="30"/>
        <v>---</v>
      </c>
      <c r="I87" s="253" t="str">
        <f t="shared" si="30"/>
        <v>---</v>
      </c>
      <c r="J87" s="253" t="str">
        <f t="shared" si="30"/>
        <v>---</v>
      </c>
      <c r="K87" s="253" t="str">
        <f t="shared" si="30"/>
        <v>---</v>
      </c>
      <c r="L87" s="254" t="str">
        <f t="shared" si="30"/>
        <v>---</v>
      </c>
      <c r="M87" s="108" t="str">
        <f t="shared" si="27"/>
        <v>---</v>
      </c>
      <c r="N87" s="106" t="str">
        <f>ROUND(_xlfn.MINIFS(C87:L87, C87:L87, "&lt;&gt;0"),0)&amp;" – "&amp;ROUND(_xlfn.MAXIFS(C87:L87, C87:L87, "&lt;&gt;0"),0)</f>
        <v>0 – 0</v>
      </c>
      <c r="O87" s="173"/>
      <c r="Q87" s="278"/>
      <c r="R87" s="271"/>
      <c r="S87" s="278"/>
      <c r="T87" s="278"/>
      <c r="U87" s="278"/>
      <c r="V87" s="278"/>
      <c r="W87" s="278"/>
      <c r="X87" s="278"/>
    </row>
    <row r="88" spans="2:24" x14ac:dyDescent="0.25">
      <c r="B88" s="400" t="s">
        <v>165</v>
      </c>
      <c r="C88" s="252" t="str">
        <f t="shared" ref="C88:L88" si="31">IFERROR(IF(C70*C71*C75*C73*C78*C68/1000=0, "---",C70*C71*C75*C73*C78*C68/1000),"---")</f>
        <v>---</v>
      </c>
      <c r="D88" s="253" t="str">
        <f t="shared" si="31"/>
        <v>---</v>
      </c>
      <c r="E88" s="253" t="str">
        <f t="shared" si="31"/>
        <v>---</v>
      </c>
      <c r="F88" s="253" t="str">
        <f t="shared" si="31"/>
        <v>---</v>
      </c>
      <c r="G88" s="253" t="str">
        <f t="shared" si="31"/>
        <v>---</v>
      </c>
      <c r="H88" s="253" t="str">
        <f t="shared" si="31"/>
        <v>---</v>
      </c>
      <c r="I88" s="253" t="str">
        <f t="shared" si="31"/>
        <v>---</v>
      </c>
      <c r="J88" s="253" t="str">
        <f t="shared" si="31"/>
        <v>---</v>
      </c>
      <c r="K88" s="253" t="str">
        <f t="shared" si="31"/>
        <v>---</v>
      </c>
      <c r="L88" s="254" t="str">
        <f t="shared" si="31"/>
        <v>---</v>
      </c>
      <c r="M88" s="108" t="str">
        <f t="shared" si="27"/>
        <v>---</v>
      </c>
      <c r="N88" s="106" t="str">
        <f>ROUND(_xlfn.MINIFS(C88:L88, C88:L88, "&lt;&gt;0"),0)&amp;" – "&amp;ROUND(_xlfn.MAXIFS(C88:L88, C88:L88, "&lt;&gt;0"),0)</f>
        <v>0 – 0</v>
      </c>
      <c r="O88" s="173"/>
      <c r="Q88" s="278"/>
      <c r="R88" s="271"/>
      <c r="S88" s="278"/>
      <c r="T88" s="278"/>
      <c r="U88" s="278"/>
      <c r="V88" s="278"/>
      <c r="W88" s="278"/>
      <c r="X88" s="278"/>
    </row>
    <row r="89" spans="2:24" x14ac:dyDescent="0.25">
      <c r="B89" s="266" t="s">
        <v>166</v>
      </c>
      <c r="C89" s="252" t="str">
        <f t="shared" ref="C89:L89" si="32">IFERROR(IF(C70*C71*C75*C73*C78*C68*C69/1000=0, "---",C70*C71*C75*C73*C78*C68*C69/1000),"---")</f>
        <v>---</v>
      </c>
      <c r="D89" s="253" t="str">
        <f t="shared" si="32"/>
        <v>---</v>
      </c>
      <c r="E89" s="253" t="str">
        <f t="shared" si="32"/>
        <v>---</v>
      </c>
      <c r="F89" s="253" t="str">
        <f t="shared" si="32"/>
        <v>---</v>
      </c>
      <c r="G89" s="253" t="str">
        <f t="shared" si="32"/>
        <v>---</v>
      </c>
      <c r="H89" s="253" t="str">
        <f t="shared" si="32"/>
        <v>---</v>
      </c>
      <c r="I89" s="253" t="str">
        <f t="shared" si="32"/>
        <v>---</v>
      </c>
      <c r="J89" s="253" t="str">
        <f t="shared" si="32"/>
        <v>---</v>
      </c>
      <c r="K89" s="253" t="str">
        <f t="shared" si="32"/>
        <v>---</v>
      </c>
      <c r="L89" s="254" t="str">
        <f t="shared" si="32"/>
        <v>---</v>
      </c>
      <c r="M89" s="108" t="str">
        <f t="shared" si="27"/>
        <v>---</v>
      </c>
      <c r="N89" s="106" t="str">
        <f>ROUND(_xlfn.MINIFS(C89:L89, C89:L89, "&lt;&gt;0"),0)&amp;" – "&amp;ROUND(_xlfn.MAXIFS(C89:L89, C89:L89, "&lt;&gt;0"),0)</f>
        <v>0 – 0</v>
      </c>
      <c r="O89" s="173"/>
      <c r="Q89" s="278"/>
      <c r="R89" s="278"/>
      <c r="S89" s="278"/>
      <c r="T89" s="278"/>
      <c r="U89" s="278"/>
      <c r="V89" s="278"/>
      <c r="W89" s="278"/>
      <c r="X89" s="278"/>
    </row>
    <row r="90" spans="2:24" x14ac:dyDescent="0.25">
      <c r="B90" s="266" t="s">
        <v>139</v>
      </c>
      <c r="C90" s="252" t="str">
        <f t="shared" ref="C90:L90" si="33">IFERROR(IF(C89*1000*C81=0, "---", C89*1000*C81), "---")</f>
        <v>---</v>
      </c>
      <c r="D90" s="253" t="str">
        <f t="shared" si="33"/>
        <v>---</v>
      </c>
      <c r="E90" s="253" t="str">
        <f t="shared" si="33"/>
        <v>---</v>
      </c>
      <c r="F90" s="253" t="str">
        <f t="shared" si="33"/>
        <v>---</v>
      </c>
      <c r="G90" s="253" t="str">
        <f t="shared" si="33"/>
        <v>---</v>
      </c>
      <c r="H90" s="253" t="str">
        <f t="shared" si="33"/>
        <v>---</v>
      </c>
      <c r="I90" s="253" t="str">
        <f t="shared" si="33"/>
        <v>---</v>
      </c>
      <c r="J90" s="253" t="str">
        <f t="shared" si="33"/>
        <v>---</v>
      </c>
      <c r="K90" s="253" t="str">
        <f t="shared" si="33"/>
        <v>---</v>
      </c>
      <c r="L90" s="254" t="str">
        <f t="shared" si="33"/>
        <v>---</v>
      </c>
      <c r="M90" s="108" t="str">
        <f t="shared" si="27"/>
        <v>---</v>
      </c>
      <c r="N90" s="103" t="str">
        <f>ROUND(_xlfn.MINIFS(C90:L90, C90:L90, "&lt;&gt;0"),0)&amp;" – "&amp;ROUND(_xlfn.MAXIFS(C90:L90, C90:L90, "&lt;&gt;0"),0)</f>
        <v>0 – 0</v>
      </c>
      <c r="O90" s="173"/>
      <c r="Q90" s="278"/>
      <c r="R90" s="278"/>
      <c r="S90" s="278"/>
      <c r="T90" s="278"/>
      <c r="U90" s="278"/>
      <c r="V90" s="278"/>
      <c r="W90" s="278"/>
      <c r="X90" s="278"/>
    </row>
    <row r="91" spans="2:24" x14ac:dyDescent="0.25">
      <c r="B91" s="266" t="s">
        <v>140</v>
      </c>
      <c r="C91" s="252" t="str">
        <f t="shared" ref="C91:L91" si="34">IFERROR(IF(C90/C84=0,"---",C90/C84),"---")</f>
        <v>---</v>
      </c>
      <c r="D91" s="253" t="str">
        <f t="shared" si="34"/>
        <v>---</v>
      </c>
      <c r="E91" s="253" t="str">
        <f t="shared" si="34"/>
        <v>---</v>
      </c>
      <c r="F91" s="253" t="str">
        <f t="shared" si="34"/>
        <v>---</v>
      </c>
      <c r="G91" s="253" t="str">
        <f t="shared" si="34"/>
        <v>---</v>
      </c>
      <c r="H91" s="253" t="str">
        <f t="shared" si="34"/>
        <v>---</v>
      </c>
      <c r="I91" s="253" t="str">
        <f t="shared" si="34"/>
        <v>---</v>
      </c>
      <c r="J91" s="253" t="str">
        <f t="shared" si="34"/>
        <v>---</v>
      </c>
      <c r="K91" s="253" t="str">
        <f t="shared" si="34"/>
        <v>---</v>
      </c>
      <c r="L91" s="254" t="str">
        <f t="shared" si="34"/>
        <v>---</v>
      </c>
      <c r="M91" s="109" t="str">
        <f t="shared" si="27"/>
        <v>---</v>
      </c>
      <c r="N91" s="103" t="str">
        <f>ROUND(_xlfn.MINIFS(C91:L91, C91:L91, "&lt;&gt;0"),0)&amp;" – "&amp;ROUND(_xlfn.MAXIFS(C91:L91, C91:L91, "&lt;&gt;0"),0)</f>
        <v>0 – 0</v>
      </c>
      <c r="O91" s="173"/>
      <c r="Q91" s="278"/>
      <c r="R91" s="278"/>
      <c r="S91" s="278"/>
      <c r="T91" s="278"/>
      <c r="U91" s="278"/>
      <c r="V91" s="278"/>
      <c r="W91" s="278"/>
      <c r="X91" s="278"/>
    </row>
    <row r="92" spans="2:24" x14ac:dyDescent="0.25">
      <c r="B92" s="409" t="s">
        <v>142</v>
      </c>
      <c r="C92" s="401" t="str">
        <f t="shared" ref="C92:L92" si="35">IFERROR(IF(C89*1000*C82/C84=0, "---", C89*1000*C82/C84), "---")</f>
        <v>---</v>
      </c>
      <c r="D92" s="402" t="str">
        <f t="shared" si="35"/>
        <v>---</v>
      </c>
      <c r="E92" s="402" t="str">
        <f t="shared" si="35"/>
        <v>---</v>
      </c>
      <c r="F92" s="402" t="str">
        <f t="shared" si="35"/>
        <v>---</v>
      </c>
      <c r="G92" s="402" t="str">
        <f t="shared" si="35"/>
        <v>---</v>
      </c>
      <c r="H92" s="402" t="str">
        <f t="shared" si="35"/>
        <v>---</v>
      </c>
      <c r="I92" s="402" t="str">
        <f t="shared" si="35"/>
        <v>---</v>
      </c>
      <c r="J92" s="402" t="str">
        <f t="shared" si="35"/>
        <v>---</v>
      </c>
      <c r="K92" s="402" t="str">
        <f t="shared" si="35"/>
        <v>---</v>
      </c>
      <c r="L92" s="403" t="str">
        <f t="shared" si="35"/>
        <v>---</v>
      </c>
      <c r="M92" s="111" t="str">
        <f t="shared" si="27"/>
        <v>---</v>
      </c>
      <c r="N92" s="111" t="str">
        <f>"$"&amp;(ROUND(_xlfn.MINIFS(C92:L92, C92:L92, "&lt;&gt;0"),0))&amp;" – $"&amp;(ROUND(_xlfn.MAXIFS(C92:L92, C92:L92, "&lt;&gt;0"),0))</f>
        <v>$0 – $0</v>
      </c>
      <c r="O92" s="174"/>
      <c r="Q92" s="278"/>
      <c r="R92" s="278"/>
      <c r="S92" s="278"/>
      <c r="T92" s="278"/>
      <c r="U92" s="278"/>
      <c r="V92" s="278"/>
      <c r="W92" s="278"/>
      <c r="X92" s="278"/>
    </row>
    <row r="93" spans="2:24" x14ac:dyDescent="0.25">
      <c r="B93" s="410"/>
      <c r="C93" s="411"/>
      <c r="D93" s="411"/>
      <c r="E93" s="411"/>
      <c r="F93" s="411"/>
      <c r="G93" s="411"/>
      <c r="H93" s="411"/>
      <c r="I93" s="411"/>
      <c r="J93" s="411"/>
      <c r="K93" s="411"/>
      <c r="L93" s="411"/>
      <c r="M93" s="289"/>
      <c r="N93" s="289"/>
      <c r="O93" s="412"/>
      <c r="Q93" s="278"/>
      <c r="R93" s="278"/>
      <c r="S93" s="278"/>
      <c r="T93" s="278"/>
      <c r="U93" s="278"/>
      <c r="V93" s="278"/>
      <c r="W93" s="278"/>
      <c r="X93" s="278"/>
    </row>
    <row r="94" spans="2:24" s="413" customFormat="1" x14ac:dyDescent="0.25">
      <c r="B94" s="413" t="s">
        <v>154</v>
      </c>
      <c r="C94" s="414"/>
      <c r="D94" s="414"/>
      <c r="E94" s="414"/>
      <c r="F94" s="414"/>
      <c r="G94" s="414"/>
      <c r="H94" s="414"/>
      <c r="I94" s="414"/>
      <c r="J94" s="414"/>
      <c r="K94" s="414"/>
      <c r="L94" s="414"/>
      <c r="M94" s="414"/>
      <c r="N94" s="414"/>
      <c r="R94" s="371"/>
      <c r="S94" s="371"/>
      <c r="T94" s="371"/>
      <c r="U94" s="371"/>
      <c r="V94" s="371"/>
      <c r="W94" s="371"/>
      <c r="X94" s="371"/>
    </row>
    <row r="96" spans="2:24" ht="36" customHeight="1" x14ac:dyDescent="0.25">
      <c r="B96" s="415" t="s">
        <v>164</v>
      </c>
      <c r="C96" s="416"/>
      <c r="D96" s="417"/>
      <c r="E96" s="417"/>
      <c r="F96" s="417"/>
      <c r="G96" s="417"/>
      <c r="H96" s="417"/>
      <c r="I96" s="417"/>
      <c r="J96" s="417"/>
      <c r="K96" s="417"/>
      <c r="L96" s="417"/>
      <c r="M96" s="99" t="s">
        <v>173</v>
      </c>
      <c r="N96" s="99" t="s">
        <v>25</v>
      </c>
      <c r="O96" s="150" t="s">
        <v>60</v>
      </c>
    </row>
    <row r="97" spans="2:24" ht="15.75" x14ac:dyDescent="0.25">
      <c r="B97" s="580" t="s">
        <v>390</v>
      </c>
      <c r="C97" s="619"/>
      <c r="D97" s="479"/>
      <c r="E97" s="479"/>
      <c r="F97" s="479"/>
      <c r="G97" s="479"/>
      <c r="H97" s="479"/>
      <c r="I97" s="479"/>
      <c r="J97" s="479"/>
      <c r="K97" s="479"/>
      <c r="L97" s="479"/>
      <c r="M97" s="564">
        <f>IFERROR(IF(AVERAGE(M50,M80,M20)=0,"---",AVERAGE(M50,M80,M20)),"---")</f>
        <v>100</v>
      </c>
      <c r="N97" s="565" t="str">
        <f>ROUND(MIN(C80:L80,C50:L50,C20:L20),0)&amp;" – "&amp;ROUND(MAX(C80:L80,C50:L50,C20:L20),0)</f>
        <v>80 – 120</v>
      </c>
      <c r="O97" s="173"/>
      <c r="Q97" s="278"/>
      <c r="R97" s="278"/>
      <c r="S97" s="278"/>
      <c r="T97" s="278"/>
      <c r="U97" s="278"/>
      <c r="V97" s="278"/>
      <c r="W97" s="278"/>
      <c r="X97" s="278"/>
    </row>
    <row r="98" spans="2:24" ht="15.75" x14ac:dyDescent="0.25">
      <c r="B98" s="400" t="s">
        <v>384</v>
      </c>
      <c r="C98" s="619"/>
      <c r="D98" s="479"/>
      <c r="E98" s="479"/>
      <c r="F98" s="479"/>
      <c r="G98" s="479"/>
      <c r="H98" s="479"/>
      <c r="I98" s="479"/>
      <c r="J98" s="479"/>
      <c r="K98" s="479"/>
      <c r="L98" s="479"/>
      <c r="M98" s="569">
        <f>IFERROR(IF(SUM(M87,M57,M27)=0,"---",SUM(M87,M57,M27)),"---")</f>
        <v>20800</v>
      </c>
      <c r="N98" s="570" t="str">
        <f>ROUND((_xlfn.MINIFS(C27:L27, C27:L27, "&lt;&gt;0"))+(_xlfn.MINIFS(C57:L57, C57:L57, "&lt;&gt;0"))+(_xlfn.MINIFS(C87:L87, C87:L87, "&lt;&gt;0")),0)&amp;" – "&amp;ROUND((_xlfn.MAXIFS(C27:L27, C27:L27, "&lt;&gt;0"))+(_xlfn.MAXIFS(C57:L57, C57:L57, "&lt;&gt;0"))+(_xlfn.MAXIFS(C87:L87, C87:L87, "&lt;&gt;0")),0)</f>
        <v>18000 – 23600</v>
      </c>
      <c r="O98" s="173"/>
      <c r="Q98" s="278"/>
      <c r="R98" s="278"/>
      <c r="S98" s="278"/>
      <c r="T98" s="278"/>
      <c r="U98" s="278"/>
      <c r="V98" s="278"/>
      <c r="W98" s="278"/>
      <c r="X98" s="278"/>
    </row>
    <row r="99" spans="2:24" ht="15.75" x14ac:dyDescent="0.25">
      <c r="B99" s="577" t="s">
        <v>166</v>
      </c>
      <c r="C99" s="619"/>
      <c r="D99" s="479"/>
      <c r="E99" s="479"/>
      <c r="F99" s="479"/>
      <c r="G99" s="479"/>
      <c r="H99" s="479"/>
      <c r="I99" s="479"/>
      <c r="J99" s="479"/>
      <c r="K99" s="479"/>
      <c r="L99" s="620"/>
      <c r="M99" s="571">
        <f>IFERROR(IF(SUM(M89,M59,M29)=0,"---",SUM(M89,M59,M29)),"---")</f>
        <v>59.28</v>
      </c>
      <c r="N99" s="572" t="str">
        <f>ROUND((_xlfn.MINIFS(C29:L29, C29:L29, "&lt;&gt;0"))+(_xlfn.MINIFS(C59:L59, C59:L59, "&lt;&gt;0"))+(_xlfn.MINIFS(C89:L89, C89:L89, "&lt;&gt;0")),0)&amp;" – "&amp;ROUND((_xlfn.MAXIFS(C29:L29, C29:L29, "&lt;&gt;0"))+(_xlfn.MAXIFS(C59:L59, C59:L59, "&lt;&gt;0"))+(_xlfn.MAXIFS(C89:L89, C89:L89, "&lt;&gt;0")),0)</f>
        <v>53 – 65</v>
      </c>
      <c r="O99" s="173"/>
      <c r="Q99" s="278"/>
      <c r="R99" s="278"/>
      <c r="S99" s="278"/>
      <c r="T99" s="278"/>
      <c r="U99" s="278"/>
      <c r="V99" s="278"/>
      <c r="W99" s="278"/>
      <c r="X99" s="278"/>
    </row>
    <row r="100" spans="2:24" ht="15.75" x14ac:dyDescent="0.25">
      <c r="B100" s="578" t="s">
        <v>427</v>
      </c>
      <c r="C100" s="621"/>
      <c r="D100" s="622"/>
      <c r="E100" s="622"/>
      <c r="F100" s="622"/>
      <c r="G100" s="622"/>
      <c r="H100" s="622"/>
      <c r="I100" s="622"/>
      <c r="J100" s="622"/>
      <c r="K100" s="622"/>
      <c r="L100" s="623"/>
      <c r="M100" s="573">
        <f>IFERROR(IF(SUM(M84,M54,M24)=0,"---",SUM(M84,M54,M24)),"---")</f>
        <v>430</v>
      </c>
      <c r="N100" s="574" t="str">
        <f>ROUND((_xlfn.MINIFS(C24:L24, C24:L24, "&lt;&gt;0"))+(_xlfn.MINIFS(C54:L54, C54:L54, "&lt;&gt;0"))+(_xlfn.MINIFS(C84:L84, C84:L84, "&lt;&gt;0")),0)&amp;" – "&amp;ROUND((_xlfn.MAXIFS(C24:L24, C24:L24, "&lt;&gt;0"))+(_xlfn.MAXIFS(C54:L54, C54:L54, "&lt;&gt;0"))+(_xlfn.MAXIFS(C84:L84, C84:L84, "&lt;&gt;0")),0)</f>
        <v>400 – 460</v>
      </c>
      <c r="O100" s="579"/>
      <c r="Q100" s="278"/>
      <c r="R100" s="278"/>
      <c r="S100" s="278"/>
      <c r="T100" s="278"/>
      <c r="U100" s="278"/>
      <c r="V100" s="278"/>
      <c r="W100" s="278"/>
      <c r="X100" s="278"/>
    </row>
  </sheetData>
  <sheetProtection algorithmName="SHA-512" hashValue="La34yJGzDzEgUdq3O8pc2yV/JWz3VogkIeN+EGraerzM337LRq3Wv1dMvOuSoz6k2hFagxiIUEWbtRGoIlVb3A==" saltValue="qU8ysukzrph+876dJOsBiw==" spinCount="100000" sheet="1" objects="1" scenarios="1" selectLockedCells="1"/>
  <mergeCells count="5">
    <mergeCell ref="Q65:Q82"/>
    <mergeCell ref="A1:N1"/>
    <mergeCell ref="A2:N2"/>
    <mergeCell ref="Q5:Q22"/>
    <mergeCell ref="Q35:Q52"/>
  </mergeCells>
  <dataValidations disablePrompts="1" count="1">
    <dataValidation type="list" allowBlank="1" showInputMessage="1" showErrorMessage="1" sqref="C6:L6 C36:L36 C66:L66">
      <formula1>stakeholderlist</formula1>
    </dataValidation>
  </dataValidations>
  <pageMargins left="0" right="0" top="0" bottom="0" header="0" footer="0"/>
  <pageSetup scale="30" orientation="landscape" r:id="rId1"/>
  <ignoredErrors>
    <ignoredError sqref="N9"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5"/>
  <sheetViews>
    <sheetView zoomScale="80" zoomScaleNormal="80" workbookViewId="0">
      <selection activeCell="O64" sqref="O64"/>
    </sheetView>
  </sheetViews>
  <sheetFormatPr defaultColWidth="9.140625" defaultRowHeight="15" x14ac:dyDescent="0.25"/>
  <cols>
    <col min="1" max="1" width="3.140625" style="270" customWidth="1"/>
    <col min="2" max="2" width="58.7109375" style="270" customWidth="1"/>
    <col min="3" max="12" width="13.85546875" style="272" customWidth="1"/>
    <col min="13" max="13" width="13.28515625" style="272" customWidth="1"/>
    <col min="14" max="14" width="21.28515625" style="272" customWidth="1"/>
    <col min="15" max="15" width="82.5703125" style="270" customWidth="1"/>
    <col min="16" max="16" width="3.42578125" style="270" customWidth="1"/>
    <col min="17" max="17" width="72.7109375" style="270" customWidth="1"/>
    <col min="18" max="24" width="9.140625" style="273"/>
    <col min="25" max="16384" width="9.140625" style="270"/>
  </cols>
  <sheetData>
    <row r="1" spans="1:24" ht="28.5" customHeight="1" x14ac:dyDescent="0.3">
      <c r="A1" s="802" t="str">
        <f>"ASGM Site: "&amp;'1-Location Info'!C3&amp;" | Interviews with ASGM workers about Transport"</f>
        <v>ASGM Site: Placerton | Interviews with ASGM workers about Transport</v>
      </c>
      <c r="B1" s="802"/>
      <c r="C1" s="802"/>
      <c r="D1" s="802"/>
      <c r="E1" s="802"/>
      <c r="F1" s="802"/>
      <c r="G1" s="802"/>
      <c r="H1" s="802"/>
      <c r="I1" s="802"/>
      <c r="J1" s="802"/>
      <c r="K1" s="802"/>
      <c r="L1" s="802"/>
      <c r="M1" s="802"/>
      <c r="N1" s="802"/>
      <c r="O1" s="385"/>
      <c r="P1" s="81"/>
      <c r="Q1" s="81"/>
      <c r="R1" s="279"/>
      <c r="S1" s="279"/>
      <c r="T1" s="279"/>
      <c r="U1" s="279"/>
      <c r="V1" s="279"/>
      <c r="W1" s="279"/>
      <c r="X1" s="279"/>
    </row>
    <row r="2" spans="1:24" ht="24.75" customHeight="1" x14ac:dyDescent="0.3">
      <c r="A2" s="871" t="s">
        <v>228</v>
      </c>
      <c r="B2" s="871"/>
      <c r="C2" s="871"/>
      <c r="D2" s="871"/>
      <c r="E2" s="871"/>
      <c r="F2" s="871"/>
      <c r="G2" s="871"/>
      <c r="H2" s="871"/>
      <c r="I2" s="871"/>
      <c r="J2" s="871"/>
      <c r="K2" s="871"/>
      <c r="L2" s="871"/>
      <c r="M2" s="871"/>
      <c r="N2" s="871"/>
      <c r="O2" s="386"/>
      <c r="P2" s="384"/>
      <c r="Q2" s="384"/>
      <c r="R2" s="279"/>
      <c r="S2" s="279"/>
      <c r="T2" s="279"/>
      <c r="U2" s="279"/>
      <c r="V2" s="279"/>
      <c r="W2" s="279"/>
      <c r="X2" s="279"/>
    </row>
    <row r="3" spans="1:24" ht="14.25" customHeight="1" x14ac:dyDescent="0.25">
      <c r="A3" s="271"/>
      <c r="B3" s="271"/>
      <c r="C3" s="280"/>
      <c r="D3" s="280"/>
      <c r="E3" s="280"/>
      <c r="F3" s="280"/>
      <c r="G3" s="280"/>
      <c r="H3" s="280"/>
      <c r="I3" s="280"/>
      <c r="J3" s="280"/>
      <c r="K3" s="280"/>
      <c r="L3" s="280"/>
      <c r="M3" s="280"/>
      <c r="N3" s="280"/>
      <c r="O3" s="271"/>
    </row>
    <row r="4" spans="1:24" ht="31.5" customHeight="1" x14ac:dyDescent="0.25">
      <c r="A4" s="300"/>
      <c r="B4" s="430" t="s">
        <v>277</v>
      </c>
      <c r="C4" s="431" t="s">
        <v>12</v>
      </c>
      <c r="D4" s="431" t="s">
        <v>13</v>
      </c>
      <c r="E4" s="431" t="s">
        <v>14</v>
      </c>
      <c r="F4" s="431" t="s">
        <v>15</v>
      </c>
      <c r="G4" s="431" t="s">
        <v>16</v>
      </c>
      <c r="H4" s="431" t="s">
        <v>93</v>
      </c>
      <c r="I4" s="431" t="s">
        <v>94</v>
      </c>
      <c r="J4" s="431" t="s">
        <v>95</v>
      </c>
      <c r="K4" s="431" t="s">
        <v>96</v>
      </c>
      <c r="L4" s="431" t="s">
        <v>97</v>
      </c>
      <c r="M4" s="118" t="s">
        <v>173</v>
      </c>
      <c r="N4" s="118" t="s">
        <v>25</v>
      </c>
      <c r="O4" s="220" t="s">
        <v>60</v>
      </c>
      <c r="Q4" s="220" t="s">
        <v>235</v>
      </c>
    </row>
    <row r="5" spans="1:24" ht="16.5" customHeight="1" x14ac:dyDescent="0.25">
      <c r="A5" s="300"/>
      <c r="B5" s="432" t="s">
        <v>145</v>
      </c>
      <c r="C5" s="433"/>
      <c r="D5" s="433"/>
      <c r="E5" s="433"/>
      <c r="F5" s="433"/>
      <c r="G5" s="433"/>
      <c r="H5" s="433"/>
      <c r="I5" s="433"/>
      <c r="J5" s="433"/>
      <c r="K5" s="433"/>
      <c r="L5" s="433"/>
      <c r="M5" s="115"/>
      <c r="N5" s="140"/>
      <c r="O5" s="434"/>
      <c r="Q5" s="872" t="str">
        <f>IF('4-ASGM Site Observations'!C23=0,"n/a",'4-ASGM Site Observations'!C23)</f>
        <v>A truck that can carry 40 bags of ore. Each bag is 50 kg. (2T capacity)</v>
      </c>
    </row>
    <row r="6" spans="1:24" ht="30" x14ac:dyDescent="0.25">
      <c r="A6" s="271"/>
      <c r="B6" s="379" t="s">
        <v>158</v>
      </c>
      <c r="C6" s="114" t="s">
        <v>245</v>
      </c>
      <c r="D6" s="94" t="s">
        <v>245</v>
      </c>
      <c r="E6" s="94"/>
      <c r="F6" s="94"/>
      <c r="G6" s="94"/>
      <c r="H6" s="94"/>
      <c r="I6" s="94"/>
      <c r="J6" s="94"/>
      <c r="K6" s="94"/>
      <c r="L6" s="113"/>
      <c r="M6" s="120"/>
      <c r="N6" s="121"/>
      <c r="O6" s="167"/>
      <c r="Q6" s="873"/>
      <c r="R6" s="278"/>
      <c r="S6" s="278"/>
      <c r="T6" s="278"/>
      <c r="U6" s="278"/>
      <c r="V6" s="278"/>
      <c r="W6" s="278"/>
      <c r="X6" s="278"/>
    </row>
    <row r="7" spans="1:24" x14ac:dyDescent="0.25">
      <c r="A7" s="271"/>
      <c r="B7" s="379" t="s">
        <v>157</v>
      </c>
      <c r="C7" s="42" t="s">
        <v>251</v>
      </c>
      <c r="D7" s="21" t="s">
        <v>253</v>
      </c>
      <c r="E7" s="21"/>
      <c r="F7" s="21"/>
      <c r="G7" s="21"/>
      <c r="H7" s="25"/>
      <c r="I7" s="25"/>
      <c r="J7" s="25"/>
      <c r="K7" s="25"/>
      <c r="L7" s="25"/>
      <c r="M7" s="122"/>
      <c r="N7" s="122"/>
      <c r="O7" s="167"/>
      <c r="Q7" s="873"/>
      <c r="R7" s="278"/>
      <c r="S7" s="278"/>
      <c r="T7" s="278"/>
      <c r="U7" s="278"/>
      <c r="V7" s="278"/>
      <c r="W7" s="278"/>
      <c r="X7" s="278"/>
    </row>
    <row r="8" spans="1:24" x14ac:dyDescent="0.25">
      <c r="A8" s="271"/>
      <c r="B8" s="400" t="s">
        <v>160</v>
      </c>
      <c r="C8" s="42">
        <v>10</v>
      </c>
      <c r="D8" s="21">
        <v>10</v>
      </c>
      <c r="E8" s="21"/>
      <c r="F8" s="21"/>
      <c r="G8" s="21"/>
      <c r="H8" s="21"/>
      <c r="I8" s="21"/>
      <c r="J8" s="21"/>
      <c r="K8" s="21"/>
      <c r="L8" s="23"/>
      <c r="M8" s="123">
        <f>IFERROR(AVERAGEIF(C8:L8, "&lt;&gt;0"),"---")</f>
        <v>10</v>
      </c>
      <c r="N8" s="123" t="str">
        <f>_xlfn.MINIFS(C8:L8, C8:L8, "&lt;&gt;0")&amp;" – "&amp;_xlfn.MAXIFS(C8:L8, C8:L8, "&lt;&gt;0")</f>
        <v>10 – 10</v>
      </c>
      <c r="O8" s="167"/>
      <c r="Q8" s="873"/>
      <c r="R8" s="278"/>
      <c r="S8" s="278"/>
      <c r="T8" s="278"/>
      <c r="U8" s="278"/>
      <c r="V8" s="278"/>
      <c r="W8" s="278"/>
      <c r="X8" s="278"/>
    </row>
    <row r="9" spans="1:24" x14ac:dyDescent="0.25">
      <c r="A9" s="271"/>
      <c r="B9" s="400" t="s">
        <v>159</v>
      </c>
      <c r="C9" s="43">
        <v>0.7</v>
      </c>
      <c r="D9" s="14">
        <v>0.7</v>
      </c>
      <c r="E9" s="14"/>
      <c r="F9" s="14"/>
      <c r="G9" s="14"/>
      <c r="H9" s="14"/>
      <c r="I9" s="14"/>
      <c r="J9" s="14"/>
      <c r="K9" s="14"/>
      <c r="L9" s="14"/>
      <c r="M9" s="124">
        <f>IFERROR(AVERAGEIF(C9:L9, "&lt;&gt;0"),"---")</f>
        <v>0.7</v>
      </c>
      <c r="N9" s="123" t="str">
        <f>(100*(_xlfn.MINIFS(C9:L9,C9:L9,"&lt;&gt;0"))&amp;"% – "&amp;(100*(_xlfn.MAXIFS(C9:L9,C9:L9,"&lt;&gt;0"))))&amp;"%"</f>
        <v>70% – 70%</v>
      </c>
      <c r="O9" s="80"/>
      <c r="Q9" s="873"/>
      <c r="R9" s="278"/>
      <c r="S9" s="278"/>
      <c r="T9" s="278"/>
      <c r="U9" s="278"/>
      <c r="V9" s="278"/>
      <c r="W9" s="278"/>
      <c r="X9" s="278"/>
    </row>
    <row r="10" spans="1:24" x14ac:dyDescent="0.25">
      <c r="A10" s="271"/>
      <c r="B10" s="379" t="s">
        <v>121</v>
      </c>
      <c r="C10" s="42" t="s">
        <v>122</v>
      </c>
      <c r="D10" s="12" t="s">
        <v>122</v>
      </c>
      <c r="E10" s="21"/>
      <c r="F10" s="21"/>
      <c r="G10" s="21"/>
      <c r="H10" s="21"/>
      <c r="I10" s="21"/>
      <c r="J10" s="21"/>
      <c r="K10" s="21"/>
      <c r="L10" s="21"/>
      <c r="M10" s="123" t="str">
        <f>C10</f>
        <v>truck</v>
      </c>
      <c r="N10" s="123" t="str">
        <f t="shared" ref="N10:N21" si="0">_xlfn.MINIFS(C10:L10, C10:L10, "&lt;&gt;0")&amp;" – "&amp;_xlfn.MAXIFS(C10:L10, C10:L10, "&lt;&gt;0")</f>
        <v>0 – 0</v>
      </c>
      <c r="O10" s="167"/>
      <c r="Q10" s="873"/>
      <c r="R10" s="278"/>
      <c r="S10" s="278"/>
      <c r="T10" s="278"/>
      <c r="U10" s="278"/>
      <c r="V10" s="278"/>
      <c r="W10" s="278"/>
      <c r="X10" s="278"/>
    </row>
    <row r="11" spans="1:24" x14ac:dyDescent="0.25">
      <c r="A11" s="271"/>
      <c r="B11" s="435" t="s">
        <v>229</v>
      </c>
      <c r="C11" s="42">
        <v>2</v>
      </c>
      <c r="D11" s="12">
        <v>1.5</v>
      </c>
      <c r="E11" s="21"/>
      <c r="F11" s="21"/>
      <c r="G11" s="21"/>
      <c r="H11" s="21"/>
      <c r="I11" s="21"/>
      <c r="J11" s="21"/>
      <c r="K11" s="21"/>
      <c r="L11" s="21"/>
      <c r="M11" s="125">
        <f t="shared" ref="M11:M22" si="1">IFERROR(AVERAGEIF(C11:L11, "&lt;&gt;0"),"---")</f>
        <v>1.75</v>
      </c>
      <c r="N11" s="123" t="str">
        <f t="shared" si="0"/>
        <v>1.5 – 2</v>
      </c>
      <c r="O11" s="167"/>
      <c r="Q11" s="873"/>
      <c r="R11" s="278"/>
      <c r="S11" s="278"/>
      <c r="T11" s="278"/>
      <c r="U11" s="278"/>
      <c r="V11" s="278"/>
      <c r="W11" s="278"/>
      <c r="X11" s="278"/>
    </row>
    <row r="12" spans="1:24" x14ac:dyDescent="0.25">
      <c r="A12" s="271"/>
      <c r="B12" s="379" t="s">
        <v>230</v>
      </c>
      <c r="C12" s="42">
        <v>4</v>
      </c>
      <c r="D12" s="12">
        <v>4</v>
      </c>
      <c r="E12" s="21"/>
      <c r="F12" s="21"/>
      <c r="G12" s="21"/>
      <c r="H12" s="21"/>
      <c r="I12" s="21"/>
      <c r="J12" s="21"/>
      <c r="K12" s="21"/>
      <c r="L12" s="21"/>
      <c r="M12" s="125">
        <f t="shared" si="1"/>
        <v>4</v>
      </c>
      <c r="N12" s="123" t="str">
        <f t="shared" si="0"/>
        <v>4 – 4</v>
      </c>
      <c r="O12" s="167"/>
      <c r="Q12" s="873"/>
      <c r="R12" s="78"/>
      <c r="S12" s="278"/>
      <c r="T12" s="278"/>
      <c r="U12" s="278"/>
      <c r="V12" s="278"/>
      <c r="W12" s="278"/>
      <c r="X12" s="278"/>
    </row>
    <row r="13" spans="1:24" x14ac:dyDescent="0.25">
      <c r="A13" s="271"/>
      <c r="B13" s="400" t="s">
        <v>133</v>
      </c>
      <c r="C13" s="42">
        <v>1</v>
      </c>
      <c r="D13" s="12">
        <v>1</v>
      </c>
      <c r="E13" s="21"/>
      <c r="F13" s="21"/>
      <c r="G13" s="21"/>
      <c r="H13" s="21"/>
      <c r="I13" s="21"/>
      <c r="J13" s="21"/>
      <c r="K13" s="21"/>
      <c r="L13" s="21"/>
      <c r="M13" s="125">
        <f t="shared" si="1"/>
        <v>1</v>
      </c>
      <c r="N13" s="123" t="str">
        <f t="shared" si="0"/>
        <v>1 – 1</v>
      </c>
      <c r="O13" s="167"/>
      <c r="Q13" s="873"/>
      <c r="R13" s="78"/>
      <c r="S13" s="278"/>
      <c r="T13" s="278"/>
      <c r="U13" s="278"/>
      <c r="V13" s="278"/>
      <c r="W13" s="278"/>
      <c r="X13" s="278"/>
    </row>
    <row r="14" spans="1:24" x14ac:dyDescent="0.25">
      <c r="A14" s="271"/>
      <c r="B14" s="435" t="s">
        <v>132</v>
      </c>
      <c r="C14" s="42">
        <v>2</v>
      </c>
      <c r="D14" s="12">
        <v>2</v>
      </c>
      <c r="E14" s="21"/>
      <c r="F14" s="21"/>
      <c r="G14" s="21"/>
      <c r="H14" s="21"/>
      <c r="I14" s="21"/>
      <c r="J14" s="21"/>
      <c r="K14" s="21"/>
      <c r="L14" s="21"/>
      <c r="M14" s="125">
        <f t="shared" si="1"/>
        <v>2</v>
      </c>
      <c r="N14" s="123" t="str">
        <f t="shared" si="0"/>
        <v>2 – 2</v>
      </c>
      <c r="O14" s="167"/>
      <c r="Q14" s="873"/>
      <c r="R14" s="78"/>
      <c r="S14" s="278"/>
      <c r="T14" s="278"/>
      <c r="U14" s="278"/>
      <c r="V14" s="278"/>
      <c r="W14" s="278"/>
      <c r="X14" s="278"/>
    </row>
    <row r="15" spans="1:24" x14ac:dyDescent="0.25">
      <c r="A15" s="271"/>
      <c r="B15" s="435" t="s">
        <v>231</v>
      </c>
      <c r="C15" s="42">
        <v>2</v>
      </c>
      <c r="D15" s="12">
        <v>2</v>
      </c>
      <c r="E15" s="21"/>
      <c r="F15" s="21"/>
      <c r="G15" s="21"/>
      <c r="H15" s="21"/>
      <c r="I15" s="21"/>
      <c r="J15" s="21"/>
      <c r="K15" s="21"/>
      <c r="L15" s="21"/>
      <c r="M15" s="125">
        <f t="shared" si="1"/>
        <v>2</v>
      </c>
      <c r="N15" s="123" t="str">
        <f t="shared" si="0"/>
        <v>2 – 2</v>
      </c>
      <c r="O15" s="167"/>
      <c r="Q15" s="873"/>
      <c r="R15" s="78"/>
      <c r="S15" s="278"/>
      <c r="T15" s="278"/>
      <c r="U15" s="278"/>
      <c r="V15" s="278"/>
      <c r="W15" s="278"/>
      <c r="X15" s="278"/>
    </row>
    <row r="16" spans="1:24" x14ac:dyDescent="0.25">
      <c r="A16" s="271"/>
      <c r="B16" s="400" t="s">
        <v>134</v>
      </c>
      <c r="C16" s="42">
        <v>6</v>
      </c>
      <c r="D16" s="12">
        <v>6</v>
      </c>
      <c r="E16" s="21"/>
      <c r="F16" s="21"/>
      <c r="G16" s="21"/>
      <c r="H16" s="21"/>
      <c r="I16" s="21"/>
      <c r="J16" s="21"/>
      <c r="K16" s="21"/>
      <c r="L16" s="21"/>
      <c r="M16" s="125">
        <f t="shared" si="1"/>
        <v>6</v>
      </c>
      <c r="N16" s="123" t="str">
        <f t="shared" si="0"/>
        <v>6 – 6</v>
      </c>
      <c r="O16" s="167"/>
      <c r="Q16" s="873"/>
      <c r="R16" s="78"/>
      <c r="S16" s="278"/>
      <c r="T16" s="278"/>
      <c r="U16" s="278"/>
      <c r="V16" s="278"/>
      <c r="W16" s="278"/>
      <c r="X16" s="278"/>
    </row>
    <row r="17" spans="1:24" x14ac:dyDescent="0.25">
      <c r="A17" s="271"/>
      <c r="B17" s="400" t="s">
        <v>135</v>
      </c>
      <c r="C17" s="42">
        <v>10</v>
      </c>
      <c r="D17" s="12">
        <v>10</v>
      </c>
      <c r="E17" s="21"/>
      <c r="F17" s="21"/>
      <c r="G17" s="21"/>
      <c r="H17" s="21"/>
      <c r="I17" s="21"/>
      <c r="J17" s="21"/>
      <c r="K17" s="21"/>
      <c r="L17" s="21"/>
      <c r="M17" s="125">
        <f t="shared" si="1"/>
        <v>10</v>
      </c>
      <c r="N17" s="123" t="str">
        <f t="shared" si="0"/>
        <v>10 – 10</v>
      </c>
      <c r="O17" s="167"/>
      <c r="Q17" s="873"/>
      <c r="R17" s="78"/>
      <c r="S17" s="278"/>
      <c r="T17" s="278"/>
      <c r="U17" s="278"/>
      <c r="V17" s="278"/>
      <c r="W17" s="278"/>
      <c r="X17" s="278"/>
    </row>
    <row r="18" spans="1:24" x14ac:dyDescent="0.25">
      <c r="A18" s="271"/>
      <c r="B18" s="400" t="s">
        <v>136</v>
      </c>
      <c r="C18" s="42">
        <v>200</v>
      </c>
      <c r="D18" s="21">
        <v>200</v>
      </c>
      <c r="E18" s="21"/>
      <c r="F18" s="21"/>
      <c r="G18" s="21"/>
      <c r="H18" s="21"/>
      <c r="I18" s="21"/>
      <c r="J18" s="21"/>
      <c r="K18" s="21"/>
      <c r="L18" s="21"/>
      <c r="M18" s="125">
        <f t="shared" si="1"/>
        <v>200</v>
      </c>
      <c r="N18" s="123" t="str">
        <f t="shared" si="0"/>
        <v>200 – 200</v>
      </c>
      <c r="O18" s="167"/>
      <c r="Q18" s="873"/>
      <c r="R18" s="78"/>
      <c r="S18" s="278"/>
      <c r="T18" s="278"/>
      <c r="U18" s="278"/>
      <c r="V18" s="278"/>
      <c r="W18" s="278"/>
      <c r="X18" s="278"/>
    </row>
    <row r="19" spans="1:24" x14ac:dyDescent="0.25">
      <c r="A19" s="271"/>
      <c r="B19" s="400" t="s">
        <v>174</v>
      </c>
      <c r="C19" s="42">
        <v>0.5</v>
      </c>
      <c r="D19" s="21">
        <v>0.5</v>
      </c>
      <c r="E19" s="21"/>
      <c r="F19" s="21"/>
      <c r="G19" s="21"/>
      <c r="H19" s="21"/>
      <c r="I19" s="21"/>
      <c r="J19" s="21"/>
      <c r="K19" s="21"/>
      <c r="L19" s="21"/>
      <c r="M19" s="126">
        <f t="shared" si="1"/>
        <v>0.5</v>
      </c>
      <c r="N19" s="127" t="str">
        <f t="shared" si="0"/>
        <v>0.5 – 0.5</v>
      </c>
      <c r="O19" s="167"/>
      <c r="Q19" s="873"/>
      <c r="R19" s="278"/>
      <c r="S19" s="278"/>
      <c r="T19" s="278"/>
      <c r="U19" s="278"/>
      <c r="V19" s="278"/>
      <c r="W19" s="278"/>
      <c r="X19" s="278"/>
    </row>
    <row r="20" spans="1:24" x14ac:dyDescent="0.25">
      <c r="A20" s="271"/>
      <c r="B20" s="400" t="s">
        <v>177</v>
      </c>
      <c r="C20" s="42">
        <v>120</v>
      </c>
      <c r="D20" s="21">
        <v>110</v>
      </c>
      <c r="E20" s="21"/>
      <c r="F20" s="21"/>
      <c r="G20" s="21"/>
      <c r="H20" s="21"/>
      <c r="I20" s="21"/>
      <c r="J20" s="21"/>
      <c r="K20" s="21"/>
      <c r="L20" s="21"/>
      <c r="M20" s="123">
        <f t="shared" si="1"/>
        <v>115</v>
      </c>
      <c r="N20" s="123" t="str">
        <f t="shared" si="0"/>
        <v>110 – 120</v>
      </c>
      <c r="O20" s="167"/>
      <c r="Q20" s="873"/>
      <c r="R20" s="278"/>
      <c r="S20" s="278"/>
      <c r="T20" s="278"/>
      <c r="U20" s="278"/>
      <c r="V20" s="278"/>
      <c r="W20" s="278"/>
      <c r="X20" s="278"/>
    </row>
    <row r="21" spans="1:24" x14ac:dyDescent="0.25">
      <c r="A21" s="271"/>
      <c r="B21" s="391" t="s">
        <v>156</v>
      </c>
      <c r="C21" s="21">
        <v>38</v>
      </c>
      <c r="D21" s="21">
        <v>38</v>
      </c>
      <c r="E21" s="21"/>
      <c r="F21" s="21"/>
      <c r="G21" s="21"/>
      <c r="H21" s="21"/>
      <c r="I21" s="21"/>
      <c r="J21" s="21"/>
      <c r="K21" s="21"/>
      <c r="L21" s="21"/>
      <c r="M21" s="128">
        <f t="shared" si="1"/>
        <v>38</v>
      </c>
      <c r="N21" s="128" t="str">
        <f t="shared" si="0"/>
        <v>38 – 38</v>
      </c>
      <c r="O21" s="167"/>
      <c r="Q21" s="873"/>
      <c r="R21" s="278"/>
      <c r="S21" s="278"/>
      <c r="T21" s="278"/>
      <c r="U21" s="278"/>
      <c r="V21" s="278"/>
      <c r="W21" s="278"/>
      <c r="X21" s="278"/>
    </row>
    <row r="22" spans="1:24" x14ac:dyDescent="0.25">
      <c r="A22" s="271"/>
      <c r="B22" s="391" t="s">
        <v>161</v>
      </c>
      <c r="C22" s="157">
        <v>38</v>
      </c>
      <c r="D22" s="22">
        <v>38</v>
      </c>
      <c r="E22" s="22"/>
      <c r="F22" s="22"/>
      <c r="G22" s="22"/>
      <c r="H22" s="22"/>
      <c r="I22" s="22"/>
      <c r="J22" s="22"/>
      <c r="K22" s="22"/>
      <c r="L22" s="24"/>
      <c r="M22" s="216">
        <f t="shared" si="1"/>
        <v>38</v>
      </c>
      <c r="N22" s="216" t="str">
        <f>"$"&amp;_xlfn.MINIFS(C22:L22, C22:L22, "&lt;&gt;0")&amp;" – $"&amp;_xlfn.MAXIFS(C22:L22, C22:L22, "&lt;&gt;0")</f>
        <v>$38 – $38</v>
      </c>
      <c r="O22" s="167"/>
      <c r="Q22" s="874"/>
      <c r="R22" s="278"/>
      <c r="S22" s="278"/>
      <c r="T22" s="278"/>
      <c r="U22" s="278"/>
      <c r="V22" s="278"/>
      <c r="W22" s="278"/>
      <c r="X22" s="278"/>
    </row>
    <row r="23" spans="1:24" x14ac:dyDescent="0.25">
      <c r="A23" s="271"/>
      <c r="B23" s="436" t="s">
        <v>144</v>
      </c>
      <c r="C23" s="437"/>
      <c r="D23" s="438"/>
      <c r="E23" s="438"/>
      <c r="F23" s="438"/>
      <c r="G23" s="438"/>
      <c r="H23" s="438"/>
      <c r="I23" s="438"/>
      <c r="J23" s="438"/>
      <c r="K23" s="438"/>
      <c r="L23" s="438"/>
      <c r="M23" s="144"/>
      <c r="N23" s="145"/>
      <c r="O23" s="219"/>
      <c r="Q23" s="278"/>
      <c r="R23" s="278"/>
      <c r="S23" s="278"/>
      <c r="T23" s="278"/>
      <c r="U23" s="278"/>
      <c r="V23" s="278"/>
      <c r="W23" s="278"/>
      <c r="X23" s="278"/>
    </row>
    <row r="24" spans="1:24" x14ac:dyDescent="0.25">
      <c r="A24" s="271"/>
      <c r="B24" s="396" t="s">
        <v>189</v>
      </c>
      <c r="C24" s="397">
        <f t="shared" ref="C24:L24" si="2">IFERROR(IF(C15*C12*C13=0, "---",C15*C12*C13),"---")</f>
        <v>8</v>
      </c>
      <c r="D24" s="398">
        <f t="shared" si="2"/>
        <v>8</v>
      </c>
      <c r="E24" s="398" t="str">
        <f t="shared" si="2"/>
        <v>---</v>
      </c>
      <c r="F24" s="398" t="str">
        <f t="shared" si="2"/>
        <v>---</v>
      </c>
      <c r="G24" s="398" t="str">
        <f t="shared" si="2"/>
        <v>---</v>
      </c>
      <c r="H24" s="398" t="str">
        <f t="shared" si="2"/>
        <v>---</v>
      </c>
      <c r="I24" s="398" t="str">
        <f t="shared" si="2"/>
        <v>---</v>
      </c>
      <c r="J24" s="398" t="str">
        <f t="shared" si="2"/>
        <v>---</v>
      </c>
      <c r="K24" s="398" t="str">
        <f t="shared" si="2"/>
        <v>---</v>
      </c>
      <c r="L24" s="399" t="str">
        <f t="shared" si="2"/>
        <v>---</v>
      </c>
      <c r="M24" s="129">
        <f t="shared" ref="M24:M30" si="3">IFERROR(AVERAGEIF(C24:L24, "&lt;&gt;0"),"---")</f>
        <v>8</v>
      </c>
      <c r="N24" s="125" t="str">
        <f>ROUND(_xlfn.MINIFS(C24:L24, C24:L24, "&lt;&gt;0"),1)&amp;" – "&amp;ROUND(_xlfn.MAXIFS(C24:L24, C24:L24, "&lt;&gt;0"),1)</f>
        <v>8 – 8</v>
      </c>
      <c r="O24" s="172"/>
      <c r="Q24" s="278"/>
      <c r="R24" s="78"/>
      <c r="S24" s="278"/>
      <c r="T24" s="278"/>
      <c r="U24" s="278"/>
      <c r="V24" s="278"/>
      <c r="W24" s="278"/>
      <c r="X24" s="278"/>
    </row>
    <row r="25" spans="1:24" x14ac:dyDescent="0.25">
      <c r="A25" s="271"/>
      <c r="B25" s="391" t="s">
        <v>255</v>
      </c>
      <c r="C25" s="439">
        <f t="shared" ref="C25:L25" si="4">IFERROR(IF(C11*C14*C13=0, "---",C11*C14*C13),"---")</f>
        <v>4</v>
      </c>
      <c r="D25" s="440">
        <f t="shared" si="4"/>
        <v>3</v>
      </c>
      <c r="E25" s="440" t="str">
        <f t="shared" si="4"/>
        <v>---</v>
      </c>
      <c r="F25" s="440" t="str">
        <f t="shared" si="4"/>
        <v>---</v>
      </c>
      <c r="G25" s="440" t="str">
        <f t="shared" si="4"/>
        <v>---</v>
      </c>
      <c r="H25" s="440" t="str">
        <f t="shared" si="4"/>
        <v>---</v>
      </c>
      <c r="I25" s="440" t="str">
        <f t="shared" si="4"/>
        <v>---</v>
      </c>
      <c r="J25" s="440" t="str">
        <f t="shared" si="4"/>
        <v>---</v>
      </c>
      <c r="K25" s="440" t="str">
        <f t="shared" si="4"/>
        <v>---</v>
      </c>
      <c r="L25" s="441" t="str">
        <f t="shared" si="4"/>
        <v>---</v>
      </c>
      <c r="M25" s="217">
        <f t="shared" si="3"/>
        <v>3.5</v>
      </c>
      <c r="N25" s="125" t="str">
        <f>ROUND(_xlfn.MINIFS(C25:L25, C25:L25, "&lt;&gt;0"),1)&amp;" – "&amp;ROUND(_xlfn.MAXIFS(C25:L25, C25:L25, "&lt;&gt;0"),1)</f>
        <v>3 – 4</v>
      </c>
      <c r="O25" s="173"/>
      <c r="Q25" s="278"/>
      <c r="R25" s="78"/>
      <c r="S25" s="278"/>
      <c r="T25" s="278"/>
      <c r="U25" s="278"/>
      <c r="V25" s="278"/>
      <c r="W25" s="278"/>
      <c r="X25" s="278"/>
    </row>
    <row r="26" spans="1:24" x14ac:dyDescent="0.25">
      <c r="A26" s="271"/>
      <c r="B26" s="400" t="s">
        <v>256</v>
      </c>
      <c r="C26" s="442">
        <f t="shared" ref="C26:L26" si="5">IFERROR(IF(C11*C14*C13*C12=0, "---",C11*C14*C13*C12),"---")</f>
        <v>16</v>
      </c>
      <c r="D26" s="443">
        <f t="shared" si="5"/>
        <v>12</v>
      </c>
      <c r="E26" s="443" t="str">
        <f t="shared" si="5"/>
        <v>---</v>
      </c>
      <c r="F26" s="443" t="str">
        <f t="shared" si="5"/>
        <v>---</v>
      </c>
      <c r="G26" s="443" t="str">
        <f t="shared" si="5"/>
        <v>---</v>
      </c>
      <c r="H26" s="443" t="str">
        <f t="shared" si="5"/>
        <v>---</v>
      </c>
      <c r="I26" s="443" t="str">
        <f t="shared" si="5"/>
        <v>---</v>
      </c>
      <c r="J26" s="443" t="str">
        <f t="shared" si="5"/>
        <v>---</v>
      </c>
      <c r="K26" s="443" t="str">
        <f t="shared" si="5"/>
        <v>---</v>
      </c>
      <c r="L26" s="444" t="str">
        <f t="shared" si="5"/>
        <v>---</v>
      </c>
      <c r="M26" s="218">
        <f t="shared" si="3"/>
        <v>14</v>
      </c>
      <c r="N26" s="125" t="str">
        <f>ROUND(_xlfn.MINIFS(C26:L26, C26:L26, "&lt;&gt;0"),1)&amp;" – "&amp;ROUND(_xlfn.MAXIFS(C26:L26, C26:L26, "&lt;&gt;0"),1)</f>
        <v>12 – 16</v>
      </c>
      <c r="O26" s="173"/>
      <c r="Q26" s="278"/>
      <c r="R26" s="78"/>
      <c r="S26" s="278"/>
      <c r="T26" s="278"/>
      <c r="U26" s="278"/>
      <c r="V26" s="278"/>
      <c r="W26" s="278"/>
      <c r="X26" s="278"/>
    </row>
    <row r="27" spans="1:24" x14ac:dyDescent="0.25">
      <c r="A27" s="271"/>
      <c r="B27" s="400" t="s">
        <v>257</v>
      </c>
      <c r="C27" s="252">
        <f t="shared" ref="C27:L27" si="6">IFERROR(IF(C26*C18=0, "---",C26*C18),"---")</f>
        <v>3200</v>
      </c>
      <c r="D27" s="253">
        <f t="shared" si="6"/>
        <v>2400</v>
      </c>
      <c r="E27" s="253" t="str">
        <f t="shared" si="6"/>
        <v>---</v>
      </c>
      <c r="F27" s="253" t="str">
        <f t="shared" si="6"/>
        <v>---</v>
      </c>
      <c r="G27" s="253" t="str">
        <f t="shared" si="6"/>
        <v>---</v>
      </c>
      <c r="H27" s="253" t="str">
        <f t="shared" si="6"/>
        <v>---</v>
      </c>
      <c r="I27" s="253" t="str">
        <f t="shared" si="6"/>
        <v>---</v>
      </c>
      <c r="J27" s="253" t="str">
        <f t="shared" si="6"/>
        <v>---</v>
      </c>
      <c r="K27" s="253" t="str">
        <f t="shared" si="6"/>
        <v>---</v>
      </c>
      <c r="L27" s="254" t="str">
        <f t="shared" si="6"/>
        <v>---</v>
      </c>
      <c r="M27" s="129">
        <f t="shared" si="3"/>
        <v>2800</v>
      </c>
      <c r="N27" s="128" t="str">
        <f>ROUND(_xlfn.MINIFS(C27:L27, C27:L27, "&lt;&gt;0"),0)&amp;" – "&amp;ROUND(_xlfn.MAXIFS(C27:L27, C27:L27, "&lt;&gt;0"),0)</f>
        <v>2400 – 3200</v>
      </c>
      <c r="O27" s="173"/>
      <c r="Q27" s="278"/>
      <c r="R27" s="78"/>
      <c r="S27" s="278"/>
      <c r="T27" s="278"/>
      <c r="U27" s="278"/>
      <c r="V27" s="278"/>
      <c r="W27" s="278"/>
      <c r="X27" s="278"/>
    </row>
    <row r="28" spans="1:24" x14ac:dyDescent="0.25">
      <c r="A28" s="271"/>
      <c r="B28" s="400" t="s">
        <v>184</v>
      </c>
      <c r="C28" s="252">
        <f t="shared" ref="C28:L28" si="7">IFERROR(IF(C27*C8/1000=0, "---",C27*C8/1000),"---")</f>
        <v>32</v>
      </c>
      <c r="D28" s="253">
        <f t="shared" si="7"/>
        <v>24</v>
      </c>
      <c r="E28" s="253" t="str">
        <f t="shared" si="7"/>
        <v>---</v>
      </c>
      <c r="F28" s="253" t="str">
        <f t="shared" si="7"/>
        <v>---</v>
      </c>
      <c r="G28" s="253" t="str">
        <f t="shared" si="7"/>
        <v>---</v>
      </c>
      <c r="H28" s="253" t="str">
        <f t="shared" si="7"/>
        <v>---</v>
      </c>
      <c r="I28" s="253" t="str">
        <f t="shared" si="7"/>
        <v>---</v>
      </c>
      <c r="J28" s="253" t="str">
        <f t="shared" si="7"/>
        <v>---</v>
      </c>
      <c r="K28" s="253" t="str">
        <f t="shared" si="7"/>
        <v>---</v>
      </c>
      <c r="L28" s="254" t="str">
        <f t="shared" si="7"/>
        <v>---</v>
      </c>
      <c r="M28" s="129">
        <f t="shared" si="3"/>
        <v>28</v>
      </c>
      <c r="N28" s="128" t="str">
        <f>ROUND(_xlfn.MINIFS(C28:L28, C28:L28, "&lt;&gt;0"),0)&amp;" – "&amp;ROUND(_xlfn.MAXIFS(C28:L28, C28:L28, "&lt;&gt;0"),0)</f>
        <v>24 – 32</v>
      </c>
      <c r="O28" s="173"/>
      <c r="Q28" s="278"/>
      <c r="R28" s="278"/>
      <c r="S28" s="278"/>
      <c r="T28" s="278"/>
      <c r="U28" s="278"/>
      <c r="V28" s="278"/>
      <c r="W28" s="278"/>
      <c r="X28" s="278"/>
    </row>
    <row r="29" spans="1:24" x14ac:dyDescent="0.25">
      <c r="A29" s="271"/>
      <c r="B29" s="266" t="s">
        <v>185</v>
      </c>
      <c r="C29" s="252">
        <f t="shared" ref="C29:L29" si="8">IFERROR(IF(C28*C9=0, "---",C28*C9),"---")</f>
        <v>22.4</v>
      </c>
      <c r="D29" s="253">
        <f t="shared" si="8"/>
        <v>16.799999999999997</v>
      </c>
      <c r="E29" s="253" t="str">
        <f t="shared" si="8"/>
        <v>---</v>
      </c>
      <c r="F29" s="253" t="str">
        <f t="shared" si="8"/>
        <v>---</v>
      </c>
      <c r="G29" s="253" t="str">
        <f t="shared" si="8"/>
        <v>---</v>
      </c>
      <c r="H29" s="253" t="str">
        <f t="shared" si="8"/>
        <v>---</v>
      </c>
      <c r="I29" s="253" t="str">
        <f t="shared" si="8"/>
        <v>---</v>
      </c>
      <c r="J29" s="253" t="str">
        <f t="shared" si="8"/>
        <v>---</v>
      </c>
      <c r="K29" s="253" t="str">
        <f t="shared" si="8"/>
        <v>---</v>
      </c>
      <c r="L29" s="254" t="str">
        <f t="shared" si="8"/>
        <v>---</v>
      </c>
      <c r="M29" s="129">
        <f t="shared" si="3"/>
        <v>19.599999999999998</v>
      </c>
      <c r="N29" s="128" t="str">
        <f>ROUND(_xlfn.MINIFS(C29:L29, C29:L29, "&lt;&gt;0"),0)&amp;" – "&amp;ROUND(_xlfn.MAXIFS(C29:L29, C29:L29, "&lt;&gt;0"),0)</f>
        <v>17 – 22</v>
      </c>
      <c r="O29" s="173"/>
      <c r="Q29" s="278"/>
      <c r="R29" s="278"/>
      <c r="S29" s="278"/>
      <c r="T29" s="278"/>
      <c r="U29" s="278"/>
      <c r="V29" s="278"/>
      <c r="W29" s="278"/>
      <c r="X29" s="278"/>
    </row>
    <row r="30" spans="1:24" x14ac:dyDescent="0.25">
      <c r="A30" s="271"/>
      <c r="B30" s="266" t="s">
        <v>186</v>
      </c>
      <c r="C30" s="255">
        <f t="shared" ref="C30:L30" si="9">IFERROR(IF(C29*1000*C21=0, "---", C29*1000*C21), "---")</f>
        <v>851200</v>
      </c>
      <c r="D30" s="256">
        <f t="shared" si="9"/>
        <v>638399.99999999988</v>
      </c>
      <c r="E30" s="256" t="str">
        <f t="shared" si="9"/>
        <v>---</v>
      </c>
      <c r="F30" s="256" t="str">
        <f t="shared" si="9"/>
        <v>---</v>
      </c>
      <c r="G30" s="256" t="str">
        <f t="shared" si="9"/>
        <v>---</v>
      </c>
      <c r="H30" s="256" t="str">
        <f t="shared" si="9"/>
        <v>---</v>
      </c>
      <c r="I30" s="256" t="str">
        <f t="shared" si="9"/>
        <v>---</v>
      </c>
      <c r="J30" s="256" t="str">
        <f t="shared" si="9"/>
        <v>---</v>
      </c>
      <c r="K30" s="256" t="str">
        <f t="shared" si="9"/>
        <v>---</v>
      </c>
      <c r="L30" s="257" t="str">
        <f t="shared" si="9"/>
        <v>---</v>
      </c>
      <c r="M30" s="129">
        <f t="shared" si="3"/>
        <v>744800</v>
      </c>
      <c r="N30" s="125" t="str">
        <f>ROUND(_xlfn.MINIFS(C30:L30, C30:L30, "&lt;&gt;0"),0)&amp;" – "&amp;ROUND(_xlfn.MAXIFS(C30:L30, C30:L30, "&lt;&gt;0"),0)</f>
        <v>638400 – 851200</v>
      </c>
      <c r="O30" s="173"/>
      <c r="Q30" s="278"/>
      <c r="R30" s="278"/>
      <c r="S30" s="278"/>
      <c r="T30" s="278"/>
      <c r="U30" s="278"/>
      <c r="V30" s="278"/>
      <c r="W30" s="278"/>
      <c r="X30" s="278"/>
    </row>
    <row r="31" spans="1:24" x14ac:dyDescent="0.25">
      <c r="B31" s="274"/>
      <c r="C31" s="275"/>
      <c r="D31" s="275"/>
      <c r="E31" s="275"/>
      <c r="F31" s="275"/>
      <c r="G31" s="275"/>
      <c r="H31" s="275"/>
      <c r="I31" s="275"/>
      <c r="J31" s="275"/>
      <c r="K31" s="275"/>
      <c r="L31" s="275"/>
      <c r="M31" s="276"/>
      <c r="N31" s="276"/>
      <c r="O31" s="292"/>
      <c r="Q31" s="278"/>
      <c r="R31" s="278"/>
      <c r="S31" s="278"/>
      <c r="T31" s="278"/>
      <c r="U31" s="278"/>
      <c r="V31" s="278"/>
      <c r="W31" s="278"/>
      <c r="X31" s="278"/>
    </row>
    <row r="32" spans="1:24" s="273" customFormat="1" ht="31.5" customHeight="1" x14ac:dyDescent="0.25">
      <c r="B32" s="116" t="s">
        <v>276</v>
      </c>
      <c r="C32" s="117" t="s">
        <v>12</v>
      </c>
      <c r="D32" s="117" t="s">
        <v>13</v>
      </c>
      <c r="E32" s="117" t="s">
        <v>14</v>
      </c>
      <c r="F32" s="117" t="s">
        <v>15</v>
      </c>
      <c r="G32" s="117" t="s">
        <v>16</v>
      </c>
      <c r="H32" s="117" t="s">
        <v>93</v>
      </c>
      <c r="I32" s="117" t="s">
        <v>94</v>
      </c>
      <c r="J32" s="117" t="s">
        <v>95</v>
      </c>
      <c r="K32" s="117" t="s">
        <v>96</v>
      </c>
      <c r="L32" s="117" t="s">
        <v>97</v>
      </c>
      <c r="M32" s="118" t="s">
        <v>173</v>
      </c>
      <c r="N32" s="118" t="s">
        <v>25</v>
      </c>
      <c r="O32" s="119" t="s">
        <v>60</v>
      </c>
      <c r="P32" s="270"/>
      <c r="Q32" s="220" t="s">
        <v>258</v>
      </c>
      <c r="R32" s="278"/>
      <c r="S32" s="278"/>
      <c r="T32" s="278"/>
      <c r="U32" s="278"/>
      <c r="V32" s="278"/>
      <c r="W32" s="278"/>
      <c r="X32" s="278"/>
    </row>
    <row r="33" spans="2:24" s="284" customFormat="1" x14ac:dyDescent="0.25">
      <c r="B33" s="226" t="s">
        <v>145</v>
      </c>
      <c r="C33" s="139"/>
      <c r="D33" s="139"/>
      <c r="E33" s="139"/>
      <c r="F33" s="139"/>
      <c r="G33" s="139"/>
      <c r="H33" s="139"/>
      <c r="I33" s="139"/>
      <c r="J33" s="139"/>
      <c r="K33" s="139"/>
      <c r="L33" s="139"/>
      <c r="M33" s="115"/>
      <c r="N33" s="140"/>
      <c r="O33" s="141"/>
      <c r="P33" s="270"/>
      <c r="Q33" s="872" t="str">
        <f>IF('4-ASGM Site Observations'!F23=0,"n/a",'4-ASGM Site Observations'!F23)</f>
        <v>A motorcycle that can carry 2 bags of ore. Each bag is 50 kg.</v>
      </c>
      <c r="R33" s="277"/>
      <c r="S33" s="277"/>
      <c r="T33" s="277"/>
      <c r="U33" s="277"/>
      <c r="V33" s="277"/>
      <c r="W33" s="277"/>
      <c r="X33" s="277"/>
    </row>
    <row r="34" spans="2:24" ht="30" x14ac:dyDescent="0.25">
      <c r="B34" s="13" t="s">
        <v>158</v>
      </c>
      <c r="C34" s="114" t="s">
        <v>245</v>
      </c>
      <c r="D34" s="94" t="s">
        <v>245</v>
      </c>
      <c r="E34" s="94"/>
      <c r="F34" s="94"/>
      <c r="G34" s="94"/>
      <c r="H34" s="94"/>
      <c r="I34" s="94"/>
      <c r="J34" s="94"/>
      <c r="K34" s="94"/>
      <c r="L34" s="113"/>
      <c r="M34" s="120"/>
      <c r="N34" s="121"/>
      <c r="O34" s="167"/>
      <c r="Q34" s="873"/>
    </row>
    <row r="35" spans="2:24" x14ac:dyDescent="0.25">
      <c r="B35" s="13" t="s">
        <v>157</v>
      </c>
      <c r="C35" s="42" t="s">
        <v>252</v>
      </c>
      <c r="D35" s="21" t="s">
        <v>254</v>
      </c>
      <c r="E35" s="21"/>
      <c r="F35" s="21"/>
      <c r="G35" s="21"/>
      <c r="H35" s="25"/>
      <c r="I35" s="25"/>
      <c r="J35" s="25"/>
      <c r="K35" s="25"/>
      <c r="L35" s="25"/>
      <c r="M35" s="122"/>
      <c r="N35" s="122"/>
      <c r="O35" s="167"/>
      <c r="Q35" s="873"/>
    </row>
    <row r="36" spans="2:24" x14ac:dyDescent="0.25">
      <c r="B36" s="86" t="s">
        <v>160</v>
      </c>
      <c r="C36" s="42">
        <v>10</v>
      </c>
      <c r="D36" s="21">
        <v>10</v>
      </c>
      <c r="E36" s="21"/>
      <c r="F36" s="21"/>
      <c r="G36" s="21"/>
      <c r="H36" s="21"/>
      <c r="I36" s="21"/>
      <c r="J36" s="21"/>
      <c r="K36" s="21"/>
      <c r="L36" s="23"/>
      <c r="M36" s="123">
        <f>IFERROR(AVERAGEIF(C36:L36, "&lt;&gt;0"),"---")</f>
        <v>10</v>
      </c>
      <c r="N36" s="123" t="str">
        <f>_xlfn.MINIFS(C36:L36, C36:L36, "&lt;&gt;0")&amp;" – "&amp;_xlfn.MAXIFS(C36:L36, C36:L36, "&lt;&gt;0")</f>
        <v>10 – 10</v>
      </c>
      <c r="O36" s="167"/>
      <c r="Q36" s="873"/>
      <c r="R36" s="278"/>
      <c r="S36" s="278"/>
      <c r="T36" s="278"/>
      <c r="U36" s="278"/>
      <c r="V36" s="278"/>
      <c r="W36" s="278"/>
      <c r="X36" s="278"/>
    </row>
    <row r="37" spans="2:24" x14ac:dyDescent="0.25">
      <c r="B37" s="86" t="s">
        <v>159</v>
      </c>
      <c r="C37" s="43">
        <v>0.7</v>
      </c>
      <c r="D37" s="14">
        <v>0.7</v>
      </c>
      <c r="E37" s="14"/>
      <c r="F37" s="14"/>
      <c r="G37" s="14"/>
      <c r="H37" s="14"/>
      <c r="I37" s="14"/>
      <c r="J37" s="14"/>
      <c r="K37" s="14"/>
      <c r="L37" s="14"/>
      <c r="M37" s="124">
        <f>IFERROR(AVERAGEIF(C37:L37, "&lt;&gt;0"),"---")</f>
        <v>0.7</v>
      </c>
      <c r="N37" s="123" t="str">
        <f>(100*(_xlfn.MINIFS(C37:L37,C37:L37,"&lt;&gt;0"))&amp;"% – "&amp;(100*(_xlfn.MAXIFS(C37:L37,C37:L37,"&lt;&gt;0"))))&amp;"%"</f>
        <v>70% – 70%</v>
      </c>
      <c r="O37" s="80"/>
      <c r="Q37" s="873"/>
      <c r="R37" s="278"/>
      <c r="S37" s="278"/>
      <c r="T37" s="278"/>
      <c r="U37" s="278"/>
      <c r="V37" s="278"/>
      <c r="W37" s="278"/>
      <c r="X37" s="278"/>
    </row>
    <row r="38" spans="2:24" x14ac:dyDescent="0.25">
      <c r="B38" s="13" t="s">
        <v>121</v>
      </c>
      <c r="C38" s="42" t="s">
        <v>123</v>
      </c>
      <c r="D38" s="21" t="s">
        <v>123</v>
      </c>
      <c r="E38" s="21"/>
      <c r="F38" s="21"/>
      <c r="G38" s="21"/>
      <c r="H38" s="21"/>
      <c r="I38" s="21"/>
      <c r="J38" s="21"/>
      <c r="K38" s="21"/>
      <c r="L38" s="21"/>
      <c r="M38" s="123" t="str">
        <f>C38</f>
        <v>motorcycle</v>
      </c>
      <c r="N38" s="123" t="str">
        <f t="shared" ref="N38:N49" si="10">_xlfn.MINIFS(C38:L38, C38:L38, "&lt;&gt;0")&amp;" – "&amp;_xlfn.MAXIFS(C38:L38, C38:L38, "&lt;&gt;0")</f>
        <v>0 – 0</v>
      </c>
      <c r="O38" s="167"/>
      <c r="Q38" s="873"/>
      <c r="R38" s="278"/>
      <c r="S38" s="278"/>
      <c r="T38" s="278"/>
      <c r="U38" s="278"/>
      <c r="V38" s="278"/>
      <c r="W38" s="278"/>
      <c r="X38" s="278"/>
    </row>
    <row r="39" spans="2:24" x14ac:dyDescent="0.25">
      <c r="B39" s="215" t="s">
        <v>229</v>
      </c>
      <c r="C39" s="42">
        <v>0.1</v>
      </c>
      <c r="D39" s="12">
        <v>0.1</v>
      </c>
      <c r="E39" s="21"/>
      <c r="F39" s="21"/>
      <c r="G39" s="21"/>
      <c r="H39" s="21"/>
      <c r="I39" s="21"/>
      <c r="J39" s="21"/>
      <c r="K39" s="21"/>
      <c r="L39" s="21"/>
      <c r="M39" s="125">
        <f t="shared" ref="M39:M50" si="11">IFERROR(AVERAGEIF(C39:L39, "&lt;&gt;0"),"---")</f>
        <v>0.1</v>
      </c>
      <c r="N39" s="123" t="str">
        <f t="shared" si="10"/>
        <v>0.1 – 0.1</v>
      </c>
      <c r="O39" s="167"/>
      <c r="Q39" s="873"/>
    </row>
    <row r="40" spans="2:24" x14ac:dyDescent="0.25">
      <c r="B40" s="13" t="s">
        <v>230</v>
      </c>
      <c r="C40" s="42">
        <v>20</v>
      </c>
      <c r="D40" s="12">
        <v>24</v>
      </c>
      <c r="E40" s="21"/>
      <c r="F40" s="21"/>
      <c r="G40" s="21"/>
      <c r="H40" s="21"/>
      <c r="I40" s="21"/>
      <c r="J40" s="21"/>
      <c r="K40" s="21"/>
      <c r="L40" s="21"/>
      <c r="M40" s="125">
        <f t="shared" si="11"/>
        <v>22</v>
      </c>
      <c r="N40" s="123" t="str">
        <f t="shared" si="10"/>
        <v>20 – 24</v>
      </c>
      <c r="O40" s="167"/>
      <c r="Q40" s="873"/>
    </row>
    <row r="41" spans="2:24" x14ac:dyDescent="0.25">
      <c r="B41" s="86" t="s">
        <v>133</v>
      </c>
      <c r="C41" s="42">
        <v>1</v>
      </c>
      <c r="D41" s="12">
        <v>1</v>
      </c>
      <c r="E41" s="21"/>
      <c r="F41" s="21"/>
      <c r="G41" s="21"/>
      <c r="H41" s="21"/>
      <c r="I41" s="21"/>
      <c r="J41" s="21"/>
      <c r="K41" s="21"/>
      <c r="L41" s="21"/>
      <c r="M41" s="125">
        <f t="shared" si="11"/>
        <v>1</v>
      </c>
      <c r="N41" s="123" t="str">
        <f t="shared" si="10"/>
        <v>1 – 1</v>
      </c>
      <c r="O41" s="167"/>
      <c r="Q41" s="873"/>
    </row>
    <row r="42" spans="2:24" x14ac:dyDescent="0.25">
      <c r="B42" s="215" t="s">
        <v>132</v>
      </c>
      <c r="C42" s="42">
        <v>4</v>
      </c>
      <c r="D42" s="12">
        <v>4</v>
      </c>
      <c r="E42" s="21"/>
      <c r="F42" s="21"/>
      <c r="G42" s="21"/>
      <c r="H42" s="21"/>
      <c r="I42" s="21"/>
      <c r="J42" s="21"/>
      <c r="K42" s="21"/>
      <c r="L42" s="21"/>
      <c r="M42" s="125">
        <f t="shared" si="11"/>
        <v>4</v>
      </c>
      <c r="N42" s="123" t="str">
        <f t="shared" si="10"/>
        <v>4 – 4</v>
      </c>
      <c r="O42" s="167"/>
      <c r="Q42" s="873"/>
    </row>
    <row r="43" spans="2:24" x14ac:dyDescent="0.25">
      <c r="B43" s="215" t="s">
        <v>231</v>
      </c>
      <c r="C43" s="42">
        <v>1</v>
      </c>
      <c r="D43" s="12">
        <v>1</v>
      </c>
      <c r="E43" s="21"/>
      <c r="F43" s="21"/>
      <c r="G43" s="21"/>
      <c r="H43" s="21"/>
      <c r="I43" s="21"/>
      <c r="J43" s="21"/>
      <c r="K43" s="21"/>
      <c r="L43" s="21"/>
      <c r="M43" s="125">
        <f t="shared" si="11"/>
        <v>1</v>
      </c>
      <c r="N43" s="123" t="str">
        <f t="shared" si="10"/>
        <v>1 – 1</v>
      </c>
      <c r="O43" s="167"/>
      <c r="Q43" s="873"/>
    </row>
    <row r="44" spans="2:24" x14ac:dyDescent="0.25">
      <c r="B44" s="86" t="s">
        <v>134</v>
      </c>
      <c r="C44" s="42">
        <v>6</v>
      </c>
      <c r="D44" s="12">
        <v>6</v>
      </c>
      <c r="E44" s="21"/>
      <c r="F44" s="21"/>
      <c r="G44" s="21"/>
      <c r="H44" s="21"/>
      <c r="I44" s="21"/>
      <c r="J44" s="21"/>
      <c r="K44" s="21"/>
      <c r="L44" s="21"/>
      <c r="M44" s="125">
        <f t="shared" si="11"/>
        <v>6</v>
      </c>
      <c r="N44" s="123" t="str">
        <f t="shared" si="10"/>
        <v>6 – 6</v>
      </c>
      <c r="O44" s="167"/>
      <c r="Q44" s="873"/>
    </row>
    <row r="45" spans="2:24" x14ac:dyDescent="0.25">
      <c r="B45" s="86" t="s">
        <v>135</v>
      </c>
      <c r="C45" s="42">
        <v>10</v>
      </c>
      <c r="D45" s="12">
        <v>10</v>
      </c>
      <c r="E45" s="21"/>
      <c r="F45" s="21"/>
      <c r="G45" s="21"/>
      <c r="H45" s="21"/>
      <c r="I45" s="21"/>
      <c r="J45" s="21"/>
      <c r="K45" s="21"/>
      <c r="L45" s="21"/>
      <c r="M45" s="125">
        <f t="shared" si="11"/>
        <v>10</v>
      </c>
      <c r="N45" s="123" t="str">
        <f t="shared" si="10"/>
        <v>10 – 10</v>
      </c>
      <c r="O45" s="167"/>
      <c r="Q45" s="873"/>
    </row>
    <row r="46" spans="2:24" x14ac:dyDescent="0.25">
      <c r="B46" s="86" t="s">
        <v>136</v>
      </c>
      <c r="C46" s="42">
        <v>200</v>
      </c>
      <c r="D46" s="21">
        <v>200</v>
      </c>
      <c r="E46" s="21"/>
      <c r="F46" s="21"/>
      <c r="G46" s="21"/>
      <c r="H46" s="21"/>
      <c r="I46" s="21"/>
      <c r="J46" s="21"/>
      <c r="K46" s="21"/>
      <c r="L46" s="21"/>
      <c r="M46" s="125">
        <f t="shared" si="11"/>
        <v>200</v>
      </c>
      <c r="N46" s="123" t="str">
        <f t="shared" si="10"/>
        <v>200 – 200</v>
      </c>
      <c r="O46" s="167"/>
      <c r="Q46" s="873"/>
    </row>
    <row r="47" spans="2:24" x14ac:dyDescent="0.25">
      <c r="B47" s="86" t="s">
        <v>174</v>
      </c>
      <c r="C47" s="42">
        <v>0.5</v>
      </c>
      <c r="D47" s="21">
        <v>0.5</v>
      </c>
      <c r="E47" s="21"/>
      <c r="F47" s="21"/>
      <c r="G47" s="21"/>
      <c r="H47" s="21"/>
      <c r="I47" s="21"/>
      <c r="J47" s="21"/>
      <c r="K47" s="21"/>
      <c r="L47" s="21"/>
      <c r="M47" s="126">
        <f t="shared" si="11"/>
        <v>0.5</v>
      </c>
      <c r="N47" s="127" t="str">
        <f t="shared" si="10"/>
        <v>0.5 – 0.5</v>
      </c>
      <c r="O47" s="167"/>
      <c r="Q47" s="873"/>
    </row>
    <row r="48" spans="2:24" x14ac:dyDescent="0.25">
      <c r="B48" s="86" t="s">
        <v>177</v>
      </c>
      <c r="C48" s="42">
        <v>120</v>
      </c>
      <c r="D48" s="21">
        <v>110</v>
      </c>
      <c r="E48" s="21"/>
      <c r="F48" s="21"/>
      <c r="G48" s="21"/>
      <c r="H48" s="21"/>
      <c r="I48" s="21"/>
      <c r="J48" s="21"/>
      <c r="K48" s="21"/>
      <c r="L48" s="21"/>
      <c r="M48" s="123">
        <f t="shared" si="11"/>
        <v>115</v>
      </c>
      <c r="N48" s="123" t="str">
        <f t="shared" si="10"/>
        <v>110 – 120</v>
      </c>
      <c r="O48" s="167"/>
      <c r="Q48" s="873"/>
    </row>
    <row r="49" spans="2:24" x14ac:dyDescent="0.25">
      <c r="B49" s="85" t="s">
        <v>156</v>
      </c>
      <c r="C49" s="21">
        <v>38</v>
      </c>
      <c r="D49" s="21">
        <v>38</v>
      </c>
      <c r="E49" s="21"/>
      <c r="F49" s="21"/>
      <c r="G49" s="21"/>
      <c r="H49" s="21"/>
      <c r="I49" s="21"/>
      <c r="J49" s="21"/>
      <c r="K49" s="21"/>
      <c r="L49" s="21"/>
      <c r="M49" s="128">
        <f t="shared" si="11"/>
        <v>38</v>
      </c>
      <c r="N49" s="128" t="str">
        <f t="shared" si="10"/>
        <v>38 – 38</v>
      </c>
      <c r="O49" s="167"/>
      <c r="Q49" s="873"/>
    </row>
    <row r="50" spans="2:24" x14ac:dyDescent="0.25">
      <c r="B50" s="85" t="s">
        <v>161</v>
      </c>
      <c r="C50" s="157">
        <v>38</v>
      </c>
      <c r="D50" s="22">
        <v>38</v>
      </c>
      <c r="E50" s="22"/>
      <c r="F50" s="22"/>
      <c r="G50" s="22"/>
      <c r="H50" s="22"/>
      <c r="I50" s="22"/>
      <c r="J50" s="22"/>
      <c r="K50" s="22"/>
      <c r="L50" s="24"/>
      <c r="M50" s="216">
        <f t="shared" si="11"/>
        <v>38</v>
      </c>
      <c r="N50" s="216" t="str">
        <f>"$"&amp;_xlfn.MINIFS(C50:L50, C50:L50, "&lt;&gt;0")&amp;" – $"&amp;_xlfn.MAXIFS(C50:L50, C50:L50, "&lt;&gt;0")</f>
        <v>$38 – $38</v>
      </c>
      <c r="O50" s="167"/>
      <c r="Q50" s="874"/>
    </row>
    <row r="51" spans="2:24" x14ac:dyDescent="0.25">
      <c r="B51" s="225" t="s">
        <v>144</v>
      </c>
      <c r="C51" s="142"/>
      <c r="D51" s="143"/>
      <c r="E51" s="143"/>
      <c r="F51" s="143"/>
      <c r="G51" s="143"/>
      <c r="H51" s="143"/>
      <c r="I51" s="143"/>
      <c r="J51" s="143"/>
      <c r="K51" s="143"/>
      <c r="L51" s="143"/>
      <c r="M51" s="144"/>
      <c r="N51" s="145"/>
      <c r="O51" s="219"/>
      <c r="Q51" s="278"/>
    </row>
    <row r="52" spans="2:24" x14ac:dyDescent="0.25">
      <c r="B52" s="91" t="s">
        <v>189</v>
      </c>
      <c r="C52" s="90">
        <f t="shared" ref="C52:L52" si="12">IFERROR(IF(C43*C40*C41=0, "---",C43*C40*C41),"---")</f>
        <v>20</v>
      </c>
      <c r="D52" s="49">
        <f t="shared" si="12"/>
        <v>24</v>
      </c>
      <c r="E52" s="49" t="str">
        <f t="shared" si="12"/>
        <v>---</v>
      </c>
      <c r="F52" s="49" t="str">
        <f t="shared" si="12"/>
        <v>---</v>
      </c>
      <c r="G52" s="49" t="str">
        <f t="shared" si="12"/>
        <v>---</v>
      </c>
      <c r="H52" s="49" t="str">
        <f t="shared" si="12"/>
        <v>---</v>
      </c>
      <c r="I52" s="49" t="str">
        <f t="shared" si="12"/>
        <v>---</v>
      </c>
      <c r="J52" s="49" t="str">
        <f t="shared" si="12"/>
        <v>---</v>
      </c>
      <c r="K52" s="49" t="str">
        <f t="shared" si="12"/>
        <v>---</v>
      </c>
      <c r="L52" s="92" t="str">
        <f t="shared" si="12"/>
        <v>---</v>
      </c>
      <c r="M52" s="129">
        <f t="shared" ref="M52:M58" si="13">IFERROR(AVERAGEIF(C52:L52, "&lt;&gt;0"),"---")</f>
        <v>22</v>
      </c>
      <c r="N52" s="125" t="str">
        <f>ROUND(_xlfn.MINIFS(C52:L52, C52:L52, "&lt;&gt;0"),1)&amp;" – "&amp;ROUND(_xlfn.MAXIFS(C52:L52, C52:L52, "&lt;&gt;0"),1)</f>
        <v>20 – 24</v>
      </c>
      <c r="O52" s="172"/>
      <c r="Q52" s="278"/>
    </row>
    <row r="53" spans="2:24" x14ac:dyDescent="0.25">
      <c r="B53" s="85" t="s">
        <v>255</v>
      </c>
      <c r="C53" s="158">
        <f t="shared" ref="C53:L53" si="14">IFERROR(IF(C39*C42*C41=0, "---",C39*C42*C41),"---")</f>
        <v>0.4</v>
      </c>
      <c r="D53" s="159">
        <f t="shared" si="14"/>
        <v>0.4</v>
      </c>
      <c r="E53" s="159" t="str">
        <f t="shared" si="14"/>
        <v>---</v>
      </c>
      <c r="F53" s="159" t="str">
        <f t="shared" si="14"/>
        <v>---</v>
      </c>
      <c r="G53" s="159" t="str">
        <f t="shared" si="14"/>
        <v>---</v>
      </c>
      <c r="H53" s="159" t="str">
        <f t="shared" si="14"/>
        <v>---</v>
      </c>
      <c r="I53" s="159" t="str">
        <f t="shared" si="14"/>
        <v>---</v>
      </c>
      <c r="J53" s="159" t="str">
        <f t="shared" si="14"/>
        <v>---</v>
      </c>
      <c r="K53" s="159" t="str">
        <f t="shared" si="14"/>
        <v>---</v>
      </c>
      <c r="L53" s="160" t="str">
        <f t="shared" si="14"/>
        <v>---</v>
      </c>
      <c r="M53" s="217">
        <f t="shared" si="13"/>
        <v>0.4</v>
      </c>
      <c r="N53" s="125" t="str">
        <f>ROUND(_xlfn.MINIFS(C53:L53, C53:L53, "&lt;&gt;0"),1)&amp;" – "&amp;ROUND(_xlfn.MAXIFS(C53:L53, C53:L53, "&lt;&gt;0"),1)</f>
        <v>0.4 – 0.4</v>
      </c>
      <c r="O53" s="173"/>
      <c r="Q53" s="278"/>
    </row>
    <row r="54" spans="2:24" x14ac:dyDescent="0.25">
      <c r="B54" s="86" t="s">
        <v>256</v>
      </c>
      <c r="C54" s="162">
        <f t="shared" ref="C54:L54" si="15">IFERROR(IF(C39*C42*C41*C40=0, "---",C39*C42*C41*C40),"---")</f>
        <v>8</v>
      </c>
      <c r="D54" s="163">
        <f t="shared" si="15"/>
        <v>9.6000000000000014</v>
      </c>
      <c r="E54" s="163" t="str">
        <f t="shared" si="15"/>
        <v>---</v>
      </c>
      <c r="F54" s="163" t="str">
        <f t="shared" si="15"/>
        <v>---</v>
      </c>
      <c r="G54" s="163" t="str">
        <f t="shared" si="15"/>
        <v>---</v>
      </c>
      <c r="H54" s="163" t="str">
        <f t="shared" si="15"/>
        <v>---</v>
      </c>
      <c r="I54" s="163" t="str">
        <f t="shared" si="15"/>
        <v>---</v>
      </c>
      <c r="J54" s="163" t="str">
        <f t="shared" si="15"/>
        <v>---</v>
      </c>
      <c r="K54" s="163" t="str">
        <f t="shared" si="15"/>
        <v>---</v>
      </c>
      <c r="L54" s="164" t="str">
        <f t="shared" si="15"/>
        <v>---</v>
      </c>
      <c r="M54" s="218">
        <f t="shared" si="13"/>
        <v>8.8000000000000007</v>
      </c>
      <c r="N54" s="125" t="str">
        <f>ROUND(_xlfn.MINIFS(C54:L54, C54:L54, "&lt;&gt;0"),1)&amp;" – "&amp;ROUND(_xlfn.MAXIFS(C54:L54, C54:L54, "&lt;&gt;0"),1)</f>
        <v>8 – 9.6</v>
      </c>
      <c r="O54" s="173"/>
      <c r="Q54" s="278"/>
    </row>
    <row r="55" spans="2:24" x14ac:dyDescent="0.25">
      <c r="B55" s="86" t="s">
        <v>257</v>
      </c>
      <c r="C55" s="52">
        <f t="shared" ref="C55:L55" si="16">IFERROR(IF(C54*C46=0, "---",C54*C46),"---")</f>
        <v>1600</v>
      </c>
      <c r="D55" s="53">
        <f t="shared" si="16"/>
        <v>1920.0000000000002</v>
      </c>
      <c r="E55" s="53" t="str">
        <f t="shared" si="16"/>
        <v>---</v>
      </c>
      <c r="F55" s="53" t="str">
        <f t="shared" si="16"/>
        <v>---</v>
      </c>
      <c r="G55" s="53" t="str">
        <f t="shared" si="16"/>
        <v>---</v>
      </c>
      <c r="H55" s="53" t="str">
        <f t="shared" si="16"/>
        <v>---</v>
      </c>
      <c r="I55" s="53" t="str">
        <f t="shared" si="16"/>
        <v>---</v>
      </c>
      <c r="J55" s="53" t="str">
        <f t="shared" si="16"/>
        <v>---</v>
      </c>
      <c r="K55" s="53" t="str">
        <f t="shared" si="16"/>
        <v>---</v>
      </c>
      <c r="L55" s="98" t="str">
        <f t="shared" si="16"/>
        <v>---</v>
      </c>
      <c r="M55" s="129">
        <f t="shared" si="13"/>
        <v>1760</v>
      </c>
      <c r="N55" s="128" t="str">
        <f>ROUND(_xlfn.MINIFS(C55:L55, C55:L55, "&lt;&gt;0"),0)&amp;" – "&amp;ROUND(_xlfn.MAXIFS(C55:L55, C55:L55, "&lt;&gt;0"),0)</f>
        <v>1600 – 1920</v>
      </c>
      <c r="O55" s="173"/>
      <c r="Q55" s="278"/>
    </row>
    <row r="56" spans="2:24" x14ac:dyDescent="0.25">
      <c r="B56" s="86" t="s">
        <v>184</v>
      </c>
      <c r="C56" s="52">
        <f t="shared" ref="C56:L56" si="17">IFERROR(IF(C55*C36/1000=0, "---",C55*C36/1000),"---")</f>
        <v>16</v>
      </c>
      <c r="D56" s="53">
        <f t="shared" si="17"/>
        <v>19.200000000000003</v>
      </c>
      <c r="E56" s="53" t="str">
        <f t="shared" si="17"/>
        <v>---</v>
      </c>
      <c r="F56" s="53" t="str">
        <f t="shared" si="17"/>
        <v>---</v>
      </c>
      <c r="G56" s="53" t="str">
        <f t="shared" si="17"/>
        <v>---</v>
      </c>
      <c r="H56" s="53" t="str">
        <f t="shared" si="17"/>
        <v>---</v>
      </c>
      <c r="I56" s="53" t="str">
        <f t="shared" si="17"/>
        <v>---</v>
      </c>
      <c r="J56" s="53" t="str">
        <f t="shared" si="17"/>
        <v>---</v>
      </c>
      <c r="K56" s="53" t="str">
        <f t="shared" si="17"/>
        <v>---</v>
      </c>
      <c r="L56" s="98" t="str">
        <f t="shared" si="17"/>
        <v>---</v>
      </c>
      <c r="M56" s="129">
        <f t="shared" si="13"/>
        <v>17.600000000000001</v>
      </c>
      <c r="N56" s="128" t="str">
        <f>ROUND(_xlfn.MINIFS(C56:L56, C56:L56, "&lt;&gt;0"),0)&amp;" – "&amp;ROUND(_xlfn.MAXIFS(C56:L56, C56:L56, "&lt;&gt;0"),0)</f>
        <v>16 – 19</v>
      </c>
      <c r="O56" s="173"/>
      <c r="Q56" s="278"/>
    </row>
    <row r="57" spans="2:24" x14ac:dyDescent="0.25">
      <c r="B57" s="87" t="s">
        <v>185</v>
      </c>
      <c r="C57" s="52">
        <f t="shared" ref="C57:L57" si="18">IFERROR(IF(C56*C37=0, "---",C56*C37),"---")</f>
        <v>11.2</v>
      </c>
      <c r="D57" s="53">
        <f t="shared" si="18"/>
        <v>13.440000000000001</v>
      </c>
      <c r="E57" s="53" t="str">
        <f t="shared" si="18"/>
        <v>---</v>
      </c>
      <c r="F57" s="53" t="str">
        <f t="shared" si="18"/>
        <v>---</v>
      </c>
      <c r="G57" s="53" t="str">
        <f t="shared" si="18"/>
        <v>---</v>
      </c>
      <c r="H57" s="53" t="str">
        <f t="shared" si="18"/>
        <v>---</v>
      </c>
      <c r="I57" s="53" t="str">
        <f t="shared" si="18"/>
        <v>---</v>
      </c>
      <c r="J57" s="53" t="str">
        <f t="shared" si="18"/>
        <v>---</v>
      </c>
      <c r="K57" s="53" t="str">
        <f t="shared" si="18"/>
        <v>---</v>
      </c>
      <c r="L57" s="98" t="str">
        <f t="shared" si="18"/>
        <v>---</v>
      </c>
      <c r="M57" s="129">
        <f t="shared" si="13"/>
        <v>12.32</v>
      </c>
      <c r="N57" s="128" t="str">
        <f>ROUND(_xlfn.MINIFS(C57:L57, C57:L57, "&lt;&gt;0"),0)&amp;" – "&amp;ROUND(_xlfn.MAXIFS(C57:L57, C57:L57, "&lt;&gt;0"),0)</f>
        <v>11 – 13</v>
      </c>
      <c r="O57" s="173"/>
      <c r="Q57" s="278"/>
    </row>
    <row r="58" spans="2:24" x14ac:dyDescent="0.25">
      <c r="B58" s="89" t="s">
        <v>186</v>
      </c>
      <c r="C58" s="95">
        <f t="shared" ref="C58:L58" si="19">IFERROR(IF(C57*1000*C49=0, "---", C57*1000*C49), "---")</f>
        <v>425600</v>
      </c>
      <c r="D58" s="54">
        <f t="shared" si="19"/>
        <v>510720.00000000006</v>
      </c>
      <c r="E58" s="54" t="str">
        <f t="shared" si="19"/>
        <v>---</v>
      </c>
      <c r="F58" s="54" t="str">
        <f t="shared" si="19"/>
        <v>---</v>
      </c>
      <c r="G58" s="54" t="str">
        <f t="shared" si="19"/>
        <v>---</v>
      </c>
      <c r="H58" s="54" t="str">
        <f t="shared" si="19"/>
        <v>---</v>
      </c>
      <c r="I58" s="54" t="str">
        <f t="shared" si="19"/>
        <v>---</v>
      </c>
      <c r="J58" s="54" t="str">
        <f t="shared" si="19"/>
        <v>---</v>
      </c>
      <c r="K58" s="54" t="str">
        <f t="shared" si="19"/>
        <v>---</v>
      </c>
      <c r="L58" s="227" t="str">
        <f t="shared" si="19"/>
        <v>---</v>
      </c>
      <c r="M58" s="228">
        <f t="shared" si="13"/>
        <v>468160</v>
      </c>
      <c r="N58" s="224" t="str">
        <f>ROUND(_xlfn.MINIFS(C58:L58, C58:L58, "&lt;&gt;0"),0)&amp;" – "&amp;ROUND(_xlfn.MAXIFS(C58:L58, C58:L58, "&lt;&gt;0"),0)</f>
        <v>425600 – 510720</v>
      </c>
      <c r="O58" s="174"/>
      <c r="Q58" s="278"/>
    </row>
    <row r="59" spans="2:24" x14ac:dyDescent="0.25">
      <c r="B59" s="287"/>
      <c r="C59" s="288"/>
      <c r="D59" s="288"/>
      <c r="E59" s="288"/>
      <c r="F59" s="288"/>
      <c r="G59" s="288"/>
      <c r="H59" s="288"/>
      <c r="I59" s="288"/>
      <c r="J59" s="288"/>
      <c r="K59" s="288"/>
      <c r="L59" s="288"/>
      <c r="M59" s="293"/>
      <c r="N59" s="289"/>
      <c r="O59" s="277"/>
      <c r="P59" s="273"/>
      <c r="Q59" s="278"/>
    </row>
    <row r="60" spans="2:24" s="273" customFormat="1" ht="31.5" customHeight="1" x14ac:dyDescent="0.25">
      <c r="B60" s="116" t="s">
        <v>276</v>
      </c>
      <c r="C60" s="117" t="s">
        <v>12</v>
      </c>
      <c r="D60" s="117" t="s">
        <v>13</v>
      </c>
      <c r="E60" s="117" t="s">
        <v>14</v>
      </c>
      <c r="F60" s="117" t="s">
        <v>15</v>
      </c>
      <c r="G60" s="117" t="s">
        <v>16</v>
      </c>
      <c r="H60" s="117" t="s">
        <v>93</v>
      </c>
      <c r="I60" s="117" t="s">
        <v>94</v>
      </c>
      <c r="J60" s="117" t="s">
        <v>95</v>
      </c>
      <c r="K60" s="117" t="s">
        <v>96</v>
      </c>
      <c r="L60" s="117" t="s">
        <v>97</v>
      </c>
      <c r="M60" s="118" t="s">
        <v>173</v>
      </c>
      <c r="N60" s="118" t="s">
        <v>25</v>
      </c>
      <c r="O60" s="119" t="s">
        <v>60</v>
      </c>
      <c r="P60" s="270"/>
      <c r="Q60" s="220" t="s">
        <v>259</v>
      </c>
      <c r="R60" s="278"/>
      <c r="S60" s="278"/>
      <c r="T60" s="278"/>
      <c r="U60" s="278"/>
      <c r="V60" s="278"/>
      <c r="W60" s="278"/>
      <c r="X60" s="278"/>
    </row>
    <row r="61" spans="2:24" s="284" customFormat="1" x14ac:dyDescent="0.25">
      <c r="B61" s="226" t="s">
        <v>145</v>
      </c>
      <c r="C61" s="139"/>
      <c r="D61" s="139"/>
      <c r="E61" s="139"/>
      <c r="F61" s="139"/>
      <c r="G61" s="139"/>
      <c r="H61" s="139"/>
      <c r="I61" s="139"/>
      <c r="J61" s="139"/>
      <c r="K61" s="139"/>
      <c r="L61" s="139"/>
      <c r="M61" s="115"/>
      <c r="N61" s="140"/>
      <c r="O61" s="141"/>
      <c r="P61" s="270"/>
      <c r="Q61" s="872" t="str">
        <f>IF('4-ASGM Site Observations'!G23=0,"n/a",'4-ASGM Site Observations'!G23)</f>
        <v>n/a</v>
      </c>
      <c r="R61" s="277"/>
      <c r="S61" s="277"/>
      <c r="T61" s="277"/>
      <c r="U61" s="277"/>
      <c r="V61" s="277"/>
      <c r="W61" s="277"/>
      <c r="X61" s="277"/>
    </row>
    <row r="62" spans="2:24" x14ac:dyDescent="0.25">
      <c r="B62" s="13" t="s">
        <v>158</v>
      </c>
      <c r="C62" s="114"/>
      <c r="D62" s="94"/>
      <c r="E62" s="94"/>
      <c r="F62" s="94"/>
      <c r="G62" s="94"/>
      <c r="H62" s="94"/>
      <c r="I62" s="94"/>
      <c r="J62" s="94"/>
      <c r="K62" s="94"/>
      <c r="L62" s="113"/>
      <c r="M62" s="120"/>
      <c r="N62" s="121"/>
      <c r="O62" s="167"/>
      <c r="Q62" s="873"/>
    </row>
    <row r="63" spans="2:24" x14ac:dyDescent="0.25">
      <c r="B63" s="13" t="s">
        <v>157</v>
      </c>
      <c r="C63" s="42"/>
      <c r="D63" s="21"/>
      <c r="E63" s="21"/>
      <c r="F63" s="21"/>
      <c r="G63" s="21"/>
      <c r="H63" s="25"/>
      <c r="I63" s="25"/>
      <c r="J63" s="25"/>
      <c r="K63" s="25"/>
      <c r="L63" s="25"/>
      <c r="M63" s="122"/>
      <c r="N63" s="122"/>
      <c r="O63" s="167"/>
      <c r="Q63" s="873"/>
    </row>
    <row r="64" spans="2:24" x14ac:dyDescent="0.25">
      <c r="B64" s="86" t="s">
        <v>160</v>
      </c>
      <c r="C64" s="42"/>
      <c r="D64" s="21"/>
      <c r="E64" s="21"/>
      <c r="F64" s="21"/>
      <c r="G64" s="21"/>
      <c r="H64" s="21"/>
      <c r="I64" s="21"/>
      <c r="J64" s="21"/>
      <c r="K64" s="21"/>
      <c r="L64" s="23"/>
      <c r="M64" s="123" t="str">
        <f>IFERROR(AVERAGEIF(C64:L64, "&lt;&gt;0"),"---")</f>
        <v>---</v>
      </c>
      <c r="N64" s="123" t="str">
        <f>_xlfn.MINIFS(C64:L64, C64:L64, "&lt;&gt;0")&amp;" – "&amp;_xlfn.MAXIFS(C64:L64, C64:L64, "&lt;&gt;0")</f>
        <v>0 – 0</v>
      </c>
      <c r="O64" s="167"/>
      <c r="Q64" s="873"/>
      <c r="R64" s="278"/>
      <c r="S64" s="278"/>
      <c r="T64" s="278"/>
      <c r="U64" s="278"/>
      <c r="V64" s="278"/>
      <c r="W64" s="278"/>
      <c r="X64" s="278"/>
    </row>
    <row r="65" spans="2:24" x14ac:dyDescent="0.25">
      <c r="B65" s="86" t="s">
        <v>159</v>
      </c>
      <c r="C65" s="43"/>
      <c r="D65" s="14"/>
      <c r="E65" s="14"/>
      <c r="F65" s="14"/>
      <c r="G65" s="14"/>
      <c r="H65" s="14"/>
      <c r="I65" s="14"/>
      <c r="J65" s="14"/>
      <c r="K65" s="14"/>
      <c r="L65" s="14"/>
      <c r="M65" s="124" t="str">
        <f>IFERROR(AVERAGEIF(C65:L65, "&lt;&gt;0"),"---")</f>
        <v>---</v>
      </c>
      <c r="N65" s="123" t="str">
        <f>(100*(_xlfn.MINIFS(C65:L65,C65:L65,"&lt;&gt;0"))&amp;"% – "&amp;(100*(_xlfn.MAXIFS(C65:L65,C65:L65,"&lt;&gt;0"))))&amp;"%"</f>
        <v>0% – 0%</v>
      </c>
      <c r="O65" s="80"/>
      <c r="Q65" s="873"/>
      <c r="R65" s="278"/>
      <c r="S65" s="278"/>
      <c r="T65" s="278"/>
      <c r="U65" s="278"/>
      <c r="V65" s="278"/>
      <c r="W65" s="278"/>
      <c r="X65" s="278"/>
    </row>
    <row r="66" spans="2:24" x14ac:dyDescent="0.25">
      <c r="B66" s="13" t="s">
        <v>121</v>
      </c>
      <c r="C66" s="42"/>
      <c r="D66" s="12"/>
      <c r="E66" s="21"/>
      <c r="F66" s="21"/>
      <c r="G66" s="21"/>
      <c r="H66" s="21"/>
      <c r="I66" s="21"/>
      <c r="J66" s="21"/>
      <c r="K66" s="21"/>
      <c r="L66" s="21"/>
      <c r="M66" s="123">
        <f>C66</f>
        <v>0</v>
      </c>
      <c r="N66" s="123" t="str">
        <f t="shared" ref="N66:N77" si="20">_xlfn.MINIFS(C66:L66, C66:L66, "&lt;&gt;0")&amp;" – "&amp;_xlfn.MAXIFS(C66:L66, C66:L66, "&lt;&gt;0")</f>
        <v>0 – 0</v>
      </c>
      <c r="O66" s="167"/>
      <c r="Q66" s="873"/>
      <c r="R66" s="278"/>
      <c r="S66" s="278"/>
      <c r="T66" s="278"/>
      <c r="U66" s="278"/>
      <c r="V66" s="278"/>
      <c r="W66" s="278"/>
      <c r="X66" s="278"/>
    </row>
    <row r="67" spans="2:24" x14ac:dyDescent="0.25">
      <c r="B67" s="215" t="s">
        <v>229</v>
      </c>
      <c r="C67" s="42"/>
      <c r="D67" s="12"/>
      <c r="E67" s="21"/>
      <c r="F67" s="21"/>
      <c r="G67" s="21"/>
      <c r="H67" s="21"/>
      <c r="I67" s="21"/>
      <c r="J67" s="21"/>
      <c r="K67" s="21"/>
      <c r="L67" s="21"/>
      <c r="M67" s="125" t="str">
        <f t="shared" ref="M67:M78" si="21">IFERROR(AVERAGEIF(C67:L67, "&lt;&gt;0"),"---")</f>
        <v>---</v>
      </c>
      <c r="N67" s="123" t="str">
        <f t="shared" si="20"/>
        <v>0 – 0</v>
      </c>
      <c r="O67" s="167"/>
      <c r="Q67" s="873"/>
    </row>
    <row r="68" spans="2:24" x14ac:dyDescent="0.25">
      <c r="B68" s="13" t="s">
        <v>230</v>
      </c>
      <c r="C68" s="42"/>
      <c r="D68" s="12"/>
      <c r="E68" s="21"/>
      <c r="F68" s="21"/>
      <c r="G68" s="21"/>
      <c r="H68" s="21"/>
      <c r="I68" s="21"/>
      <c r="J68" s="21"/>
      <c r="K68" s="21"/>
      <c r="L68" s="21"/>
      <c r="M68" s="125" t="str">
        <f t="shared" si="21"/>
        <v>---</v>
      </c>
      <c r="N68" s="123" t="str">
        <f t="shared" si="20"/>
        <v>0 – 0</v>
      </c>
      <c r="O68" s="167"/>
      <c r="Q68" s="873"/>
    </row>
    <row r="69" spans="2:24" x14ac:dyDescent="0.25">
      <c r="B69" s="86" t="s">
        <v>133</v>
      </c>
      <c r="C69" s="42"/>
      <c r="D69" s="12"/>
      <c r="E69" s="21"/>
      <c r="F69" s="21"/>
      <c r="G69" s="21"/>
      <c r="H69" s="21"/>
      <c r="I69" s="21"/>
      <c r="J69" s="21"/>
      <c r="K69" s="21"/>
      <c r="L69" s="21"/>
      <c r="M69" s="125" t="str">
        <f t="shared" si="21"/>
        <v>---</v>
      </c>
      <c r="N69" s="123" t="str">
        <f t="shared" si="20"/>
        <v>0 – 0</v>
      </c>
      <c r="O69" s="167"/>
      <c r="Q69" s="873"/>
    </row>
    <row r="70" spans="2:24" x14ac:dyDescent="0.25">
      <c r="B70" s="215" t="s">
        <v>132</v>
      </c>
      <c r="C70" s="42"/>
      <c r="D70" s="12"/>
      <c r="E70" s="21"/>
      <c r="F70" s="21"/>
      <c r="G70" s="21"/>
      <c r="H70" s="21"/>
      <c r="I70" s="21"/>
      <c r="J70" s="21"/>
      <c r="K70" s="21"/>
      <c r="L70" s="21"/>
      <c r="M70" s="125" t="str">
        <f t="shared" si="21"/>
        <v>---</v>
      </c>
      <c r="N70" s="123" t="str">
        <f t="shared" si="20"/>
        <v>0 – 0</v>
      </c>
      <c r="O70" s="167"/>
      <c r="Q70" s="873"/>
    </row>
    <row r="71" spans="2:24" x14ac:dyDescent="0.25">
      <c r="B71" s="215" t="s">
        <v>231</v>
      </c>
      <c r="C71" s="42"/>
      <c r="D71" s="12"/>
      <c r="E71" s="21"/>
      <c r="F71" s="21"/>
      <c r="G71" s="21"/>
      <c r="H71" s="21"/>
      <c r="I71" s="21"/>
      <c r="J71" s="21"/>
      <c r="K71" s="21"/>
      <c r="L71" s="21"/>
      <c r="M71" s="125" t="str">
        <f t="shared" si="21"/>
        <v>---</v>
      </c>
      <c r="N71" s="123" t="str">
        <f t="shared" si="20"/>
        <v>0 – 0</v>
      </c>
      <c r="O71" s="167"/>
      <c r="Q71" s="873"/>
    </row>
    <row r="72" spans="2:24" x14ac:dyDescent="0.25">
      <c r="B72" s="86" t="s">
        <v>134</v>
      </c>
      <c r="C72" s="42"/>
      <c r="D72" s="12"/>
      <c r="E72" s="21"/>
      <c r="F72" s="21"/>
      <c r="G72" s="21"/>
      <c r="H72" s="21"/>
      <c r="I72" s="21"/>
      <c r="J72" s="21"/>
      <c r="K72" s="21"/>
      <c r="L72" s="21"/>
      <c r="M72" s="125" t="str">
        <f t="shared" si="21"/>
        <v>---</v>
      </c>
      <c r="N72" s="123" t="str">
        <f t="shared" si="20"/>
        <v>0 – 0</v>
      </c>
      <c r="O72" s="167"/>
      <c r="Q72" s="873"/>
    </row>
    <row r="73" spans="2:24" x14ac:dyDescent="0.25">
      <c r="B73" s="86" t="s">
        <v>135</v>
      </c>
      <c r="C73" s="42"/>
      <c r="D73" s="12"/>
      <c r="E73" s="21"/>
      <c r="F73" s="21"/>
      <c r="G73" s="21"/>
      <c r="H73" s="21"/>
      <c r="I73" s="21"/>
      <c r="J73" s="21"/>
      <c r="K73" s="21"/>
      <c r="L73" s="21"/>
      <c r="M73" s="125" t="str">
        <f t="shared" si="21"/>
        <v>---</v>
      </c>
      <c r="N73" s="123" t="str">
        <f t="shared" si="20"/>
        <v>0 – 0</v>
      </c>
      <c r="O73" s="167"/>
      <c r="Q73" s="873"/>
    </row>
    <row r="74" spans="2:24" x14ac:dyDescent="0.25">
      <c r="B74" s="86" t="s">
        <v>136</v>
      </c>
      <c r="C74" s="42"/>
      <c r="D74" s="21"/>
      <c r="E74" s="21"/>
      <c r="F74" s="21"/>
      <c r="G74" s="21"/>
      <c r="H74" s="21"/>
      <c r="I74" s="21"/>
      <c r="J74" s="21"/>
      <c r="K74" s="21"/>
      <c r="L74" s="21"/>
      <c r="M74" s="125" t="str">
        <f t="shared" si="21"/>
        <v>---</v>
      </c>
      <c r="N74" s="123" t="str">
        <f t="shared" si="20"/>
        <v>0 – 0</v>
      </c>
      <c r="O74" s="167"/>
      <c r="Q74" s="873"/>
    </row>
    <row r="75" spans="2:24" x14ac:dyDescent="0.25">
      <c r="B75" s="86" t="s">
        <v>174</v>
      </c>
      <c r="C75" s="42"/>
      <c r="D75" s="21"/>
      <c r="E75" s="21"/>
      <c r="F75" s="21"/>
      <c r="G75" s="21"/>
      <c r="H75" s="21"/>
      <c r="I75" s="21"/>
      <c r="J75" s="21"/>
      <c r="K75" s="21"/>
      <c r="L75" s="21"/>
      <c r="M75" s="126" t="str">
        <f t="shared" si="21"/>
        <v>---</v>
      </c>
      <c r="N75" s="127" t="str">
        <f t="shared" si="20"/>
        <v>0 – 0</v>
      </c>
      <c r="O75" s="167"/>
      <c r="Q75" s="873"/>
    </row>
    <row r="76" spans="2:24" x14ac:dyDescent="0.25">
      <c r="B76" s="86" t="s">
        <v>177</v>
      </c>
      <c r="C76" s="42"/>
      <c r="D76" s="21"/>
      <c r="E76" s="21"/>
      <c r="F76" s="21"/>
      <c r="G76" s="21"/>
      <c r="H76" s="21"/>
      <c r="I76" s="21"/>
      <c r="J76" s="21"/>
      <c r="K76" s="21"/>
      <c r="L76" s="21"/>
      <c r="M76" s="123" t="str">
        <f t="shared" si="21"/>
        <v>---</v>
      </c>
      <c r="N76" s="123" t="str">
        <f t="shared" si="20"/>
        <v>0 – 0</v>
      </c>
      <c r="O76" s="167"/>
      <c r="Q76" s="873"/>
    </row>
    <row r="77" spans="2:24" x14ac:dyDescent="0.25">
      <c r="B77" s="85" t="s">
        <v>156</v>
      </c>
      <c r="C77" s="21"/>
      <c r="D77" s="21"/>
      <c r="E77" s="21"/>
      <c r="F77" s="21"/>
      <c r="G77" s="21"/>
      <c r="H77" s="21"/>
      <c r="I77" s="21"/>
      <c r="J77" s="21"/>
      <c r="K77" s="21"/>
      <c r="L77" s="21"/>
      <c r="M77" s="128" t="str">
        <f t="shared" si="21"/>
        <v>---</v>
      </c>
      <c r="N77" s="128" t="str">
        <f t="shared" si="20"/>
        <v>0 – 0</v>
      </c>
      <c r="O77" s="167"/>
      <c r="Q77" s="873"/>
    </row>
    <row r="78" spans="2:24" x14ac:dyDescent="0.25">
      <c r="B78" s="85" t="s">
        <v>161</v>
      </c>
      <c r="C78" s="157"/>
      <c r="D78" s="22"/>
      <c r="E78" s="22"/>
      <c r="F78" s="22"/>
      <c r="G78" s="22"/>
      <c r="H78" s="22"/>
      <c r="I78" s="22"/>
      <c r="J78" s="22"/>
      <c r="K78" s="22"/>
      <c r="L78" s="24"/>
      <c r="M78" s="216" t="str">
        <f t="shared" si="21"/>
        <v>---</v>
      </c>
      <c r="N78" s="216" t="str">
        <f>"$"&amp;_xlfn.MINIFS(C78:L78, C78:L78, "&lt;&gt;0")&amp;" – $"&amp;_xlfn.MAXIFS(C78:L78, C78:L78, "&lt;&gt;0")</f>
        <v>$0 – $0</v>
      </c>
      <c r="O78" s="167"/>
      <c r="Q78" s="874"/>
    </row>
    <row r="79" spans="2:24" x14ac:dyDescent="0.25">
      <c r="B79" s="225" t="s">
        <v>144</v>
      </c>
      <c r="C79" s="142"/>
      <c r="D79" s="143"/>
      <c r="E79" s="143"/>
      <c r="F79" s="143"/>
      <c r="G79" s="143"/>
      <c r="H79" s="143"/>
      <c r="I79" s="143"/>
      <c r="J79" s="143"/>
      <c r="K79" s="143"/>
      <c r="L79" s="143"/>
      <c r="M79" s="144"/>
      <c r="N79" s="145"/>
      <c r="O79" s="219"/>
      <c r="Q79" s="278"/>
    </row>
    <row r="80" spans="2:24" x14ac:dyDescent="0.25">
      <c r="B80" s="91" t="s">
        <v>189</v>
      </c>
      <c r="C80" s="90" t="str">
        <f t="shared" ref="C80:L80" si="22">IFERROR(IF(C71*C68*C69=0, "---",C71*C68*C69),"---")</f>
        <v>---</v>
      </c>
      <c r="D80" s="49" t="str">
        <f t="shared" si="22"/>
        <v>---</v>
      </c>
      <c r="E80" s="49" t="str">
        <f t="shared" si="22"/>
        <v>---</v>
      </c>
      <c r="F80" s="49" t="str">
        <f t="shared" si="22"/>
        <v>---</v>
      </c>
      <c r="G80" s="49" t="str">
        <f t="shared" si="22"/>
        <v>---</v>
      </c>
      <c r="H80" s="49" t="str">
        <f t="shared" si="22"/>
        <v>---</v>
      </c>
      <c r="I80" s="49" t="str">
        <f t="shared" si="22"/>
        <v>---</v>
      </c>
      <c r="J80" s="49" t="str">
        <f t="shared" si="22"/>
        <v>---</v>
      </c>
      <c r="K80" s="49" t="str">
        <f t="shared" si="22"/>
        <v>---</v>
      </c>
      <c r="L80" s="92" t="str">
        <f t="shared" si="22"/>
        <v>---</v>
      </c>
      <c r="M80" s="129" t="str">
        <f t="shared" ref="M80:M86" si="23">IFERROR(AVERAGEIF(C80:L80, "&lt;&gt;0"),"---")</f>
        <v>---</v>
      </c>
      <c r="N80" s="125" t="str">
        <f>ROUND(_xlfn.MINIFS(C80:L80, C80:L80, "&lt;&gt;0"),1)&amp;" – "&amp;ROUND(_xlfn.MAXIFS(C80:L80, C80:L80, "&lt;&gt;0"),1)</f>
        <v>0 – 0</v>
      </c>
      <c r="O80" s="172"/>
      <c r="Q80" s="278"/>
    </row>
    <row r="81" spans="2:17" x14ac:dyDescent="0.25">
      <c r="B81" s="85" t="s">
        <v>255</v>
      </c>
      <c r="C81" s="158" t="str">
        <f t="shared" ref="C81:L81" si="24">IFERROR(IF(C67*C70*C69=0, "---",C67*C70*C69),"---")</f>
        <v>---</v>
      </c>
      <c r="D81" s="159" t="str">
        <f t="shared" si="24"/>
        <v>---</v>
      </c>
      <c r="E81" s="159" t="str">
        <f t="shared" si="24"/>
        <v>---</v>
      </c>
      <c r="F81" s="159" t="str">
        <f t="shared" si="24"/>
        <v>---</v>
      </c>
      <c r="G81" s="159" t="str">
        <f t="shared" si="24"/>
        <v>---</v>
      </c>
      <c r="H81" s="159" t="str">
        <f t="shared" si="24"/>
        <v>---</v>
      </c>
      <c r="I81" s="159" t="str">
        <f t="shared" si="24"/>
        <v>---</v>
      </c>
      <c r="J81" s="159" t="str">
        <f t="shared" si="24"/>
        <v>---</v>
      </c>
      <c r="K81" s="159" t="str">
        <f t="shared" si="24"/>
        <v>---</v>
      </c>
      <c r="L81" s="160" t="str">
        <f t="shared" si="24"/>
        <v>---</v>
      </c>
      <c r="M81" s="217" t="str">
        <f t="shared" si="23"/>
        <v>---</v>
      </c>
      <c r="N81" s="125" t="str">
        <f>ROUND(_xlfn.MINIFS(C81:L81, C81:L81, "&lt;&gt;0"),1)&amp;" – "&amp;ROUND(_xlfn.MAXIFS(C81:L81, C81:L81, "&lt;&gt;0"),1)</f>
        <v>0 – 0</v>
      </c>
      <c r="O81" s="173"/>
      <c r="Q81" s="278"/>
    </row>
    <row r="82" spans="2:17" x14ac:dyDescent="0.25">
      <c r="B82" s="86" t="s">
        <v>256</v>
      </c>
      <c r="C82" s="162" t="str">
        <f t="shared" ref="C82:L82" si="25">IFERROR(IF(C67*C70*C69*C68=0, "---",C67*C70*C69*C68),"---")</f>
        <v>---</v>
      </c>
      <c r="D82" s="163" t="str">
        <f t="shared" si="25"/>
        <v>---</v>
      </c>
      <c r="E82" s="163" t="str">
        <f t="shared" si="25"/>
        <v>---</v>
      </c>
      <c r="F82" s="163" t="str">
        <f t="shared" si="25"/>
        <v>---</v>
      </c>
      <c r="G82" s="163" t="str">
        <f t="shared" si="25"/>
        <v>---</v>
      </c>
      <c r="H82" s="163" t="str">
        <f t="shared" si="25"/>
        <v>---</v>
      </c>
      <c r="I82" s="163" t="str">
        <f t="shared" si="25"/>
        <v>---</v>
      </c>
      <c r="J82" s="163" t="str">
        <f t="shared" si="25"/>
        <v>---</v>
      </c>
      <c r="K82" s="163" t="str">
        <f t="shared" si="25"/>
        <v>---</v>
      </c>
      <c r="L82" s="164" t="str">
        <f t="shared" si="25"/>
        <v>---</v>
      </c>
      <c r="M82" s="218" t="str">
        <f t="shared" si="23"/>
        <v>---</v>
      </c>
      <c r="N82" s="125" t="str">
        <f>ROUND(_xlfn.MINIFS(C82:L82, C82:L82, "&lt;&gt;0"),1)&amp;" – "&amp;ROUND(_xlfn.MAXIFS(C82:L82, C82:L82, "&lt;&gt;0"),1)</f>
        <v>0 – 0</v>
      </c>
      <c r="O82" s="173"/>
      <c r="Q82" s="278"/>
    </row>
    <row r="83" spans="2:17" x14ac:dyDescent="0.25">
      <c r="B83" s="86" t="s">
        <v>257</v>
      </c>
      <c r="C83" s="52" t="str">
        <f t="shared" ref="C83:L83" si="26">IFERROR(IF(C82*C74=0, "---",C82*C74),"---")</f>
        <v>---</v>
      </c>
      <c r="D83" s="53" t="str">
        <f t="shared" si="26"/>
        <v>---</v>
      </c>
      <c r="E83" s="53" t="str">
        <f t="shared" si="26"/>
        <v>---</v>
      </c>
      <c r="F83" s="53" t="str">
        <f t="shared" si="26"/>
        <v>---</v>
      </c>
      <c r="G83" s="53" t="str">
        <f t="shared" si="26"/>
        <v>---</v>
      </c>
      <c r="H83" s="53" t="str">
        <f t="shared" si="26"/>
        <v>---</v>
      </c>
      <c r="I83" s="53" t="str">
        <f t="shared" si="26"/>
        <v>---</v>
      </c>
      <c r="J83" s="53" t="str">
        <f t="shared" si="26"/>
        <v>---</v>
      </c>
      <c r="K83" s="53" t="str">
        <f t="shared" si="26"/>
        <v>---</v>
      </c>
      <c r="L83" s="98" t="str">
        <f t="shared" si="26"/>
        <v>---</v>
      </c>
      <c r="M83" s="129" t="str">
        <f t="shared" si="23"/>
        <v>---</v>
      </c>
      <c r="N83" s="128" t="str">
        <f>ROUND(_xlfn.MINIFS(C83:L83, C83:L83, "&lt;&gt;0"),0)&amp;" – "&amp;ROUND(_xlfn.MAXIFS(C83:L83, C83:L83, "&lt;&gt;0"),0)</f>
        <v>0 – 0</v>
      </c>
      <c r="O83" s="173"/>
      <c r="Q83" s="278"/>
    </row>
    <row r="84" spans="2:17" x14ac:dyDescent="0.25">
      <c r="B84" s="86" t="s">
        <v>184</v>
      </c>
      <c r="C84" s="52" t="str">
        <f t="shared" ref="C84:L84" si="27">IFERROR(IF(C83*C64/1000=0, "---",C83*C64/1000),"---")</f>
        <v>---</v>
      </c>
      <c r="D84" s="53" t="str">
        <f t="shared" si="27"/>
        <v>---</v>
      </c>
      <c r="E84" s="53" t="str">
        <f t="shared" si="27"/>
        <v>---</v>
      </c>
      <c r="F84" s="53" t="str">
        <f t="shared" si="27"/>
        <v>---</v>
      </c>
      <c r="G84" s="53" t="str">
        <f t="shared" si="27"/>
        <v>---</v>
      </c>
      <c r="H84" s="53" t="str">
        <f t="shared" si="27"/>
        <v>---</v>
      </c>
      <c r="I84" s="53" t="str">
        <f t="shared" si="27"/>
        <v>---</v>
      </c>
      <c r="J84" s="53" t="str">
        <f t="shared" si="27"/>
        <v>---</v>
      </c>
      <c r="K84" s="53" t="str">
        <f t="shared" si="27"/>
        <v>---</v>
      </c>
      <c r="L84" s="98" t="str">
        <f t="shared" si="27"/>
        <v>---</v>
      </c>
      <c r="M84" s="129" t="str">
        <f t="shared" si="23"/>
        <v>---</v>
      </c>
      <c r="N84" s="128" t="str">
        <f>ROUND(_xlfn.MINIFS(C84:L84, C84:L84, "&lt;&gt;0"),0)&amp;" – "&amp;ROUND(_xlfn.MAXIFS(C84:L84, C84:L84, "&lt;&gt;0"),0)</f>
        <v>0 – 0</v>
      </c>
      <c r="O84" s="173"/>
      <c r="Q84" s="278"/>
    </row>
    <row r="85" spans="2:17" x14ac:dyDescent="0.25">
      <c r="B85" s="87" t="s">
        <v>185</v>
      </c>
      <c r="C85" s="52" t="str">
        <f t="shared" ref="C85:L85" si="28">IFERROR(IF(C84*C65=0, "---",C84*C65),"---")</f>
        <v>---</v>
      </c>
      <c r="D85" s="53" t="str">
        <f t="shared" si="28"/>
        <v>---</v>
      </c>
      <c r="E85" s="53" t="str">
        <f t="shared" si="28"/>
        <v>---</v>
      </c>
      <c r="F85" s="53" t="str">
        <f t="shared" si="28"/>
        <v>---</v>
      </c>
      <c r="G85" s="53" t="str">
        <f t="shared" si="28"/>
        <v>---</v>
      </c>
      <c r="H85" s="53" t="str">
        <f t="shared" si="28"/>
        <v>---</v>
      </c>
      <c r="I85" s="53" t="str">
        <f t="shared" si="28"/>
        <v>---</v>
      </c>
      <c r="J85" s="53" t="str">
        <f t="shared" si="28"/>
        <v>---</v>
      </c>
      <c r="K85" s="53" t="str">
        <f t="shared" si="28"/>
        <v>---</v>
      </c>
      <c r="L85" s="98" t="str">
        <f t="shared" si="28"/>
        <v>---</v>
      </c>
      <c r="M85" s="129" t="str">
        <f t="shared" si="23"/>
        <v>---</v>
      </c>
      <c r="N85" s="128" t="str">
        <f>ROUND(_xlfn.MINIFS(C85:L85, C85:L85, "&lt;&gt;0"),0)&amp;" – "&amp;ROUND(_xlfn.MAXIFS(C85:L85, C85:L85, "&lt;&gt;0"),0)</f>
        <v>0 – 0</v>
      </c>
      <c r="O85" s="173"/>
      <c r="Q85" s="278"/>
    </row>
    <row r="86" spans="2:17" x14ac:dyDescent="0.25">
      <c r="B86" s="89" t="s">
        <v>186</v>
      </c>
      <c r="C86" s="95" t="str">
        <f t="shared" ref="C86:L86" si="29">IFERROR(IF(C85*1000*C77=0, "---", C85*1000*C77), "---")</f>
        <v>---</v>
      </c>
      <c r="D86" s="54" t="str">
        <f t="shared" si="29"/>
        <v>---</v>
      </c>
      <c r="E86" s="54" t="str">
        <f t="shared" si="29"/>
        <v>---</v>
      </c>
      <c r="F86" s="54" t="str">
        <f t="shared" si="29"/>
        <v>---</v>
      </c>
      <c r="G86" s="54" t="str">
        <f t="shared" si="29"/>
        <v>---</v>
      </c>
      <c r="H86" s="54" t="str">
        <f t="shared" si="29"/>
        <v>---</v>
      </c>
      <c r="I86" s="54" t="str">
        <f t="shared" si="29"/>
        <v>---</v>
      </c>
      <c r="J86" s="54" t="str">
        <f t="shared" si="29"/>
        <v>---</v>
      </c>
      <c r="K86" s="54" t="str">
        <f t="shared" si="29"/>
        <v>---</v>
      </c>
      <c r="L86" s="227" t="str">
        <f t="shared" si="29"/>
        <v>---</v>
      </c>
      <c r="M86" s="228" t="str">
        <f t="shared" si="23"/>
        <v>---</v>
      </c>
      <c r="N86" s="224" t="str">
        <f>ROUND(_xlfn.MINIFS(C86:L86, C86:L86, "&lt;&gt;0"),0)&amp;" – "&amp;ROUND(_xlfn.MAXIFS(C86:L86, C86:L86, "&lt;&gt;0"),0)</f>
        <v>0 – 0</v>
      </c>
      <c r="O86" s="174"/>
      <c r="Q86" s="278"/>
    </row>
    <row r="87" spans="2:17" x14ac:dyDescent="0.25">
      <c r="B87" s="287"/>
      <c r="C87" s="294"/>
      <c r="D87" s="294"/>
      <c r="E87" s="294"/>
      <c r="F87" s="294"/>
      <c r="G87" s="294"/>
      <c r="H87" s="294"/>
      <c r="I87" s="294"/>
      <c r="J87" s="294"/>
      <c r="K87" s="294"/>
      <c r="L87" s="294"/>
      <c r="M87" s="295"/>
      <c r="N87" s="296"/>
      <c r="O87" s="290"/>
      <c r="Q87" s="278"/>
    </row>
    <row r="88" spans="2:17" x14ac:dyDescent="0.25">
      <c r="B88" s="284" t="s">
        <v>275</v>
      </c>
      <c r="C88" s="291"/>
      <c r="D88" s="291"/>
      <c r="E88" s="291"/>
      <c r="F88" s="291"/>
      <c r="G88" s="291"/>
      <c r="H88" s="291"/>
      <c r="I88" s="291"/>
      <c r="J88" s="291"/>
      <c r="K88" s="291"/>
      <c r="L88" s="291"/>
      <c r="M88" s="291"/>
      <c r="N88" s="291"/>
      <c r="O88" s="284"/>
      <c r="P88" s="284"/>
      <c r="Q88" s="284"/>
    </row>
    <row r="90" spans="2:17" x14ac:dyDescent="0.25">
      <c r="B90" s="221" t="s">
        <v>164</v>
      </c>
      <c r="C90" s="222"/>
      <c r="D90" s="223"/>
      <c r="E90" s="223"/>
      <c r="F90" s="223"/>
      <c r="G90" s="223"/>
      <c r="H90" s="223"/>
      <c r="I90" s="223"/>
      <c r="J90" s="223"/>
      <c r="K90" s="223"/>
      <c r="L90" s="223"/>
      <c r="M90" s="118" t="s">
        <v>173</v>
      </c>
      <c r="N90" s="118" t="s">
        <v>25</v>
      </c>
      <c r="O90" s="119" t="s">
        <v>60</v>
      </c>
    </row>
    <row r="91" spans="2:17" ht="15.75" x14ac:dyDescent="0.25">
      <c r="B91" s="581" t="s">
        <v>391</v>
      </c>
      <c r="C91" s="624"/>
      <c r="D91" s="625"/>
      <c r="E91" s="625"/>
      <c r="F91" s="625"/>
      <c r="G91" s="625"/>
      <c r="H91" s="625"/>
      <c r="I91" s="625"/>
      <c r="J91" s="625"/>
      <c r="K91" s="625"/>
      <c r="L91" s="626"/>
      <c r="M91" s="564">
        <f>IFERROR(IF(AVERAGE(M48,M76,M20)=0,"---",AVERAGE(M48,M76,M20)),"---")</f>
        <v>115</v>
      </c>
      <c r="N91" s="565" t="str">
        <f>ROUND(MIN(C76:L76,C48:L48,C20:L20),0)&amp;" – "&amp;ROUND(MAX(C76:L76,C48:L48,C20:L20),0)</f>
        <v>110 – 120</v>
      </c>
      <c r="O91" s="172"/>
      <c r="Q91" s="278"/>
    </row>
    <row r="92" spans="2:17" ht="15.75" x14ac:dyDescent="0.25">
      <c r="B92" s="586" t="s">
        <v>387</v>
      </c>
      <c r="C92" s="624"/>
      <c r="D92" s="625"/>
      <c r="E92" s="625"/>
      <c r="F92" s="625"/>
      <c r="G92" s="625"/>
      <c r="H92" s="625"/>
      <c r="I92" s="625"/>
      <c r="J92" s="625"/>
      <c r="K92" s="625"/>
      <c r="L92" s="626"/>
      <c r="M92" s="569">
        <f>IFERROR(IF(SUM(M26,M54,M82)=0,"---",SUM(M26,M54,M82)),"---")</f>
        <v>22.8</v>
      </c>
      <c r="N92" s="570" t="str">
        <f>ROUND((_xlfn.MINIFS(C26:L26, C26:L26, "&lt;&gt;0"))+(_xlfn.MINIFS(C54:L54, C54:L54, "&lt;&gt;0"))+(_xlfn.MINIFS(C82:L82, C82:L82, "&lt;&gt;0")),0)&amp;" – "&amp;ROUND((_xlfn.MAXIFS(C26:L26, C26:L26, "&lt;&gt;0"))+(_xlfn.MAXIFS(C54:L54, C54:L54, "&lt;&gt;0"))+(_xlfn.MAXIFS(C82:L82, C82:L82, "&lt;&gt;0")),0)</f>
        <v>20 – 26</v>
      </c>
      <c r="O92" s="172"/>
      <c r="Q92" s="278"/>
    </row>
    <row r="93" spans="2:17" ht="15.75" x14ac:dyDescent="0.25">
      <c r="B93" s="586" t="s">
        <v>386</v>
      </c>
      <c r="C93" s="624"/>
      <c r="D93" s="625"/>
      <c r="E93" s="625"/>
      <c r="F93" s="625"/>
      <c r="G93" s="625"/>
      <c r="H93" s="625"/>
      <c r="I93" s="625"/>
      <c r="J93" s="625"/>
      <c r="K93" s="625"/>
      <c r="L93" s="626"/>
      <c r="M93" s="569">
        <f>IFERROR(IF(SUM(M27,M55,M83)=0,"---",SUM(M27,M55,M83)),"---")</f>
        <v>4560</v>
      </c>
      <c r="N93" s="570" t="str">
        <f>ROUND((_xlfn.MINIFS(C27:L27, C27:L27, "&lt;&gt;0"))+(_xlfn.MINIFS(C55:L55, C55:L55, "&lt;&gt;0"))+(_xlfn.MINIFS(C83:L83, C83:L83, "&lt;&gt;0")),0)&amp;" – "&amp;ROUND((_xlfn.MAXIFS(C27:L27, C27:L27, "&lt;&gt;0"))+(_xlfn.MAXIFS(C55:L55, C55:L55, "&lt;&gt;0"))+(_xlfn.MAXIFS(C83:L83, C83:L83, "&lt;&gt;0")),0)</f>
        <v>4000 – 5120</v>
      </c>
      <c r="O93" s="172"/>
      <c r="Q93" s="278"/>
    </row>
    <row r="94" spans="2:17" ht="15.75" x14ac:dyDescent="0.25">
      <c r="B94" s="576" t="s">
        <v>185</v>
      </c>
      <c r="C94" s="624"/>
      <c r="D94" s="625"/>
      <c r="E94" s="625"/>
      <c r="F94" s="625"/>
      <c r="G94" s="625"/>
      <c r="H94" s="625"/>
      <c r="I94" s="625"/>
      <c r="J94" s="625"/>
      <c r="K94" s="625"/>
      <c r="L94" s="626"/>
      <c r="M94" s="571">
        <f>IFERROR(IF(SUM(M29,M57,M85)=0,"---",SUM(M29,M57,M85)),"---")</f>
        <v>31.919999999999998</v>
      </c>
      <c r="N94" s="572" t="str">
        <f>ROUND((_xlfn.MINIFS(C29:L29, C29:L29, "&lt;&gt;0"))+(_xlfn.MINIFS(C57:L57, C57:L57, "&lt;&gt;0"))+(_xlfn.MINIFS(C85:L85, C85:L85, "&lt;&gt;0")),0)&amp;" – "&amp;ROUND((_xlfn.MAXIFS(C29:L29, C29:L29, "&lt;&gt;0"))+(_xlfn.MAXIFS(C57:L57, C57:L57, "&lt;&gt;0"))+(_xlfn.MAXIFS(C85:L85, C85:L85, "&lt;&gt;0")),0)</f>
        <v>28 – 36</v>
      </c>
      <c r="O94" s="173" t="s">
        <v>389</v>
      </c>
      <c r="Q94" s="278"/>
    </row>
    <row r="95" spans="2:17" ht="15.75" x14ac:dyDescent="0.25">
      <c r="B95" s="592" t="s">
        <v>325</v>
      </c>
      <c r="C95" s="627"/>
      <c r="D95" s="628"/>
      <c r="E95" s="628"/>
      <c r="F95" s="628"/>
      <c r="G95" s="628"/>
      <c r="H95" s="628"/>
      <c r="I95" s="628"/>
      <c r="J95" s="628"/>
      <c r="K95" s="628"/>
      <c r="L95" s="629"/>
      <c r="M95" s="573">
        <f>IFERROR(IF(SUM(M24,M52,M80)=0,"---",SUM(M24,M52,M80)),"---")</f>
        <v>30</v>
      </c>
      <c r="N95" s="574" t="str">
        <f>ROUND((_xlfn.MINIFS(C24:L24, C24:L24, "&lt;&gt;0"))+(_xlfn.MINIFS(C52:L52, C52:L52, "&lt;&gt;0"))+(_xlfn.MINIFS(C80:L80, C80:L80, "&lt;&gt;0")),0)&amp;" – "&amp;ROUND((_xlfn.MAXIFS(C24:L24, C24:L24, "&lt;&gt;0"))+(_xlfn.MAXIFS(C52:L52, C52:L52, "&lt;&gt;0"))+(_xlfn.MAXIFS(C80:L80, C80:L80, "&lt;&gt;0")),0)</f>
        <v>28 – 32</v>
      </c>
      <c r="O95" s="579"/>
      <c r="Q95" s="278"/>
    </row>
  </sheetData>
  <sheetProtection algorithmName="SHA-512" hashValue="QE7H53i06SvCAiKBWWftSYG3Sc1Sf9GD1uzbYk4+S+akxhciw3ECFPcBX+pT2HN5w4SV0lQFUqMec8fMTxV1rQ==" saltValue="zhzvs2zKcUo2msKC3tygQg==" spinCount="100000" sheet="1" objects="1" scenarios="1" selectLockedCells="1"/>
  <mergeCells count="5">
    <mergeCell ref="Q61:Q78"/>
    <mergeCell ref="A1:N1"/>
    <mergeCell ref="A2:N2"/>
    <mergeCell ref="Q5:Q22"/>
    <mergeCell ref="Q33:Q50"/>
  </mergeCells>
  <dataValidations count="1">
    <dataValidation type="list" allowBlank="1" showInputMessage="1" showErrorMessage="1" sqref="C6:L6 C34:L34 C62:L62">
      <formula1>stakeholderlist</formula1>
    </dataValidation>
  </dataValidations>
  <pageMargins left="0" right="0" top="0" bottom="0" header="0" footer="0"/>
  <pageSetup scale="3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15"/>
  <sheetViews>
    <sheetView zoomScale="80" zoomScaleNormal="80" workbookViewId="0">
      <selection activeCell="C6" sqref="C6"/>
    </sheetView>
  </sheetViews>
  <sheetFormatPr defaultColWidth="9.140625" defaultRowHeight="15" x14ac:dyDescent="0.25"/>
  <cols>
    <col min="1" max="1" width="3.140625" style="271" customWidth="1"/>
    <col min="2" max="2" width="58.7109375" style="271" customWidth="1"/>
    <col min="3" max="12" width="13.85546875" style="280" customWidth="1"/>
    <col min="13" max="13" width="13.28515625" style="280" customWidth="1"/>
    <col min="14" max="14" width="21.5703125" style="280" customWidth="1"/>
    <col min="15" max="15" width="82.5703125" style="271" customWidth="1"/>
    <col min="16" max="16" width="3.42578125" style="271" customWidth="1"/>
    <col min="17" max="17" width="72.7109375" style="271" customWidth="1"/>
    <col min="18" max="24" width="9.140625" style="305"/>
    <col min="25" max="16384" width="9.140625" style="271"/>
  </cols>
  <sheetData>
    <row r="1" spans="1:24" ht="28.5" customHeight="1" x14ac:dyDescent="0.3">
      <c r="A1" s="802" t="str">
        <f>"ASGM Site: "&amp;'1-Location Info'!C3&amp;" | Interviews with ASGM workers about Processing"</f>
        <v>ASGM Site: Placerton | Interviews with ASGM workers about Processing</v>
      </c>
      <c r="B1" s="802"/>
      <c r="C1" s="802"/>
      <c r="D1" s="802"/>
      <c r="E1" s="802"/>
      <c r="F1" s="802"/>
      <c r="G1" s="802"/>
      <c r="H1" s="802"/>
      <c r="I1" s="802"/>
      <c r="J1" s="802"/>
      <c r="K1" s="802"/>
      <c r="L1" s="802"/>
      <c r="M1" s="802"/>
      <c r="N1" s="802"/>
      <c r="O1" s="385"/>
      <c r="P1" s="385"/>
      <c r="Q1" s="385"/>
      <c r="R1" s="351"/>
      <c r="S1" s="351"/>
      <c r="T1" s="351"/>
      <c r="U1" s="351"/>
      <c r="V1" s="351"/>
      <c r="W1" s="351"/>
      <c r="X1" s="351"/>
    </row>
    <row r="2" spans="1:24" ht="24.75" customHeight="1" x14ac:dyDescent="0.3">
      <c r="A2" s="871" t="s">
        <v>172</v>
      </c>
      <c r="B2" s="871"/>
      <c r="C2" s="871"/>
      <c r="D2" s="871"/>
      <c r="E2" s="871"/>
      <c r="F2" s="871"/>
      <c r="G2" s="871"/>
      <c r="H2" s="871"/>
      <c r="I2" s="871"/>
      <c r="J2" s="871"/>
      <c r="K2" s="871"/>
      <c r="L2" s="871"/>
      <c r="M2" s="871"/>
      <c r="N2" s="871"/>
      <c r="O2" s="386"/>
      <c r="P2" s="386"/>
      <c r="Q2" s="386"/>
      <c r="R2" s="351"/>
      <c r="S2" s="351"/>
      <c r="T2" s="351"/>
      <c r="U2" s="351"/>
      <c r="V2" s="351"/>
      <c r="W2" s="351"/>
      <c r="X2" s="351"/>
    </row>
    <row r="3" spans="1:24" ht="14.25" customHeight="1" x14ac:dyDescent="0.25"/>
    <row r="4" spans="1:24" ht="31.5" customHeight="1" x14ac:dyDescent="0.25">
      <c r="A4" s="300"/>
      <c r="B4" s="445" t="s">
        <v>194</v>
      </c>
      <c r="C4" s="446" t="s">
        <v>12</v>
      </c>
      <c r="D4" s="446" t="s">
        <v>13</v>
      </c>
      <c r="E4" s="446" t="s">
        <v>14</v>
      </c>
      <c r="F4" s="446" t="s">
        <v>15</v>
      </c>
      <c r="G4" s="446" t="s">
        <v>16</v>
      </c>
      <c r="H4" s="446" t="s">
        <v>93</v>
      </c>
      <c r="I4" s="446" t="s">
        <v>94</v>
      </c>
      <c r="J4" s="446" t="s">
        <v>95</v>
      </c>
      <c r="K4" s="446" t="s">
        <v>96</v>
      </c>
      <c r="L4" s="446" t="s">
        <v>97</v>
      </c>
      <c r="M4" s="130" t="s">
        <v>173</v>
      </c>
      <c r="N4" s="130" t="s">
        <v>25</v>
      </c>
      <c r="O4" s="69" t="s">
        <v>60</v>
      </c>
      <c r="Q4" s="69" t="s">
        <v>187</v>
      </c>
    </row>
    <row r="5" spans="1:24" ht="16.5" customHeight="1" x14ac:dyDescent="0.25">
      <c r="A5" s="300"/>
      <c r="B5" s="447" t="s">
        <v>145</v>
      </c>
      <c r="C5" s="448"/>
      <c r="D5" s="448"/>
      <c r="E5" s="448"/>
      <c r="F5" s="448"/>
      <c r="G5" s="448"/>
      <c r="H5" s="448"/>
      <c r="I5" s="448"/>
      <c r="J5" s="448"/>
      <c r="K5" s="448"/>
      <c r="L5" s="448"/>
      <c r="M5" s="146"/>
      <c r="N5" s="147"/>
      <c r="O5" s="449"/>
      <c r="Q5" s="875" t="str">
        <f>IF('4-ASGM Site Observations'!C33=0,"n/a",'4-ASGM Site Observations'!C33)</f>
        <v>Primary crushing is manual crushing with hammer. Secondary crushing is manual crushing with mortar and pestel. Ore is then milled in ball mills with mercury to undergo whole ore amalgamation. Recipe for one mill: One half bag (~25kg) of ore added to mill with one basin of water, ~200mL of mercury, and balls. Mill turned by hand for 1 hour. The amalgam is retrieved from the ore by squeezing (the liquid is saved for later use). Alalgam is heated to yield sponge gold. A retort is used. Extracting and processing are done by separate workers (extraction workers do not process and vice versa)</v>
      </c>
    </row>
    <row r="6" spans="1:24" ht="30" x14ac:dyDescent="0.25">
      <c r="B6" s="379" t="s">
        <v>158</v>
      </c>
      <c r="C6" s="114" t="s">
        <v>237</v>
      </c>
      <c r="D6" s="94" t="s">
        <v>23</v>
      </c>
      <c r="E6" s="94"/>
      <c r="F6" s="94"/>
      <c r="G6" s="94"/>
      <c r="H6" s="94"/>
      <c r="I6" s="94"/>
      <c r="J6" s="94"/>
      <c r="K6" s="94"/>
      <c r="L6" s="113"/>
      <c r="M6" s="131"/>
      <c r="N6" s="132"/>
      <c r="O6" s="167"/>
      <c r="Q6" s="876"/>
      <c r="R6" s="278"/>
      <c r="S6" s="278"/>
      <c r="T6" s="278"/>
      <c r="U6" s="278"/>
      <c r="V6" s="278"/>
      <c r="W6" s="278"/>
      <c r="X6" s="278"/>
    </row>
    <row r="7" spans="1:24" x14ac:dyDescent="0.25">
      <c r="B7" s="260" t="s">
        <v>157</v>
      </c>
      <c r="C7" s="25" t="s">
        <v>192</v>
      </c>
      <c r="D7" s="25" t="s">
        <v>226</v>
      </c>
      <c r="E7" s="25"/>
      <c r="F7" s="25"/>
      <c r="G7" s="25"/>
      <c r="H7" s="25"/>
      <c r="I7" s="25"/>
      <c r="J7" s="25"/>
      <c r="K7" s="25"/>
      <c r="L7" s="25"/>
      <c r="M7" s="133"/>
      <c r="N7" s="133"/>
      <c r="O7" s="167"/>
      <c r="Q7" s="876"/>
      <c r="R7" s="278"/>
      <c r="S7" s="278"/>
      <c r="T7" s="278"/>
      <c r="U7" s="278"/>
      <c r="V7" s="278"/>
      <c r="W7" s="278"/>
      <c r="X7" s="278"/>
    </row>
    <row r="8" spans="1:24" x14ac:dyDescent="0.25">
      <c r="B8" s="391" t="s">
        <v>160</v>
      </c>
      <c r="C8" s="21">
        <v>10</v>
      </c>
      <c r="D8" s="21">
        <v>10</v>
      </c>
      <c r="E8" s="21"/>
      <c r="F8" s="21"/>
      <c r="G8" s="21"/>
      <c r="H8" s="21"/>
      <c r="I8" s="21"/>
      <c r="J8" s="21"/>
      <c r="K8" s="21"/>
      <c r="L8" s="23"/>
      <c r="M8" s="65">
        <f t="shared" ref="M8:M25" si="0">IFERROR(AVERAGEIF(C8:L8, "&lt;&gt;0"),"---")</f>
        <v>10</v>
      </c>
      <c r="N8" s="65" t="str">
        <f>_xlfn.MINIFS(C8:L8, C8:L8, "&lt;&gt;0")&amp;" – "&amp;_xlfn.MAXIFS(C8:L8, C8:L8, "&lt;&gt;0")</f>
        <v>10 – 10</v>
      </c>
      <c r="O8" s="167"/>
      <c r="Q8" s="876"/>
      <c r="R8" s="278"/>
      <c r="S8" s="278"/>
      <c r="T8" s="278"/>
      <c r="U8" s="278"/>
      <c r="V8" s="278"/>
      <c r="W8" s="278"/>
      <c r="X8" s="278"/>
    </row>
    <row r="9" spans="1:24" x14ac:dyDescent="0.25">
      <c r="B9" s="391" t="s">
        <v>159</v>
      </c>
      <c r="C9" s="14">
        <v>0.7</v>
      </c>
      <c r="D9" s="14">
        <v>0.7</v>
      </c>
      <c r="E9" s="14"/>
      <c r="F9" s="14"/>
      <c r="G9" s="14"/>
      <c r="H9" s="14"/>
      <c r="I9" s="14"/>
      <c r="J9" s="14"/>
      <c r="K9" s="14"/>
      <c r="L9" s="14"/>
      <c r="M9" s="66">
        <f t="shared" si="0"/>
        <v>0.7</v>
      </c>
      <c r="N9" s="65" t="str">
        <f>(100*(_xlfn.MINIFS(C9:L9,C9:L9,"&lt;&gt;0"))&amp;"% – "&amp;(100*(_xlfn.MAXIFS(C9:L9,C9:L9,"&lt;&gt;0"))))&amp;"%"</f>
        <v>70% – 70%</v>
      </c>
      <c r="O9" s="80"/>
      <c r="Q9" s="876"/>
      <c r="R9" s="278"/>
      <c r="S9" s="278"/>
      <c r="T9" s="278"/>
      <c r="U9" s="278"/>
      <c r="V9" s="278"/>
      <c r="W9" s="278"/>
      <c r="X9" s="278"/>
    </row>
    <row r="10" spans="1:24" x14ac:dyDescent="0.25">
      <c r="B10" s="391" t="s">
        <v>191</v>
      </c>
      <c r="C10" s="21">
        <v>0.4</v>
      </c>
      <c r="D10" s="21">
        <v>0.4</v>
      </c>
      <c r="E10" s="21"/>
      <c r="F10" s="21"/>
      <c r="G10" s="21"/>
      <c r="H10" s="21"/>
      <c r="I10" s="21"/>
      <c r="J10" s="21"/>
      <c r="K10" s="21"/>
      <c r="L10" s="21"/>
      <c r="M10" s="65">
        <f t="shared" si="0"/>
        <v>0.4</v>
      </c>
      <c r="N10" s="65" t="str">
        <f t="shared" ref="N10:N20" si="1">_xlfn.MINIFS(C10:L10, C10:L10, "&lt;&gt;0")&amp;" – "&amp;_xlfn.MAXIFS(C10:L10, C10:L10, "&lt;&gt;0")</f>
        <v>0.4 – 0.4</v>
      </c>
      <c r="O10" s="167"/>
      <c r="Q10" s="876"/>
      <c r="R10" s="278"/>
      <c r="S10" s="278"/>
      <c r="T10" s="278"/>
      <c r="U10" s="278"/>
      <c r="V10" s="278"/>
      <c r="W10" s="278"/>
      <c r="X10" s="278"/>
    </row>
    <row r="11" spans="1:24" x14ac:dyDescent="0.25">
      <c r="B11" s="261" t="s">
        <v>162</v>
      </c>
      <c r="C11" s="21">
        <v>4</v>
      </c>
      <c r="D11" s="21">
        <v>4</v>
      </c>
      <c r="E11" s="21"/>
      <c r="F11" s="21"/>
      <c r="G11" s="21"/>
      <c r="H11" s="21"/>
      <c r="I11" s="21"/>
      <c r="J11" s="21"/>
      <c r="K11" s="21"/>
      <c r="L11" s="21"/>
      <c r="M11" s="67">
        <f t="shared" si="0"/>
        <v>4</v>
      </c>
      <c r="N11" s="65" t="str">
        <f t="shared" si="1"/>
        <v>4 – 4</v>
      </c>
      <c r="O11" s="167"/>
      <c r="Q11" s="876"/>
      <c r="R11" s="278"/>
      <c r="S11" s="278"/>
      <c r="T11" s="278"/>
      <c r="U11" s="278"/>
      <c r="V11" s="278"/>
      <c r="W11" s="278"/>
      <c r="X11" s="278"/>
    </row>
    <row r="12" spans="1:24" x14ac:dyDescent="0.25">
      <c r="B12" s="260" t="s">
        <v>83</v>
      </c>
      <c r="C12" s="21">
        <v>30</v>
      </c>
      <c r="D12" s="21">
        <v>30</v>
      </c>
      <c r="E12" s="21"/>
      <c r="F12" s="21"/>
      <c r="G12" s="21"/>
      <c r="H12" s="21"/>
      <c r="I12" s="21"/>
      <c r="J12" s="21"/>
      <c r="K12" s="21"/>
      <c r="L12" s="21"/>
      <c r="M12" s="67">
        <f t="shared" si="0"/>
        <v>30</v>
      </c>
      <c r="N12" s="65" t="str">
        <f t="shared" si="1"/>
        <v>30 – 30</v>
      </c>
      <c r="O12" s="167"/>
      <c r="Q12" s="876"/>
      <c r="R12" s="271"/>
      <c r="S12" s="278"/>
      <c r="T12" s="278"/>
      <c r="U12" s="278"/>
      <c r="V12" s="278"/>
      <c r="W12" s="278"/>
      <c r="X12" s="278"/>
    </row>
    <row r="13" spans="1:24" x14ac:dyDescent="0.25">
      <c r="B13" s="260" t="s">
        <v>82</v>
      </c>
      <c r="C13" s="21">
        <v>26</v>
      </c>
      <c r="D13" s="21">
        <v>25</v>
      </c>
      <c r="E13" s="21"/>
      <c r="F13" s="21"/>
      <c r="G13" s="21"/>
      <c r="H13" s="21"/>
      <c r="I13" s="21"/>
      <c r="J13" s="21"/>
      <c r="K13" s="21"/>
      <c r="L13" s="21"/>
      <c r="M13" s="67">
        <f t="shared" si="0"/>
        <v>25.5</v>
      </c>
      <c r="N13" s="65" t="str">
        <f t="shared" si="1"/>
        <v>25 – 26</v>
      </c>
      <c r="O13" s="167"/>
      <c r="Q13" s="876"/>
      <c r="R13" s="271"/>
      <c r="S13" s="278"/>
      <c r="T13" s="278"/>
      <c r="U13" s="278"/>
      <c r="V13" s="278"/>
      <c r="W13" s="278"/>
      <c r="X13" s="278"/>
    </row>
    <row r="14" spans="1:24" x14ac:dyDescent="0.25">
      <c r="B14" s="391" t="s">
        <v>141</v>
      </c>
      <c r="C14" s="21">
        <v>8</v>
      </c>
      <c r="D14" s="21">
        <v>8</v>
      </c>
      <c r="E14" s="21"/>
      <c r="F14" s="21"/>
      <c r="G14" s="21"/>
      <c r="H14" s="21"/>
      <c r="I14" s="21"/>
      <c r="J14" s="21"/>
      <c r="K14" s="21"/>
      <c r="L14" s="21"/>
      <c r="M14" s="67">
        <f t="shared" si="0"/>
        <v>8</v>
      </c>
      <c r="N14" s="65" t="str">
        <f t="shared" si="1"/>
        <v>8 – 8</v>
      </c>
      <c r="O14" s="167"/>
      <c r="Q14" s="876"/>
      <c r="R14" s="271"/>
      <c r="S14" s="278"/>
      <c r="T14" s="278"/>
      <c r="U14" s="278"/>
      <c r="V14" s="278"/>
      <c r="W14" s="278"/>
      <c r="X14" s="278"/>
    </row>
    <row r="15" spans="1:24" x14ac:dyDescent="0.25">
      <c r="B15" s="391" t="s">
        <v>133</v>
      </c>
      <c r="C15" s="21">
        <v>2</v>
      </c>
      <c r="D15" s="21">
        <v>2</v>
      </c>
      <c r="E15" s="21"/>
      <c r="F15" s="21"/>
      <c r="G15" s="21"/>
      <c r="H15" s="21"/>
      <c r="I15" s="21"/>
      <c r="J15" s="21"/>
      <c r="K15" s="21"/>
      <c r="L15" s="21"/>
      <c r="M15" s="67">
        <f t="shared" si="0"/>
        <v>2</v>
      </c>
      <c r="N15" s="65" t="str">
        <f t="shared" si="1"/>
        <v>2 – 2</v>
      </c>
      <c r="O15" s="167"/>
      <c r="Q15" s="876"/>
      <c r="R15" s="271"/>
      <c r="S15" s="278"/>
      <c r="T15" s="278"/>
      <c r="U15" s="278"/>
      <c r="V15" s="278"/>
      <c r="W15" s="278"/>
      <c r="X15" s="278"/>
    </row>
    <row r="16" spans="1:24" x14ac:dyDescent="0.25">
      <c r="B16" s="391" t="s">
        <v>134</v>
      </c>
      <c r="C16" s="21">
        <v>6</v>
      </c>
      <c r="D16" s="21">
        <v>6</v>
      </c>
      <c r="E16" s="21"/>
      <c r="F16" s="21"/>
      <c r="G16" s="21"/>
      <c r="H16" s="21"/>
      <c r="I16" s="21"/>
      <c r="J16" s="21"/>
      <c r="K16" s="21"/>
      <c r="L16" s="21"/>
      <c r="M16" s="67">
        <f t="shared" si="0"/>
        <v>6</v>
      </c>
      <c r="N16" s="65" t="str">
        <f t="shared" si="1"/>
        <v>6 – 6</v>
      </c>
      <c r="O16" s="167"/>
      <c r="Q16" s="876"/>
      <c r="R16" s="271"/>
      <c r="S16" s="278"/>
      <c r="T16" s="278"/>
      <c r="U16" s="278"/>
      <c r="V16" s="278"/>
      <c r="W16" s="278"/>
      <c r="X16" s="278"/>
    </row>
    <row r="17" spans="2:24" x14ac:dyDescent="0.25">
      <c r="B17" s="391" t="s">
        <v>135</v>
      </c>
      <c r="C17" s="21">
        <v>10</v>
      </c>
      <c r="D17" s="21">
        <v>10</v>
      </c>
      <c r="E17" s="21"/>
      <c r="F17" s="21"/>
      <c r="G17" s="21"/>
      <c r="H17" s="21"/>
      <c r="I17" s="21"/>
      <c r="J17" s="21"/>
      <c r="K17" s="21"/>
      <c r="L17" s="21"/>
      <c r="M17" s="67">
        <f t="shared" si="0"/>
        <v>10</v>
      </c>
      <c r="N17" s="65" t="str">
        <f t="shared" si="1"/>
        <v>10 – 10</v>
      </c>
      <c r="O17" s="167"/>
      <c r="Q17" s="876"/>
      <c r="R17" s="271"/>
      <c r="S17" s="278"/>
      <c r="T17" s="278"/>
      <c r="U17" s="278"/>
      <c r="V17" s="278"/>
      <c r="W17" s="278"/>
      <c r="X17" s="278"/>
    </row>
    <row r="18" spans="2:24" x14ac:dyDescent="0.25">
      <c r="B18" s="391" t="s">
        <v>136</v>
      </c>
      <c r="C18" s="21">
        <v>200</v>
      </c>
      <c r="D18" s="21">
        <v>200</v>
      </c>
      <c r="E18" s="21"/>
      <c r="F18" s="21"/>
      <c r="G18" s="21"/>
      <c r="H18" s="21"/>
      <c r="I18" s="21"/>
      <c r="J18" s="21"/>
      <c r="K18" s="21"/>
      <c r="L18" s="21"/>
      <c r="M18" s="67">
        <f t="shared" si="0"/>
        <v>200</v>
      </c>
      <c r="N18" s="65" t="str">
        <f t="shared" si="1"/>
        <v>200 – 200</v>
      </c>
      <c r="O18" s="167"/>
      <c r="Q18" s="876"/>
      <c r="R18" s="271"/>
      <c r="S18" s="278"/>
      <c r="T18" s="278"/>
      <c r="U18" s="278"/>
      <c r="V18" s="278"/>
      <c r="W18" s="278"/>
      <c r="X18" s="278"/>
    </row>
    <row r="19" spans="2:24" x14ac:dyDescent="0.25">
      <c r="B19" s="391" t="s">
        <v>174</v>
      </c>
      <c r="C19" s="21">
        <v>0.5</v>
      </c>
      <c r="D19" s="21">
        <v>0.5</v>
      </c>
      <c r="E19" s="21"/>
      <c r="F19" s="21"/>
      <c r="G19" s="21"/>
      <c r="H19" s="21"/>
      <c r="I19" s="21"/>
      <c r="J19" s="21"/>
      <c r="K19" s="21"/>
      <c r="L19" s="21"/>
      <c r="M19" s="68">
        <f t="shared" si="0"/>
        <v>0.5</v>
      </c>
      <c r="N19" s="134" t="str">
        <f t="shared" si="1"/>
        <v>0.5 – 0.5</v>
      </c>
      <c r="O19" s="167"/>
      <c r="Q19" s="876"/>
      <c r="R19" s="278"/>
      <c r="S19" s="278"/>
      <c r="T19" s="278"/>
      <c r="U19" s="278"/>
      <c r="V19" s="278"/>
      <c r="W19" s="278"/>
      <c r="X19" s="278"/>
    </row>
    <row r="20" spans="2:24" x14ac:dyDescent="0.25">
      <c r="B20" s="391" t="s">
        <v>177</v>
      </c>
      <c r="C20" s="21">
        <v>100</v>
      </c>
      <c r="D20" s="21">
        <v>80</v>
      </c>
      <c r="E20" s="21"/>
      <c r="F20" s="21"/>
      <c r="G20" s="21"/>
      <c r="H20" s="21"/>
      <c r="I20" s="21"/>
      <c r="J20" s="21"/>
      <c r="K20" s="21"/>
      <c r="L20" s="21"/>
      <c r="M20" s="65">
        <f t="shared" si="0"/>
        <v>90</v>
      </c>
      <c r="N20" s="65" t="str">
        <f t="shared" si="1"/>
        <v>80 – 100</v>
      </c>
      <c r="O20" s="167"/>
      <c r="Q20" s="876"/>
      <c r="R20" s="278"/>
      <c r="S20" s="278"/>
      <c r="T20" s="278"/>
      <c r="U20" s="278"/>
      <c r="V20" s="278"/>
      <c r="W20" s="278"/>
      <c r="X20" s="278"/>
    </row>
    <row r="21" spans="2:24" x14ac:dyDescent="0.25">
      <c r="B21" s="391" t="s">
        <v>178</v>
      </c>
      <c r="C21" s="21"/>
      <c r="D21" s="21"/>
      <c r="E21" s="21"/>
      <c r="F21" s="21"/>
      <c r="G21" s="21"/>
      <c r="H21" s="21"/>
      <c r="I21" s="21"/>
      <c r="J21" s="21"/>
      <c r="K21" s="21"/>
      <c r="L21" s="21"/>
      <c r="M21" s="65" t="str">
        <f t="shared" si="0"/>
        <v>---</v>
      </c>
      <c r="N21" s="65" t="str">
        <f t="shared" ref="N21:N22" si="2">_xlfn.MINIFS(C21:L21, C21:L21, "&lt;&gt;0")&amp;" – "&amp;_xlfn.MAXIFS(C21:L21, C21:L21, "&lt;&gt;0")</f>
        <v>0 – 0</v>
      </c>
      <c r="O21" s="167"/>
      <c r="Q21" s="876"/>
      <c r="R21" s="278"/>
      <c r="S21" s="278"/>
      <c r="T21" s="278"/>
      <c r="U21" s="278"/>
      <c r="V21" s="278"/>
      <c r="W21" s="278"/>
      <c r="X21" s="278"/>
    </row>
    <row r="22" spans="2:24" x14ac:dyDescent="0.25">
      <c r="B22" s="450" t="s">
        <v>380</v>
      </c>
      <c r="C22" s="21"/>
      <c r="D22" s="21"/>
      <c r="E22" s="21"/>
      <c r="F22" s="21"/>
      <c r="G22" s="21"/>
      <c r="H22" s="21"/>
      <c r="I22" s="21"/>
      <c r="J22" s="21"/>
      <c r="K22" s="21"/>
      <c r="L22" s="21"/>
      <c r="M22" s="65" t="str">
        <f t="shared" si="0"/>
        <v>---</v>
      </c>
      <c r="N22" s="65" t="str">
        <f t="shared" si="2"/>
        <v>0 – 0</v>
      </c>
      <c r="O22" s="167"/>
      <c r="Q22" s="876"/>
      <c r="R22" s="278"/>
      <c r="S22" s="278"/>
      <c r="T22" s="278"/>
      <c r="U22" s="278"/>
      <c r="V22" s="278"/>
      <c r="W22" s="278"/>
      <c r="X22" s="278"/>
    </row>
    <row r="23" spans="2:24" x14ac:dyDescent="0.25">
      <c r="B23" s="391" t="s">
        <v>156</v>
      </c>
      <c r="C23" s="192">
        <v>35</v>
      </c>
      <c r="D23" s="192">
        <v>38</v>
      </c>
      <c r="E23" s="192"/>
      <c r="F23" s="192"/>
      <c r="G23" s="192"/>
      <c r="H23" s="192"/>
      <c r="I23" s="192"/>
      <c r="J23" s="192"/>
      <c r="K23" s="192"/>
      <c r="L23" s="192"/>
      <c r="M23" s="134">
        <f t="shared" si="0"/>
        <v>36.5</v>
      </c>
      <c r="N23" s="135" t="str">
        <f>_xlfn.MINIFS(C23:L23, C23:L23, "&lt;&gt;0")&amp;" – "&amp;_xlfn.MAXIFS(C23:L23, C23:L23, "&lt;&gt;0")</f>
        <v>35 – 38</v>
      </c>
      <c r="O23" s="167"/>
      <c r="Q23" s="876"/>
      <c r="R23" s="278"/>
      <c r="S23" s="278"/>
      <c r="T23" s="278"/>
      <c r="U23" s="278"/>
      <c r="V23" s="278"/>
      <c r="W23" s="278"/>
      <c r="X23" s="278"/>
    </row>
    <row r="24" spans="2:24" x14ac:dyDescent="0.25">
      <c r="B24" s="391" t="s">
        <v>179</v>
      </c>
      <c r="C24" s="42">
        <v>40</v>
      </c>
      <c r="D24" s="21">
        <v>30</v>
      </c>
      <c r="E24" s="21"/>
      <c r="F24" s="21"/>
      <c r="G24" s="21"/>
      <c r="H24" s="21"/>
      <c r="I24" s="21"/>
      <c r="J24" s="21"/>
      <c r="K24" s="21"/>
      <c r="L24" s="21"/>
      <c r="M24" s="135">
        <f t="shared" si="0"/>
        <v>35</v>
      </c>
      <c r="N24" s="135" t="str">
        <f t="shared" ref="N24" si="3">_xlfn.MINIFS(C24:L24, C24:L24, "&lt;&gt;0")&amp;" – "&amp;_xlfn.MAXIFS(C24:L24, C24:L24, "&lt;&gt;0")</f>
        <v>30 – 40</v>
      </c>
      <c r="O24" s="167"/>
      <c r="Q24" s="876"/>
      <c r="R24" s="278"/>
      <c r="S24" s="278"/>
      <c r="T24" s="278"/>
      <c r="U24" s="278"/>
      <c r="V24" s="278"/>
      <c r="W24" s="278"/>
      <c r="X24" s="278"/>
    </row>
    <row r="25" spans="2:24" ht="15.75" thickBot="1" x14ac:dyDescent="0.3">
      <c r="B25" s="392" t="s">
        <v>180</v>
      </c>
      <c r="C25" s="153">
        <v>5</v>
      </c>
      <c r="D25" s="154">
        <v>10</v>
      </c>
      <c r="E25" s="154"/>
      <c r="F25" s="154"/>
      <c r="G25" s="154"/>
      <c r="H25" s="154"/>
      <c r="I25" s="154"/>
      <c r="J25" s="154"/>
      <c r="K25" s="154"/>
      <c r="L25" s="155"/>
      <c r="M25" s="156">
        <f t="shared" si="0"/>
        <v>7.5</v>
      </c>
      <c r="N25" s="136" t="str">
        <f>(ROUND(_xlfn.MINIFS(C25:L25, C25:L25, "&lt;&gt;0"),2))&amp;" – "&amp;(ROUND(_xlfn.MAXIFS(C25:L25, C25:L25, "&lt;&gt;0"),2))</f>
        <v>5 – 10</v>
      </c>
      <c r="O25" s="171"/>
      <c r="Q25" s="877"/>
      <c r="R25" s="278"/>
      <c r="S25" s="278"/>
      <c r="T25" s="278"/>
      <c r="U25" s="278"/>
      <c r="V25" s="278"/>
      <c r="W25" s="278"/>
      <c r="X25" s="278"/>
    </row>
    <row r="26" spans="2:24" ht="15.75" thickTop="1" x14ac:dyDescent="0.25">
      <c r="B26" s="451" t="s">
        <v>144</v>
      </c>
      <c r="C26" s="452"/>
      <c r="D26" s="453"/>
      <c r="E26" s="453"/>
      <c r="F26" s="453"/>
      <c r="G26" s="453"/>
      <c r="H26" s="453"/>
      <c r="I26" s="453"/>
      <c r="J26" s="453"/>
      <c r="K26" s="453"/>
      <c r="L26" s="453"/>
      <c r="M26" s="148"/>
      <c r="N26" s="149"/>
      <c r="O26" s="454"/>
      <c r="Q26" s="278"/>
      <c r="R26" s="278"/>
      <c r="S26" s="278"/>
      <c r="T26" s="278"/>
      <c r="U26" s="278"/>
      <c r="V26" s="278"/>
      <c r="W26" s="278"/>
      <c r="X26" s="278"/>
    </row>
    <row r="27" spans="2:24" x14ac:dyDescent="0.25">
      <c r="B27" s="396" t="s">
        <v>189</v>
      </c>
      <c r="C27" s="397">
        <f t="shared" ref="C27:L27" si="4">IFERROR(IF(C11*C13*C15=0, "---",C11*C13*C15),"---")</f>
        <v>208</v>
      </c>
      <c r="D27" s="398">
        <f t="shared" si="4"/>
        <v>200</v>
      </c>
      <c r="E27" s="398" t="str">
        <f t="shared" si="4"/>
        <v>---</v>
      </c>
      <c r="F27" s="398" t="str">
        <f t="shared" si="4"/>
        <v>---</v>
      </c>
      <c r="G27" s="398" t="str">
        <f t="shared" si="4"/>
        <v>---</v>
      </c>
      <c r="H27" s="398" t="str">
        <f t="shared" si="4"/>
        <v>---</v>
      </c>
      <c r="I27" s="398" t="str">
        <f t="shared" si="4"/>
        <v>---</v>
      </c>
      <c r="J27" s="398" t="str">
        <f t="shared" si="4"/>
        <v>---</v>
      </c>
      <c r="K27" s="398" t="str">
        <f t="shared" si="4"/>
        <v>---</v>
      </c>
      <c r="L27" s="399" t="str">
        <f t="shared" si="4"/>
        <v>---</v>
      </c>
      <c r="M27" s="137">
        <f t="shared" ref="M27:M34" si="5">IFERROR(AVERAGEIF(C27:L27, "&lt;&gt;0"),"0")</f>
        <v>204</v>
      </c>
      <c r="N27" s="67" t="str">
        <f>ROUND(_xlfn.MINIFS(C27:L27, C27:L27, "&lt;&gt;0"),1)&amp;" – "&amp;ROUND(_xlfn.MAXIFS(C27:L27, C27:L27, "&lt;&gt;0"),1)</f>
        <v>200 – 208</v>
      </c>
      <c r="O27" s="172"/>
      <c r="Q27" s="278"/>
      <c r="R27" s="271"/>
      <c r="S27" s="278"/>
      <c r="T27" s="278"/>
      <c r="U27" s="278"/>
      <c r="V27" s="278"/>
      <c r="W27" s="278"/>
      <c r="X27" s="278"/>
    </row>
    <row r="28" spans="2:24" x14ac:dyDescent="0.25">
      <c r="B28" s="391" t="s">
        <v>181</v>
      </c>
      <c r="C28" s="439">
        <f t="shared" ref="C28:L28" si="6">IFERROR(IF(C10*C15=0, "---",C10*C15),"---")</f>
        <v>0.8</v>
      </c>
      <c r="D28" s="440">
        <f t="shared" si="6"/>
        <v>0.8</v>
      </c>
      <c r="E28" s="440" t="str">
        <f t="shared" si="6"/>
        <v>---</v>
      </c>
      <c r="F28" s="440" t="str">
        <f t="shared" si="6"/>
        <v>---</v>
      </c>
      <c r="G28" s="440" t="str">
        <f t="shared" si="6"/>
        <v>---</v>
      </c>
      <c r="H28" s="440" t="str">
        <f t="shared" si="6"/>
        <v>---</v>
      </c>
      <c r="I28" s="440" t="str">
        <f t="shared" si="6"/>
        <v>---</v>
      </c>
      <c r="J28" s="440" t="str">
        <f t="shared" si="6"/>
        <v>---</v>
      </c>
      <c r="K28" s="440" t="str">
        <f t="shared" si="6"/>
        <v>---</v>
      </c>
      <c r="L28" s="441" t="str">
        <f t="shared" si="6"/>
        <v>---</v>
      </c>
      <c r="M28" s="161">
        <f t="shared" si="5"/>
        <v>0.8</v>
      </c>
      <c r="N28" s="67" t="str">
        <f>ROUND(_xlfn.MINIFS(C28:L28, C28:L28, "&lt;&gt;0"),1)&amp;" – "&amp;ROUND(_xlfn.MAXIFS(C28:L28, C28:L28, "&lt;&gt;0"),1)</f>
        <v>0.8 – 0.8</v>
      </c>
      <c r="O28" s="173"/>
      <c r="Q28" s="278"/>
      <c r="R28" s="271"/>
      <c r="S28" s="278"/>
      <c r="T28" s="278"/>
      <c r="U28" s="278"/>
      <c r="V28" s="278"/>
      <c r="W28" s="278"/>
      <c r="X28" s="278"/>
    </row>
    <row r="29" spans="2:24" x14ac:dyDescent="0.25">
      <c r="B29" s="400" t="s">
        <v>182</v>
      </c>
      <c r="C29" s="442">
        <f t="shared" ref="C29:L29" si="7">IFERROR(IF(C10*C15*C13=0, "---",C10*C15*C13),"---")</f>
        <v>20.8</v>
      </c>
      <c r="D29" s="443">
        <f t="shared" si="7"/>
        <v>20</v>
      </c>
      <c r="E29" s="443" t="str">
        <f t="shared" si="7"/>
        <v>---</v>
      </c>
      <c r="F29" s="443" t="str">
        <f t="shared" si="7"/>
        <v>---</v>
      </c>
      <c r="G29" s="443" t="str">
        <f t="shared" si="7"/>
        <v>---</v>
      </c>
      <c r="H29" s="443" t="str">
        <f t="shared" si="7"/>
        <v>---</v>
      </c>
      <c r="I29" s="443" t="str">
        <f t="shared" si="7"/>
        <v>---</v>
      </c>
      <c r="J29" s="443" t="str">
        <f t="shared" si="7"/>
        <v>---</v>
      </c>
      <c r="K29" s="443" t="str">
        <f t="shared" si="7"/>
        <v>---</v>
      </c>
      <c r="L29" s="444" t="str">
        <f t="shared" si="7"/>
        <v>---</v>
      </c>
      <c r="M29" s="165">
        <f t="shared" si="5"/>
        <v>20.399999999999999</v>
      </c>
      <c r="N29" s="67" t="str">
        <f>ROUND(_xlfn.MINIFS(C29:L29, C29:L29, "&lt;&gt;0"),1)&amp;" – "&amp;ROUND(_xlfn.MAXIFS(C29:L29, C29:L29, "&lt;&gt;0"),1)</f>
        <v>20 – 20.8</v>
      </c>
      <c r="O29" s="173"/>
      <c r="Q29" s="278"/>
      <c r="R29" s="271"/>
      <c r="S29" s="278"/>
      <c r="T29" s="278"/>
      <c r="U29" s="278"/>
      <c r="V29" s="278"/>
      <c r="W29" s="278"/>
      <c r="X29" s="278"/>
    </row>
    <row r="30" spans="2:24" x14ac:dyDescent="0.25">
      <c r="B30" s="400" t="s">
        <v>183</v>
      </c>
      <c r="C30" s="252">
        <f t="shared" ref="C30:L30" si="8">IFERROR(IF(C10*C15*C13*C18=0, "---",C10*C15*C13*C18),"---")</f>
        <v>4160</v>
      </c>
      <c r="D30" s="253">
        <f t="shared" si="8"/>
        <v>4000</v>
      </c>
      <c r="E30" s="253" t="str">
        <f t="shared" si="8"/>
        <v>---</v>
      </c>
      <c r="F30" s="253" t="str">
        <f t="shared" si="8"/>
        <v>---</v>
      </c>
      <c r="G30" s="253" t="str">
        <f t="shared" si="8"/>
        <v>---</v>
      </c>
      <c r="H30" s="253" t="str">
        <f t="shared" si="8"/>
        <v>---</v>
      </c>
      <c r="I30" s="253" t="str">
        <f t="shared" si="8"/>
        <v>---</v>
      </c>
      <c r="J30" s="253" t="str">
        <f t="shared" si="8"/>
        <v>---</v>
      </c>
      <c r="K30" s="253" t="str">
        <f t="shared" si="8"/>
        <v>---</v>
      </c>
      <c r="L30" s="254" t="str">
        <f t="shared" si="8"/>
        <v>---</v>
      </c>
      <c r="M30" s="137">
        <f t="shared" si="5"/>
        <v>4080</v>
      </c>
      <c r="N30" s="135" t="str">
        <f>ROUND(_xlfn.MINIFS(C30:L30, C30:L30, "&lt;&gt;0"),0)&amp;" – "&amp;ROUND(_xlfn.MAXIFS(C30:L30, C30:L30, "&lt;&gt;0"),0)</f>
        <v>4000 – 4160</v>
      </c>
      <c r="O30" s="173"/>
      <c r="Q30" s="278"/>
      <c r="R30" s="271"/>
      <c r="S30" s="278"/>
      <c r="T30" s="278"/>
      <c r="U30" s="278"/>
      <c r="V30" s="278"/>
      <c r="W30" s="278"/>
      <c r="X30" s="278"/>
    </row>
    <row r="31" spans="2:24" x14ac:dyDescent="0.25">
      <c r="B31" s="400" t="s">
        <v>184</v>
      </c>
      <c r="C31" s="252">
        <f t="shared" ref="C31:L31" si="9">IFERROR(IF(C30*C8/1000=0, "---",C30*C8/1000),"---")</f>
        <v>41.6</v>
      </c>
      <c r="D31" s="253">
        <f t="shared" si="9"/>
        <v>40</v>
      </c>
      <c r="E31" s="253" t="str">
        <f t="shared" si="9"/>
        <v>---</v>
      </c>
      <c r="F31" s="253" t="str">
        <f t="shared" si="9"/>
        <v>---</v>
      </c>
      <c r="G31" s="253" t="str">
        <f t="shared" si="9"/>
        <v>---</v>
      </c>
      <c r="H31" s="253" t="str">
        <f t="shared" si="9"/>
        <v>---</v>
      </c>
      <c r="I31" s="253" t="str">
        <f t="shared" si="9"/>
        <v>---</v>
      </c>
      <c r="J31" s="253" t="str">
        <f t="shared" si="9"/>
        <v>---</v>
      </c>
      <c r="K31" s="253" t="str">
        <f t="shared" si="9"/>
        <v>---</v>
      </c>
      <c r="L31" s="254" t="str">
        <f t="shared" si="9"/>
        <v>---</v>
      </c>
      <c r="M31" s="137">
        <f t="shared" si="5"/>
        <v>40.799999999999997</v>
      </c>
      <c r="N31" s="135" t="str">
        <f>ROUND(_xlfn.MINIFS(C31:L31, C31:L31, "&lt;&gt;0"),0)&amp;" – "&amp;ROUND(_xlfn.MAXIFS(C31:L31, C31:L31, "&lt;&gt;0"),0)</f>
        <v>40 – 42</v>
      </c>
      <c r="O31" s="173"/>
      <c r="Q31" s="278"/>
      <c r="R31" s="278"/>
      <c r="S31" s="278"/>
      <c r="T31" s="278"/>
      <c r="U31" s="278"/>
      <c r="V31" s="278"/>
      <c r="W31" s="278"/>
      <c r="X31" s="278"/>
    </row>
    <row r="32" spans="2:24" x14ac:dyDescent="0.25">
      <c r="B32" s="266" t="s">
        <v>185</v>
      </c>
      <c r="C32" s="252">
        <f t="shared" ref="C32:L32" si="10">IFERROR(IF(C30*C8/1000*C9=0, "---",C30*C8/1000*C9),"---")</f>
        <v>29.119999999999997</v>
      </c>
      <c r="D32" s="253">
        <f t="shared" si="10"/>
        <v>28</v>
      </c>
      <c r="E32" s="253" t="str">
        <f t="shared" si="10"/>
        <v>---</v>
      </c>
      <c r="F32" s="253" t="str">
        <f t="shared" si="10"/>
        <v>---</v>
      </c>
      <c r="G32" s="253" t="str">
        <f t="shared" si="10"/>
        <v>---</v>
      </c>
      <c r="H32" s="253" t="str">
        <f t="shared" si="10"/>
        <v>---</v>
      </c>
      <c r="I32" s="253" t="str">
        <f t="shared" si="10"/>
        <v>---</v>
      </c>
      <c r="J32" s="253" t="str">
        <f t="shared" si="10"/>
        <v>---</v>
      </c>
      <c r="K32" s="253" t="str">
        <f t="shared" si="10"/>
        <v>---</v>
      </c>
      <c r="L32" s="254" t="str">
        <f t="shared" si="10"/>
        <v>---</v>
      </c>
      <c r="M32" s="137">
        <f t="shared" si="5"/>
        <v>28.56</v>
      </c>
      <c r="N32" s="135" t="str">
        <f>ROUND(_xlfn.MINIFS(C32:L32, C32:L32, "&lt;&gt;0"),0)&amp;" – "&amp;ROUND(_xlfn.MAXIFS(C32:L32, C32:L32, "&lt;&gt;0"),0)</f>
        <v>28 – 29</v>
      </c>
      <c r="O32" s="173"/>
      <c r="Q32" s="278"/>
      <c r="R32" s="278"/>
      <c r="S32" s="278"/>
      <c r="T32" s="278"/>
      <c r="U32" s="278"/>
      <c r="V32" s="278"/>
      <c r="W32" s="278"/>
      <c r="X32" s="278"/>
    </row>
    <row r="33" spans="1:24" x14ac:dyDescent="0.25">
      <c r="B33" s="266" t="s">
        <v>186</v>
      </c>
      <c r="C33" s="252">
        <f t="shared" ref="C33:L33" si="11">IFERROR(IF(C32*1000*C23=0, "---", C32*1000*C23), "---")</f>
        <v>1019199.9999999999</v>
      </c>
      <c r="D33" s="253">
        <f t="shared" si="11"/>
        <v>1064000</v>
      </c>
      <c r="E33" s="253" t="str">
        <f t="shared" si="11"/>
        <v>---</v>
      </c>
      <c r="F33" s="253" t="str">
        <f t="shared" si="11"/>
        <v>---</v>
      </c>
      <c r="G33" s="253" t="str">
        <f t="shared" si="11"/>
        <v>---</v>
      </c>
      <c r="H33" s="253" t="str">
        <f t="shared" si="11"/>
        <v>---</v>
      </c>
      <c r="I33" s="253" t="str">
        <f t="shared" si="11"/>
        <v>---</v>
      </c>
      <c r="J33" s="253" t="str">
        <f t="shared" si="11"/>
        <v>---</v>
      </c>
      <c r="K33" s="253" t="str">
        <f t="shared" si="11"/>
        <v>---</v>
      </c>
      <c r="L33" s="254" t="str">
        <f t="shared" si="11"/>
        <v>---</v>
      </c>
      <c r="M33" s="137">
        <f t="shared" si="5"/>
        <v>1041600</v>
      </c>
      <c r="N33" s="67" t="str">
        <f>ROUND(_xlfn.MINIFS(C33:L33, C33:L33, "&lt;&gt;0"),0)&amp;" – "&amp;ROUND(_xlfn.MAXIFS(C33:L33, C33:L33, "&lt;&gt;0"),0)</f>
        <v>1019200 – 1064000</v>
      </c>
      <c r="O33" s="173"/>
      <c r="Q33" s="278"/>
      <c r="R33" s="278"/>
      <c r="S33" s="278"/>
      <c r="T33" s="278"/>
      <c r="U33" s="278"/>
      <c r="V33" s="278"/>
      <c r="W33" s="278"/>
      <c r="X33" s="278"/>
    </row>
    <row r="34" spans="1:24" x14ac:dyDescent="0.25">
      <c r="B34" s="266" t="s">
        <v>155</v>
      </c>
      <c r="C34" s="252">
        <f t="shared" ref="C34:L34" si="12">IFERROR(IF(C33/C27=0, "---", C33/C27), "---")</f>
        <v>4899.9999999999991</v>
      </c>
      <c r="D34" s="253">
        <f t="shared" si="12"/>
        <v>5320</v>
      </c>
      <c r="E34" s="253" t="str">
        <f t="shared" si="12"/>
        <v>---</v>
      </c>
      <c r="F34" s="253" t="str">
        <f t="shared" si="12"/>
        <v>---</v>
      </c>
      <c r="G34" s="253" t="str">
        <f t="shared" si="12"/>
        <v>---</v>
      </c>
      <c r="H34" s="253" t="str">
        <f t="shared" si="12"/>
        <v>---</v>
      </c>
      <c r="I34" s="253" t="str">
        <f t="shared" si="12"/>
        <v>---</v>
      </c>
      <c r="J34" s="253" t="str">
        <f t="shared" si="12"/>
        <v>---</v>
      </c>
      <c r="K34" s="253" t="str">
        <f t="shared" si="12"/>
        <v>---</v>
      </c>
      <c r="L34" s="254" t="str">
        <f t="shared" si="12"/>
        <v>---</v>
      </c>
      <c r="M34" s="138">
        <f t="shared" si="5"/>
        <v>5110</v>
      </c>
      <c r="N34" s="67" t="str">
        <f>ROUND(_xlfn.MINIFS(C34:L34, C34:L34, "&lt;&gt;0"),0)&amp;" – "&amp;ROUND(_xlfn.MAXIFS(C34:L34, C34:L34, "&lt;&gt;0"),0)</f>
        <v>4900 – 5320</v>
      </c>
      <c r="O34" s="173"/>
      <c r="Q34" s="278"/>
      <c r="R34" s="278"/>
      <c r="S34" s="278"/>
      <c r="T34" s="278"/>
      <c r="U34" s="278"/>
      <c r="V34" s="278"/>
      <c r="W34" s="278"/>
      <c r="X34" s="278"/>
    </row>
    <row r="35" spans="1:24" x14ac:dyDescent="0.25">
      <c r="B35" s="404"/>
      <c r="C35" s="405"/>
      <c r="D35" s="405"/>
      <c r="E35" s="405"/>
      <c r="F35" s="405"/>
      <c r="G35" s="405"/>
      <c r="H35" s="405"/>
      <c r="I35" s="405"/>
      <c r="J35" s="405"/>
      <c r="K35" s="405"/>
      <c r="L35" s="405"/>
      <c r="M35" s="285"/>
      <c r="N35" s="285"/>
      <c r="O35" s="406"/>
      <c r="Q35" s="278"/>
      <c r="R35" s="278"/>
      <c r="S35" s="278"/>
      <c r="T35" s="278"/>
      <c r="U35" s="278"/>
      <c r="V35" s="278"/>
      <c r="W35" s="278"/>
      <c r="X35" s="278"/>
    </row>
    <row r="36" spans="1:24" ht="31.5" customHeight="1" x14ac:dyDescent="0.25">
      <c r="A36" s="300"/>
      <c r="B36" s="445" t="s">
        <v>195</v>
      </c>
      <c r="C36" s="446" t="s">
        <v>12</v>
      </c>
      <c r="D36" s="446" t="s">
        <v>13</v>
      </c>
      <c r="E36" s="446" t="s">
        <v>14</v>
      </c>
      <c r="F36" s="446" t="s">
        <v>15</v>
      </c>
      <c r="G36" s="446" t="s">
        <v>16</v>
      </c>
      <c r="H36" s="446" t="s">
        <v>93</v>
      </c>
      <c r="I36" s="446" t="s">
        <v>94</v>
      </c>
      <c r="J36" s="446" t="s">
        <v>95</v>
      </c>
      <c r="K36" s="446" t="s">
        <v>96</v>
      </c>
      <c r="L36" s="446" t="s">
        <v>97</v>
      </c>
      <c r="M36" s="130" t="s">
        <v>173</v>
      </c>
      <c r="N36" s="130" t="s">
        <v>25</v>
      </c>
      <c r="O36" s="69" t="s">
        <v>60</v>
      </c>
      <c r="Q36" s="69" t="s">
        <v>197</v>
      </c>
    </row>
    <row r="37" spans="1:24" ht="16.5" customHeight="1" x14ac:dyDescent="0.25">
      <c r="A37" s="300"/>
      <c r="B37" s="447" t="s">
        <v>145</v>
      </c>
      <c r="C37" s="448"/>
      <c r="D37" s="448"/>
      <c r="E37" s="448"/>
      <c r="F37" s="448"/>
      <c r="G37" s="448"/>
      <c r="H37" s="448"/>
      <c r="I37" s="448"/>
      <c r="J37" s="448"/>
      <c r="K37" s="448"/>
      <c r="L37" s="448"/>
      <c r="M37" s="146"/>
      <c r="N37" s="147"/>
      <c r="O37" s="449"/>
      <c r="Q37" s="875" t="str">
        <f>IF('4-ASGM Site Observations'!F33=0,"n/a",'4-ASGM Site Observations'!F33)</f>
        <v>The alliuvial material is concentrated by washing/sluicing. Ore concentrate is then amalgamated. The amalgam is retrieved from the ore by squeezing (the liquid is saved for later use). The amalgam is heated to yield sponge gold. No retort is used here. Extracting and processing are done by separate workers (extraction workers do not process and vice versa)</v>
      </c>
    </row>
    <row r="38" spans="1:24" ht="30" x14ac:dyDescent="0.25">
      <c r="B38" s="379" t="s">
        <v>158</v>
      </c>
      <c r="C38" s="114" t="s">
        <v>237</v>
      </c>
      <c r="D38" s="94" t="s">
        <v>23</v>
      </c>
      <c r="E38" s="94"/>
      <c r="F38" s="94"/>
      <c r="G38" s="94"/>
      <c r="H38" s="94"/>
      <c r="I38" s="94"/>
      <c r="J38" s="94"/>
      <c r="K38" s="94"/>
      <c r="L38" s="113"/>
      <c r="M38" s="131"/>
      <c r="N38" s="132"/>
      <c r="O38" s="167"/>
      <c r="Q38" s="876"/>
      <c r="R38" s="278"/>
      <c r="S38" s="278"/>
      <c r="T38" s="278"/>
      <c r="U38" s="278"/>
      <c r="V38" s="278"/>
      <c r="W38" s="278"/>
      <c r="X38" s="278"/>
    </row>
    <row r="39" spans="1:24" x14ac:dyDescent="0.25">
      <c r="B39" s="260" t="s">
        <v>157</v>
      </c>
      <c r="C39" s="25" t="s">
        <v>192</v>
      </c>
      <c r="D39" s="25" t="s">
        <v>193</v>
      </c>
      <c r="E39" s="25"/>
      <c r="F39" s="25"/>
      <c r="G39" s="25"/>
      <c r="H39" s="25"/>
      <c r="I39" s="25"/>
      <c r="J39" s="25"/>
      <c r="K39" s="25"/>
      <c r="L39" s="25"/>
      <c r="M39" s="133"/>
      <c r="N39" s="133"/>
      <c r="O39" s="167"/>
      <c r="Q39" s="876"/>
      <c r="R39" s="278"/>
      <c r="S39" s="278"/>
      <c r="T39" s="278"/>
      <c r="U39" s="278"/>
      <c r="V39" s="278"/>
      <c r="W39" s="278"/>
      <c r="X39" s="278"/>
    </row>
    <row r="40" spans="1:24" x14ac:dyDescent="0.25">
      <c r="B40" s="391" t="s">
        <v>160</v>
      </c>
      <c r="C40" s="21">
        <v>2</v>
      </c>
      <c r="D40" s="21">
        <v>2</v>
      </c>
      <c r="E40" s="21"/>
      <c r="F40" s="21"/>
      <c r="G40" s="21"/>
      <c r="H40" s="21"/>
      <c r="I40" s="21"/>
      <c r="J40" s="21"/>
      <c r="K40" s="21"/>
      <c r="L40" s="23"/>
      <c r="M40" s="65">
        <f t="shared" ref="M40:M57" si="13">IFERROR(AVERAGEIF(C40:L40, "&lt;&gt;0"),"---")</f>
        <v>2</v>
      </c>
      <c r="N40" s="65" t="str">
        <f>_xlfn.MINIFS(C40:L40, C40:L40, "&lt;&gt;0")&amp;" – "&amp;_xlfn.MAXIFS(C40:L40, C40:L40, "&lt;&gt;0")</f>
        <v>2 – 2</v>
      </c>
      <c r="O40" s="167"/>
      <c r="Q40" s="876"/>
      <c r="R40" s="278"/>
      <c r="S40" s="278"/>
      <c r="T40" s="278"/>
      <c r="U40" s="278"/>
      <c r="V40" s="278"/>
      <c r="W40" s="278"/>
      <c r="X40" s="278"/>
    </row>
    <row r="41" spans="1:24" x14ac:dyDescent="0.25">
      <c r="B41" s="391" t="s">
        <v>159</v>
      </c>
      <c r="C41" s="14">
        <v>0.9</v>
      </c>
      <c r="D41" s="14">
        <v>0.9</v>
      </c>
      <c r="E41" s="14"/>
      <c r="F41" s="14"/>
      <c r="G41" s="14"/>
      <c r="H41" s="14"/>
      <c r="I41" s="14"/>
      <c r="J41" s="14"/>
      <c r="K41" s="14"/>
      <c r="L41" s="14"/>
      <c r="M41" s="66">
        <f t="shared" si="13"/>
        <v>0.9</v>
      </c>
      <c r="N41" s="65" t="str">
        <f>(100*(_xlfn.MINIFS(C41:L41,C41:L41,"&lt;&gt;0"))&amp;"% – "&amp;(100*(_xlfn.MAXIFS(C41:L41,C41:L41,"&lt;&gt;0"))))&amp;"%"</f>
        <v>90% – 90%</v>
      </c>
      <c r="O41" s="80"/>
      <c r="Q41" s="876"/>
      <c r="R41" s="278"/>
      <c r="S41" s="278"/>
      <c r="T41" s="278"/>
      <c r="U41" s="278"/>
      <c r="V41" s="278"/>
      <c r="W41" s="278"/>
      <c r="X41" s="278"/>
    </row>
    <row r="42" spans="1:24" x14ac:dyDescent="0.25">
      <c r="B42" s="391" t="s">
        <v>191</v>
      </c>
      <c r="C42" s="26">
        <v>1.8</v>
      </c>
      <c r="D42" s="26">
        <v>1.5</v>
      </c>
      <c r="E42" s="26"/>
      <c r="F42" s="26"/>
      <c r="G42" s="26"/>
      <c r="H42" s="26"/>
      <c r="I42" s="26"/>
      <c r="J42" s="26"/>
      <c r="K42" s="26"/>
      <c r="L42" s="26"/>
      <c r="M42" s="65">
        <f t="shared" si="13"/>
        <v>1.65</v>
      </c>
      <c r="N42" s="65" t="str">
        <f t="shared" ref="N42:N52" si="14">_xlfn.MINIFS(C42:L42, C42:L42, "&lt;&gt;0")&amp;" – "&amp;_xlfn.MAXIFS(C42:L42, C42:L42, "&lt;&gt;0")</f>
        <v>1.5 – 1.8</v>
      </c>
      <c r="O42" s="167"/>
      <c r="Q42" s="876"/>
      <c r="R42" s="278"/>
      <c r="S42" s="278"/>
      <c r="T42" s="278"/>
      <c r="U42" s="278"/>
      <c r="V42" s="278"/>
      <c r="W42" s="278"/>
      <c r="X42" s="278"/>
    </row>
    <row r="43" spans="1:24" x14ac:dyDescent="0.25">
      <c r="B43" s="261" t="s">
        <v>162</v>
      </c>
      <c r="C43" s="21">
        <v>4</v>
      </c>
      <c r="D43" s="21">
        <v>4</v>
      </c>
      <c r="E43" s="21"/>
      <c r="F43" s="21"/>
      <c r="G43" s="21"/>
      <c r="H43" s="21"/>
      <c r="I43" s="21"/>
      <c r="J43" s="21"/>
      <c r="K43" s="21"/>
      <c r="L43" s="21"/>
      <c r="M43" s="67">
        <f t="shared" si="13"/>
        <v>4</v>
      </c>
      <c r="N43" s="65" t="str">
        <f t="shared" si="14"/>
        <v>4 – 4</v>
      </c>
      <c r="O43" s="167"/>
      <c r="Q43" s="876"/>
      <c r="R43" s="278"/>
      <c r="S43" s="278"/>
      <c r="T43" s="278"/>
      <c r="U43" s="278"/>
      <c r="V43" s="278"/>
      <c r="W43" s="278"/>
      <c r="X43" s="278"/>
    </row>
    <row r="44" spans="1:24" x14ac:dyDescent="0.25">
      <c r="B44" s="260" t="s">
        <v>83</v>
      </c>
      <c r="C44" s="21">
        <v>30</v>
      </c>
      <c r="D44" s="21">
        <v>30</v>
      </c>
      <c r="E44" s="21"/>
      <c r="F44" s="21"/>
      <c r="G44" s="21"/>
      <c r="H44" s="21"/>
      <c r="I44" s="21"/>
      <c r="J44" s="21"/>
      <c r="K44" s="21"/>
      <c r="L44" s="21"/>
      <c r="M44" s="67">
        <f t="shared" si="13"/>
        <v>30</v>
      </c>
      <c r="N44" s="65" t="str">
        <f t="shared" si="14"/>
        <v>30 – 30</v>
      </c>
      <c r="O44" s="167"/>
      <c r="Q44" s="876"/>
      <c r="R44" s="271"/>
      <c r="S44" s="278"/>
      <c r="T44" s="278"/>
      <c r="U44" s="278"/>
      <c r="V44" s="278"/>
      <c r="W44" s="278"/>
      <c r="X44" s="278"/>
    </row>
    <row r="45" spans="1:24" x14ac:dyDescent="0.25">
      <c r="B45" s="260" t="s">
        <v>82</v>
      </c>
      <c r="C45" s="21">
        <v>26</v>
      </c>
      <c r="D45" s="21">
        <v>25</v>
      </c>
      <c r="E45" s="21"/>
      <c r="F45" s="21"/>
      <c r="G45" s="21"/>
      <c r="H45" s="21"/>
      <c r="I45" s="21"/>
      <c r="J45" s="21"/>
      <c r="K45" s="21"/>
      <c r="L45" s="21"/>
      <c r="M45" s="67">
        <f t="shared" si="13"/>
        <v>25.5</v>
      </c>
      <c r="N45" s="65" t="str">
        <f t="shared" si="14"/>
        <v>25 – 26</v>
      </c>
      <c r="O45" s="167"/>
      <c r="Q45" s="876"/>
      <c r="R45" s="271"/>
      <c r="S45" s="278"/>
      <c r="T45" s="278"/>
      <c r="U45" s="278"/>
      <c r="V45" s="278"/>
      <c r="W45" s="278"/>
      <c r="X45" s="278"/>
    </row>
    <row r="46" spans="1:24" x14ac:dyDescent="0.25">
      <c r="B46" s="391" t="s">
        <v>141</v>
      </c>
      <c r="C46" s="21">
        <v>8</v>
      </c>
      <c r="D46" s="21">
        <v>8</v>
      </c>
      <c r="E46" s="21"/>
      <c r="F46" s="21"/>
      <c r="G46" s="21"/>
      <c r="H46" s="21"/>
      <c r="I46" s="21"/>
      <c r="J46" s="21"/>
      <c r="K46" s="21"/>
      <c r="L46" s="21"/>
      <c r="M46" s="67">
        <f t="shared" si="13"/>
        <v>8</v>
      </c>
      <c r="N46" s="65" t="str">
        <f t="shared" si="14"/>
        <v>8 – 8</v>
      </c>
      <c r="O46" s="167"/>
      <c r="Q46" s="876"/>
      <c r="R46" s="271"/>
      <c r="S46" s="278"/>
      <c r="T46" s="278"/>
      <c r="U46" s="278"/>
      <c r="V46" s="278"/>
      <c r="W46" s="278"/>
      <c r="X46" s="278"/>
    </row>
    <row r="47" spans="1:24" x14ac:dyDescent="0.25">
      <c r="B47" s="391" t="s">
        <v>133</v>
      </c>
      <c r="C47" s="21">
        <v>2</v>
      </c>
      <c r="D47" s="21">
        <v>2</v>
      </c>
      <c r="E47" s="21"/>
      <c r="F47" s="21"/>
      <c r="G47" s="21"/>
      <c r="H47" s="21"/>
      <c r="I47" s="21"/>
      <c r="J47" s="21"/>
      <c r="K47" s="21"/>
      <c r="L47" s="21"/>
      <c r="M47" s="67">
        <f t="shared" si="13"/>
        <v>2</v>
      </c>
      <c r="N47" s="65" t="str">
        <f t="shared" si="14"/>
        <v>2 – 2</v>
      </c>
      <c r="O47" s="167"/>
      <c r="Q47" s="876"/>
      <c r="R47" s="271"/>
      <c r="S47" s="278"/>
      <c r="T47" s="278"/>
      <c r="U47" s="278"/>
      <c r="V47" s="278"/>
      <c r="W47" s="278"/>
      <c r="X47" s="278"/>
    </row>
    <row r="48" spans="1:24" x14ac:dyDescent="0.25">
      <c r="B48" s="391" t="s">
        <v>134</v>
      </c>
      <c r="C48" s="21">
        <v>6</v>
      </c>
      <c r="D48" s="21">
        <v>6</v>
      </c>
      <c r="E48" s="21"/>
      <c r="F48" s="21"/>
      <c r="G48" s="21"/>
      <c r="H48" s="21"/>
      <c r="I48" s="21"/>
      <c r="J48" s="21"/>
      <c r="K48" s="21"/>
      <c r="L48" s="21"/>
      <c r="M48" s="67">
        <f t="shared" si="13"/>
        <v>6</v>
      </c>
      <c r="N48" s="65" t="str">
        <f t="shared" si="14"/>
        <v>6 – 6</v>
      </c>
      <c r="O48" s="167"/>
      <c r="Q48" s="876"/>
      <c r="R48" s="271"/>
      <c r="S48" s="278"/>
      <c r="T48" s="278"/>
      <c r="U48" s="278"/>
      <c r="V48" s="278"/>
      <c r="W48" s="278"/>
      <c r="X48" s="278"/>
    </row>
    <row r="49" spans="2:24" x14ac:dyDescent="0.25">
      <c r="B49" s="391" t="s">
        <v>135</v>
      </c>
      <c r="C49" s="21">
        <v>10</v>
      </c>
      <c r="D49" s="21">
        <v>10</v>
      </c>
      <c r="E49" s="21"/>
      <c r="F49" s="21"/>
      <c r="G49" s="21"/>
      <c r="H49" s="21"/>
      <c r="I49" s="21"/>
      <c r="J49" s="21"/>
      <c r="K49" s="21"/>
      <c r="L49" s="21"/>
      <c r="M49" s="67">
        <f t="shared" si="13"/>
        <v>10</v>
      </c>
      <c r="N49" s="65" t="str">
        <f t="shared" si="14"/>
        <v>10 – 10</v>
      </c>
      <c r="O49" s="167"/>
      <c r="Q49" s="876"/>
      <c r="R49" s="271"/>
      <c r="S49" s="278"/>
      <c r="T49" s="278"/>
      <c r="U49" s="278"/>
      <c r="V49" s="278"/>
      <c r="W49" s="278"/>
      <c r="X49" s="278"/>
    </row>
    <row r="50" spans="2:24" x14ac:dyDescent="0.25">
      <c r="B50" s="391" t="s">
        <v>136</v>
      </c>
      <c r="C50" s="21">
        <v>200</v>
      </c>
      <c r="D50" s="21">
        <v>200</v>
      </c>
      <c r="E50" s="21"/>
      <c r="F50" s="21"/>
      <c r="G50" s="21"/>
      <c r="H50" s="21"/>
      <c r="I50" s="21"/>
      <c r="J50" s="21"/>
      <c r="K50" s="21"/>
      <c r="L50" s="21"/>
      <c r="M50" s="67">
        <f t="shared" si="13"/>
        <v>200</v>
      </c>
      <c r="N50" s="65" t="str">
        <f t="shared" si="14"/>
        <v>200 – 200</v>
      </c>
      <c r="O50" s="167"/>
      <c r="Q50" s="876"/>
      <c r="R50" s="271"/>
      <c r="S50" s="278"/>
      <c r="T50" s="278"/>
      <c r="U50" s="278"/>
      <c r="V50" s="278"/>
      <c r="W50" s="278"/>
      <c r="X50" s="278"/>
    </row>
    <row r="51" spans="2:24" x14ac:dyDescent="0.25">
      <c r="B51" s="391" t="s">
        <v>174</v>
      </c>
      <c r="C51" s="21">
        <v>0.5</v>
      </c>
      <c r="D51" s="21">
        <v>0.5</v>
      </c>
      <c r="E51" s="21"/>
      <c r="F51" s="21"/>
      <c r="G51" s="21"/>
      <c r="H51" s="21"/>
      <c r="I51" s="21"/>
      <c r="J51" s="21"/>
      <c r="K51" s="21"/>
      <c r="L51" s="21"/>
      <c r="M51" s="68">
        <f t="shared" si="13"/>
        <v>0.5</v>
      </c>
      <c r="N51" s="134" t="str">
        <f t="shared" si="14"/>
        <v>0.5 – 0.5</v>
      </c>
      <c r="O51" s="167"/>
      <c r="Q51" s="876"/>
      <c r="R51" s="278"/>
      <c r="S51" s="278"/>
      <c r="T51" s="278"/>
      <c r="U51" s="278"/>
      <c r="V51" s="278"/>
      <c r="W51" s="278"/>
      <c r="X51" s="278"/>
    </row>
    <row r="52" spans="2:24" x14ac:dyDescent="0.25">
      <c r="B52" s="391" t="s">
        <v>177</v>
      </c>
      <c r="C52" s="21">
        <v>100</v>
      </c>
      <c r="D52" s="21">
        <v>80</v>
      </c>
      <c r="E52" s="21"/>
      <c r="F52" s="21"/>
      <c r="G52" s="21"/>
      <c r="H52" s="21"/>
      <c r="I52" s="21"/>
      <c r="J52" s="21"/>
      <c r="K52" s="21"/>
      <c r="L52" s="21"/>
      <c r="M52" s="65">
        <f t="shared" si="13"/>
        <v>90</v>
      </c>
      <c r="N52" s="65" t="str">
        <f t="shared" si="14"/>
        <v>80 – 100</v>
      </c>
      <c r="O52" s="167"/>
      <c r="Q52" s="876"/>
      <c r="R52" s="278"/>
      <c r="S52" s="278"/>
      <c r="T52" s="278"/>
      <c r="U52" s="278"/>
      <c r="V52" s="278"/>
      <c r="W52" s="278"/>
      <c r="X52" s="278"/>
    </row>
    <row r="53" spans="2:24" x14ac:dyDescent="0.25">
      <c r="B53" s="391" t="s">
        <v>178</v>
      </c>
      <c r="C53" s="21"/>
      <c r="D53" s="21"/>
      <c r="E53" s="21"/>
      <c r="F53" s="21"/>
      <c r="G53" s="21"/>
      <c r="H53" s="21"/>
      <c r="I53" s="21"/>
      <c r="J53" s="21"/>
      <c r="K53" s="21"/>
      <c r="L53" s="21"/>
      <c r="M53" s="65" t="str">
        <f t="shared" si="13"/>
        <v>---</v>
      </c>
      <c r="N53" s="65" t="str">
        <f t="shared" ref="N53:N54" si="15">_xlfn.MINIFS(C53:L53, C53:L53, "&lt;&gt;0")&amp;" – "&amp;_xlfn.MAXIFS(C53:L53, C53:L53, "&lt;&gt;0")</f>
        <v>0 – 0</v>
      </c>
      <c r="O53" s="167"/>
      <c r="Q53" s="876"/>
      <c r="R53" s="278"/>
      <c r="S53" s="278"/>
      <c r="T53" s="278"/>
      <c r="U53" s="278"/>
      <c r="V53" s="278"/>
      <c r="W53" s="278"/>
      <c r="X53" s="278"/>
    </row>
    <row r="54" spans="2:24" x14ac:dyDescent="0.25">
      <c r="B54" s="450" t="s">
        <v>380</v>
      </c>
      <c r="C54" s="21"/>
      <c r="D54" s="21"/>
      <c r="E54" s="21"/>
      <c r="F54" s="21"/>
      <c r="G54" s="21"/>
      <c r="H54" s="21"/>
      <c r="I54" s="21"/>
      <c r="J54" s="21"/>
      <c r="K54" s="21"/>
      <c r="L54" s="21"/>
      <c r="M54" s="65" t="str">
        <f t="shared" si="13"/>
        <v>---</v>
      </c>
      <c r="N54" s="65" t="str">
        <f t="shared" si="15"/>
        <v>0 – 0</v>
      </c>
      <c r="O54" s="167"/>
      <c r="Q54" s="876"/>
      <c r="R54" s="278"/>
      <c r="S54" s="278"/>
      <c r="T54" s="278"/>
      <c r="U54" s="278"/>
      <c r="V54" s="278"/>
      <c r="W54" s="278"/>
      <c r="X54" s="278"/>
    </row>
    <row r="55" spans="2:24" x14ac:dyDescent="0.25">
      <c r="B55" s="391" t="s">
        <v>156</v>
      </c>
      <c r="C55" s="192">
        <v>35</v>
      </c>
      <c r="D55" s="192">
        <v>38</v>
      </c>
      <c r="E55" s="192"/>
      <c r="F55" s="192"/>
      <c r="G55" s="192"/>
      <c r="H55" s="192"/>
      <c r="I55" s="192"/>
      <c r="J55" s="192"/>
      <c r="K55" s="192"/>
      <c r="L55" s="192"/>
      <c r="M55" s="134">
        <f t="shared" si="13"/>
        <v>36.5</v>
      </c>
      <c r="N55" s="135" t="str">
        <f>_xlfn.MINIFS(C55:L55, C55:L55, "&lt;&gt;0")&amp;" – "&amp;_xlfn.MAXIFS(C55:L55, C55:L55, "&lt;&gt;0")</f>
        <v>35 – 38</v>
      </c>
      <c r="O55" s="167"/>
      <c r="Q55" s="876"/>
      <c r="R55" s="278"/>
      <c r="S55" s="278"/>
      <c r="T55" s="278"/>
      <c r="U55" s="278"/>
      <c r="V55" s="278"/>
      <c r="W55" s="278"/>
      <c r="X55" s="278"/>
    </row>
    <row r="56" spans="2:24" x14ac:dyDescent="0.25">
      <c r="B56" s="391" t="s">
        <v>179</v>
      </c>
      <c r="C56" s="42">
        <v>40</v>
      </c>
      <c r="D56" s="21">
        <v>30</v>
      </c>
      <c r="E56" s="21"/>
      <c r="F56" s="21"/>
      <c r="G56" s="21"/>
      <c r="H56" s="21"/>
      <c r="I56" s="21"/>
      <c r="J56" s="21"/>
      <c r="K56" s="21"/>
      <c r="L56" s="21"/>
      <c r="M56" s="135">
        <f t="shared" si="13"/>
        <v>35</v>
      </c>
      <c r="N56" s="135" t="str">
        <f t="shared" ref="N56" si="16">_xlfn.MINIFS(C56:L56, C56:L56, "&lt;&gt;0")&amp;" – "&amp;_xlfn.MAXIFS(C56:L56, C56:L56, "&lt;&gt;0")</f>
        <v>30 – 40</v>
      </c>
      <c r="O56" s="167"/>
      <c r="Q56" s="876"/>
      <c r="R56" s="278"/>
      <c r="S56" s="278"/>
      <c r="T56" s="278"/>
      <c r="U56" s="278"/>
      <c r="V56" s="278"/>
      <c r="W56" s="278"/>
      <c r="X56" s="278"/>
    </row>
    <row r="57" spans="2:24" ht="15.75" thickBot="1" x14ac:dyDescent="0.3">
      <c r="B57" s="392" t="s">
        <v>180</v>
      </c>
      <c r="C57" s="153">
        <v>5</v>
      </c>
      <c r="D57" s="154">
        <v>10</v>
      </c>
      <c r="E57" s="154"/>
      <c r="F57" s="154"/>
      <c r="G57" s="154"/>
      <c r="H57" s="154"/>
      <c r="I57" s="154"/>
      <c r="J57" s="154"/>
      <c r="K57" s="154"/>
      <c r="L57" s="155"/>
      <c r="M57" s="156">
        <f t="shared" si="13"/>
        <v>7.5</v>
      </c>
      <c r="N57" s="136" t="str">
        <f>(ROUND(_xlfn.MINIFS(C57:L57, C57:L57, "&lt;&gt;0"),2))&amp;" – "&amp;(ROUND(_xlfn.MAXIFS(C57:L57, C57:L57, "&lt;&gt;0"),2))</f>
        <v>5 – 10</v>
      </c>
      <c r="O57" s="171"/>
      <c r="Q57" s="877"/>
      <c r="R57" s="278"/>
      <c r="S57" s="278"/>
      <c r="T57" s="278"/>
      <c r="U57" s="278"/>
      <c r="V57" s="278"/>
      <c r="W57" s="278"/>
      <c r="X57" s="278"/>
    </row>
    <row r="58" spans="2:24" ht="15.75" thickTop="1" x14ac:dyDescent="0.25">
      <c r="B58" s="451" t="s">
        <v>144</v>
      </c>
      <c r="C58" s="452"/>
      <c r="D58" s="453"/>
      <c r="E58" s="453"/>
      <c r="F58" s="453"/>
      <c r="G58" s="453"/>
      <c r="H58" s="453"/>
      <c r="I58" s="453"/>
      <c r="J58" s="453"/>
      <c r="K58" s="453"/>
      <c r="L58" s="453"/>
      <c r="M58" s="148"/>
      <c r="N58" s="149"/>
      <c r="O58" s="454"/>
      <c r="Q58" s="278"/>
      <c r="R58" s="278"/>
      <c r="S58" s="278"/>
      <c r="T58" s="278"/>
      <c r="U58" s="278"/>
      <c r="V58" s="278"/>
      <c r="W58" s="278"/>
      <c r="X58" s="278"/>
    </row>
    <row r="59" spans="2:24" x14ac:dyDescent="0.25">
      <c r="B59" s="396" t="s">
        <v>189</v>
      </c>
      <c r="C59" s="397">
        <f t="shared" ref="C59:L59" si="17">IFERROR(IF(C43*C45*C47=0, "---",C43*C45*C47),"---")</f>
        <v>208</v>
      </c>
      <c r="D59" s="398">
        <f t="shared" si="17"/>
        <v>200</v>
      </c>
      <c r="E59" s="398" t="str">
        <f t="shared" si="17"/>
        <v>---</v>
      </c>
      <c r="F59" s="398" t="str">
        <f t="shared" si="17"/>
        <v>---</v>
      </c>
      <c r="G59" s="398" t="str">
        <f t="shared" si="17"/>
        <v>---</v>
      </c>
      <c r="H59" s="398" t="str">
        <f t="shared" si="17"/>
        <v>---</v>
      </c>
      <c r="I59" s="398" t="str">
        <f t="shared" si="17"/>
        <v>---</v>
      </c>
      <c r="J59" s="398" t="str">
        <f t="shared" si="17"/>
        <v>---</v>
      </c>
      <c r="K59" s="398" t="str">
        <f t="shared" si="17"/>
        <v>---</v>
      </c>
      <c r="L59" s="399" t="str">
        <f t="shared" si="17"/>
        <v>---</v>
      </c>
      <c r="M59" s="137">
        <f t="shared" ref="M59:M66" si="18">IFERROR(AVERAGEIF(C59:L59, "&lt;&gt;0"),"0")</f>
        <v>204</v>
      </c>
      <c r="N59" s="67" t="str">
        <f>ROUND(_xlfn.MINIFS(C59:L59, C59:L59, "&lt;&gt;0"),1)&amp;" – "&amp;ROUND(_xlfn.MAXIFS(C59:L59, C59:L59, "&lt;&gt;0"),1)</f>
        <v>200 – 208</v>
      </c>
      <c r="O59" s="172"/>
      <c r="Q59" s="278"/>
      <c r="R59" s="271"/>
      <c r="S59" s="278"/>
      <c r="T59" s="278"/>
      <c r="U59" s="278"/>
      <c r="V59" s="278"/>
      <c r="W59" s="278"/>
      <c r="X59" s="278"/>
    </row>
    <row r="60" spans="2:24" x14ac:dyDescent="0.25">
      <c r="B60" s="391" t="s">
        <v>181</v>
      </c>
      <c r="C60" s="439">
        <f t="shared" ref="C60:L60" si="19">IFERROR(IF(C42*C47=0, "---",C42*C47),"---")</f>
        <v>3.6</v>
      </c>
      <c r="D60" s="440">
        <f t="shared" si="19"/>
        <v>3</v>
      </c>
      <c r="E60" s="440" t="str">
        <f t="shared" si="19"/>
        <v>---</v>
      </c>
      <c r="F60" s="440" t="str">
        <f t="shared" si="19"/>
        <v>---</v>
      </c>
      <c r="G60" s="440" t="str">
        <f t="shared" si="19"/>
        <v>---</v>
      </c>
      <c r="H60" s="440" t="str">
        <f t="shared" si="19"/>
        <v>---</v>
      </c>
      <c r="I60" s="440" t="str">
        <f t="shared" si="19"/>
        <v>---</v>
      </c>
      <c r="J60" s="440" t="str">
        <f t="shared" si="19"/>
        <v>---</v>
      </c>
      <c r="K60" s="440" t="str">
        <f t="shared" si="19"/>
        <v>---</v>
      </c>
      <c r="L60" s="441" t="str">
        <f t="shared" si="19"/>
        <v>---</v>
      </c>
      <c r="M60" s="161">
        <f t="shared" si="18"/>
        <v>3.3</v>
      </c>
      <c r="N60" s="67" t="str">
        <f>ROUND(_xlfn.MINIFS(C60:L60, C60:L60, "&lt;&gt;0"),1)&amp;" – "&amp;ROUND(_xlfn.MAXIFS(C60:L60, C60:L60, "&lt;&gt;0"),1)</f>
        <v>3 – 3.6</v>
      </c>
      <c r="O60" s="173"/>
      <c r="Q60" s="278"/>
      <c r="R60" s="271"/>
      <c r="S60" s="278"/>
      <c r="T60" s="278"/>
      <c r="U60" s="278"/>
      <c r="V60" s="278"/>
      <c r="W60" s="278"/>
      <c r="X60" s="278"/>
    </row>
    <row r="61" spans="2:24" x14ac:dyDescent="0.25">
      <c r="B61" s="400" t="s">
        <v>182</v>
      </c>
      <c r="C61" s="442">
        <f t="shared" ref="C61:L61" si="20">IFERROR(IF(C42*C47*C45=0, "---",C42*C47*C45),"---")</f>
        <v>93.600000000000009</v>
      </c>
      <c r="D61" s="443">
        <f t="shared" si="20"/>
        <v>75</v>
      </c>
      <c r="E61" s="443" t="str">
        <f t="shared" si="20"/>
        <v>---</v>
      </c>
      <c r="F61" s="443" t="str">
        <f t="shared" si="20"/>
        <v>---</v>
      </c>
      <c r="G61" s="443" t="str">
        <f t="shared" si="20"/>
        <v>---</v>
      </c>
      <c r="H61" s="443" t="str">
        <f t="shared" si="20"/>
        <v>---</v>
      </c>
      <c r="I61" s="443" t="str">
        <f t="shared" si="20"/>
        <v>---</v>
      </c>
      <c r="J61" s="443" t="str">
        <f t="shared" si="20"/>
        <v>---</v>
      </c>
      <c r="K61" s="443" t="str">
        <f t="shared" si="20"/>
        <v>---</v>
      </c>
      <c r="L61" s="444" t="str">
        <f t="shared" si="20"/>
        <v>---</v>
      </c>
      <c r="M61" s="165">
        <f t="shared" si="18"/>
        <v>84.300000000000011</v>
      </c>
      <c r="N61" s="67" t="str">
        <f>ROUND(_xlfn.MINIFS(C61:L61, C61:L61, "&lt;&gt;0"),1)&amp;" – "&amp;ROUND(_xlfn.MAXIFS(C61:L61, C61:L61, "&lt;&gt;0"),1)</f>
        <v>75 – 93.6</v>
      </c>
      <c r="O61" s="173"/>
      <c r="Q61" s="278"/>
      <c r="R61" s="271"/>
      <c r="S61" s="278"/>
      <c r="T61" s="278"/>
      <c r="U61" s="278"/>
      <c r="V61" s="278"/>
      <c r="W61" s="278"/>
      <c r="X61" s="278"/>
    </row>
    <row r="62" spans="2:24" x14ac:dyDescent="0.25">
      <c r="B62" s="400" t="s">
        <v>183</v>
      </c>
      <c r="C62" s="252">
        <f t="shared" ref="C62:L62" si="21">IFERROR(IF(C42*C47*C45*C50=0, "---",C42*C47*C45*C50),"---")</f>
        <v>18720</v>
      </c>
      <c r="D62" s="253">
        <f t="shared" si="21"/>
        <v>15000</v>
      </c>
      <c r="E62" s="253" t="str">
        <f t="shared" si="21"/>
        <v>---</v>
      </c>
      <c r="F62" s="253" t="str">
        <f t="shared" si="21"/>
        <v>---</v>
      </c>
      <c r="G62" s="253" t="str">
        <f t="shared" si="21"/>
        <v>---</v>
      </c>
      <c r="H62" s="253" t="str">
        <f t="shared" si="21"/>
        <v>---</v>
      </c>
      <c r="I62" s="253" t="str">
        <f t="shared" si="21"/>
        <v>---</v>
      </c>
      <c r="J62" s="253" t="str">
        <f t="shared" si="21"/>
        <v>---</v>
      </c>
      <c r="K62" s="253" t="str">
        <f t="shared" si="21"/>
        <v>---</v>
      </c>
      <c r="L62" s="254" t="str">
        <f t="shared" si="21"/>
        <v>---</v>
      </c>
      <c r="M62" s="137">
        <f t="shared" si="18"/>
        <v>16860</v>
      </c>
      <c r="N62" s="135" t="str">
        <f>ROUND(_xlfn.MINIFS(C62:L62, C62:L62, "&lt;&gt;0"),0)&amp;" – "&amp;ROUND(_xlfn.MAXIFS(C62:L62, C62:L62, "&lt;&gt;0"),0)</f>
        <v>15000 – 18720</v>
      </c>
      <c r="O62" s="173"/>
      <c r="Q62" s="278"/>
      <c r="R62" s="271"/>
      <c r="S62" s="278"/>
      <c r="T62" s="278"/>
      <c r="U62" s="278"/>
      <c r="V62" s="278"/>
      <c r="W62" s="278"/>
      <c r="X62" s="278"/>
    </row>
    <row r="63" spans="2:24" x14ac:dyDescent="0.25">
      <c r="B63" s="400" t="s">
        <v>184</v>
      </c>
      <c r="C63" s="252">
        <f t="shared" ref="C63:L63" si="22">IFERROR(IF(C62*C40/1000=0, "---",C62*C40/1000),"---")</f>
        <v>37.44</v>
      </c>
      <c r="D63" s="253">
        <f t="shared" si="22"/>
        <v>30</v>
      </c>
      <c r="E63" s="253" t="str">
        <f t="shared" si="22"/>
        <v>---</v>
      </c>
      <c r="F63" s="253" t="str">
        <f t="shared" si="22"/>
        <v>---</v>
      </c>
      <c r="G63" s="253" t="str">
        <f t="shared" si="22"/>
        <v>---</v>
      </c>
      <c r="H63" s="253" t="str">
        <f t="shared" si="22"/>
        <v>---</v>
      </c>
      <c r="I63" s="253" t="str">
        <f t="shared" si="22"/>
        <v>---</v>
      </c>
      <c r="J63" s="253" t="str">
        <f t="shared" si="22"/>
        <v>---</v>
      </c>
      <c r="K63" s="253" t="str">
        <f t="shared" si="22"/>
        <v>---</v>
      </c>
      <c r="L63" s="254" t="str">
        <f t="shared" si="22"/>
        <v>---</v>
      </c>
      <c r="M63" s="137">
        <f t="shared" si="18"/>
        <v>33.72</v>
      </c>
      <c r="N63" s="135" t="str">
        <f>ROUND(_xlfn.MINIFS(C63:L63, C63:L63, "&lt;&gt;0"),0)&amp;" – "&amp;ROUND(_xlfn.MAXIFS(C63:L63, C63:L63, "&lt;&gt;0"),0)</f>
        <v>30 – 37</v>
      </c>
      <c r="O63" s="173"/>
      <c r="Q63" s="278"/>
      <c r="R63" s="278"/>
      <c r="S63" s="278"/>
      <c r="T63" s="278"/>
      <c r="U63" s="278"/>
      <c r="V63" s="278"/>
      <c r="W63" s="278"/>
      <c r="X63" s="278"/>
    </row>
    <row r="64" spans="2:24" x14ac:dyDescent="0.25">
      <c r="B64" s="266" t="s">
        <v>185</v>
      </c>
      <c r="C64" s="252">
        <f t="shared" ref="C64:L64" si="23">IFERROR(IF(C62*C40/1000*C41=0, "---",C62*C40/1000*C41),"---")</f>
        <v>33.695999999999998</v>
      </c>
      <c r="D64" s="253">
        <f t="shared" si="23"/>
        <v>27</v>
      </c>
      <c r="E64" s="253" t="str">
        <f t="shared" si="23"/>
        <v>---</v>
      </c>
      <c r="F64" s="253" t="str">
        <f t="shared" si="23"/>
        <v>---</v>
      </c>
      <c r="G64" s="253" t="str">
        <f t="shared" si="23"/>
        <v>---</v>
      </c>
      <c r="H64" s="253" t="str">
        <f t="shared" si="23"/>
        <v>---</v>
      </c>
      <c r="I64" s="253" t="str">
        <f t="shared" si="23"/>
        <v>---</v>
      </c>
      <c r="J64" s="253" t="str">
        <f t="shared" si="23"/>
        <v>---</v>
      </c>
      <c r="K64" s="253" t="str">
        <f t="shared" si="23"/>
        <v>---</v>
      </c>
      <c r="L64" s="254" t="str">
        <f t="shared" si="23"/>
        <v>---</v>
      </c>
      <c r="M64" s="137">
        <f t="shared" si="18"/>
        <v>30.347999999999999</v>
      </c>
      <c r="N64" s="135" t="str">
        <f>ROUND(_xlfn.MINIFS(C64:L64, C64:L64, "&lt;&gt;0"),0)&amp;" – "&amp;ROUND(_xlfn.MAXIFS(C64:L64, C64:L64, "&lt;&gt;0"),0)</f>
        <v>27 – 34</v>
      </c>
      <c r="O64" s="173"/>
      <c r="Q64" s="278"/>
      <c r="R64" s="278"/>
      <c r="S64" s="278"/>
      <c r="T64" s="278"/>
      <c r="U64" s="278"/>
      <c r="V64" s="278"/>
      <c r="W64" s="271"/>
      <c r="X64" s="271"/>
    </row>
    <row r="65" spans="1:24" x14ac:dyDescent="0.25">
      <c r="B65" s="266" t="s">
        <v>186</v>
      </c>
      <c r="C65" s="252">
        <f t="shared" ref="C65:L65" si="24">IFERROR(IF(C64*1000*C55=0, "---", C64*1000*C55), "---")</f>
        <v>1179360</v>
      </c>
      <c r="D65" s="253">
        <f t="shared" si="24"/>
        <v>1026000</v>
      </c>
      <c r="E65" s="253" t="str">
        <f t="shared" si="24"/>
        <v>---</v>
      </c>
      <c r="F65" s="253" t="str">
        <f t="shared" si="24"/>
        <v>---</v>
      </c>
      <c r="G65" s="253" t="str">
        <f t="shared" si="24"/>
        <v>---</v>
      </c>
      <c r="H65" s="253" t="str">
        <f t="shared" si="24"/>
        <v>---</v>
      </c>
      <c r="I65" s="253" t="str">
        <f t="shared" si="24"/>
        <v>---</v>
      </c>
      <c r="J65" s="253" t="str">
        <f t="shared" si="24"/>
        <v>---</v>
      </c>
      <c r="K65" s="253" t="str">
        <f t="shared" si="24"/>
        <v>---</v>
      </c>
      <c r="L65" s="254" t="str">
        <f t="shared" si="24"/>
        <v>---</v>
      </c>
      <c r="M65" s="137">
        <f t="shared" si="18"/>
        <v>1102680</v>
      </c>
      <c r="N65" s="67" t="str">
        <f>ROUND(_xlfn.MINIFS(C65:L65, C65:L65, "&lt;&gt;0"),0)&amp;" – "&amp;ROUND(_xlfn.MAXIFS(C65:L65, C65:L65, "&lt;&gt;0"),0)</f>
        <v>1026000 – 1179360</v>
      </c>
      <c r="O65" s="173"/>
      <c r="Q65" s="278"/>
      <c r="R65" s="278"/>
      <c r="S65" s="278"/>
      <c r="T65" s="278"/>
      <c r="U65" s="278"/>
      <c r="V65" s="278"/>
      <c r="W65" s="271"/>
      <c r="X65" s="271"/>
    </row>
    <row r="66" spans="1:24" x14ac:dyDescent="0.25">
      <c r="B66" s="267" t="s">
        <v>155</v>
      </c>
      <c r="C66" s="255">
        <f t="shared" ref="C66:L66" si="25">IFERROR(IF(C65/C59=0, "---", C65/C59), "---")</f>
        <v>5670</v>
      </c>
      <c r="D66" s="256">
        <f t="shared" si="25"/>
        <v>5130</v>
      </c>
      <c r="E66" s="256" t="str">
        <f t="shared" si="25"/>
        <v>---</v>
      </c>
      <c r="F66" s="256" t="str">
        <f t="shared" si="25"/>
        <v>---</v>
      </c>
      <c r="G66" s="256" t="str">
        <f t="shared" si="25"/>
        <v>---</v>
      </c>
      <c r="H66" s="256" t="str">
        <f t="shared" si="25"/>
        <v>---</v>
      </c>
      <c r="I66" s="256" t="str">
        <f t="shared" si="25"/>
        <v>---</v>
      </c>
      <c r="J66" s="256" t="str">
        <f t="shared" si="25"/>
        <v>---</v>
      </c>
      <c r="K66" s="256" t="str">
        <f t="shared" si="25"/>
        <v>---</v>
      </c>
      <c r="L66" s="257" t="str">
        <f t="shared" si="25"/>
        <v>---</v>
      </c>
      <c r="M66" s="594">
        <f t="shared" si="18"/>
        <v>5400</v>
      </c>
      <c r="N66" s="595" t="str">
        <f>ROUND(_xlfn.MINIFS(C66:L66, C66:L66, "&lt;&gt;0"),0)&amp;" – "&amp;ROUND(_xlfn.MAXIFS(C66:L66, C66:L66, "&lt;&gt;0"),0)</f>
        <v>5130 – 5670</v>
      </c>
      <c r="O66" s="174"/>
      <c r="Q66" s="278"/>
      <c r="R66" s="278"/>
      <c r="S66" s="278"/>
      <c r="T66" s="278"/>
      <c r="U66" s="278"/>
      <c r="V66" s="278"/>
      <c r="W66" s="271"/>
      <c r="X66" s="271"/>
    </row>
    <row r="67" spans="1:24" x14ac:dyDescent="0.25">
      <c r="B67" s="410"/>
      <c r="C67" s="411"/>
      <c r="D67" s="411"/>
      <c r="E67" s="411"/>
      <c r="F67" s="411"/>
      <c r="G67" s="411"/>
      <c r="H67" s="411"/>
      <c r="I67" s="411"/>
      <c r="J67" s="411"/>
      <c r="K67" s="411"/>
      <c r="L67" s="411"/>
      <c r="M67" s="293"/>
      <c r="N67" s="289"/>
      <c r="O67" s="371"/>
      <c r="Q67" s="278"/>
      <c r="R67" s="278"/>
      <c r="S67" s="278"/>
      <c r="T67" s="278"/>
      <c r="U67" s="278"/>
      <c r="V67" s="278"/>
      <c r="W67" s="278"/>
      <c r="X67" s="278"/>
    </row>
    <row r="68" spans="1:24" ht="31.5" customHeight="1" x14ac:dyDescent="0.25">
      <c r="A68" s="300"/>
      <c r="B68" s="445" t="s">
        <v>196</v>
      </c>
      <c r="C68" s="446" t="s">
        <v>12</v>
      </c>
      <c r="D68" s="446" t="s">
        <v>13</v>
      </c>
      <c r="E68" s="446" t="s">
        <v>14</v>
      </c>
      <c r="F68" s="446" t="s">
        <v>15</v>
      </c>
      <c r="G68" s="446" t="s">
        <v>16</v>
      </c>
      <c r="H68" s="446" t="s">
        <v>93</v>
      </c>
      <c r="I68" s="446" t="s">
        <v>94</v>
      </c>
      <c r="J68" s="446" t="s">
        <v>95</v>
      </c>
      <c r="K68" s="446" t="s">
        <v>96</v>
      </c>
      <c r="L68" s="446" t="s">
        <v>97</v>
      </c>
      <c r="M68" s="130" t="s">
        <v>173</v>
      </c>
      <c r="N68" s="130" t="s">
        <v>25</v>
      </c>
      <c r="O68" s="69" t="s">
        <v>60</v>
      </c>
      <c r="Q68" s="69" t="s">
        <v>198</v>
      </c>
    </row>
    <row r="69" spans="1:24" ht="16.5" customHeight="1" x14ac:dyDescent="0.25">
      <c r="A69" s="300"/>
      <c r="B69" s="447" t="s">
        <v>145</v>
      </c>
      <c r="C69" s="448"/>
      <c r="D69" s="448"/>
      <c r="E69" s="448"/>
      <c r="F69" s="448"/>
      <c r="G69" s="448"/>
      <c r="H69" s="448"/>
      <c r="I69" s="448"/>
      <c r="J69" s="448"/>
      <c r="K69" s="448"/>
      <c r="L69" s="448"/>
      <c r="M69" s="146"/>
      <c r="N69" s="147"/>
      <c r="O69" s="449"/>
      <c r="Q69" s="875" t="str">
        <f>IF('4-ASGM Site Observations'!G33=0,"n/a",'4-ASGM Site Observations'!G33)</f>
        <v>n/a</v>
      </c>
    </row>
    <row r="70" spans="1:24" x14ac:dyDescent="0.25">
      <c r="B70" s="379" t="s">
        <v>158</v>
      </c>
      <c r="C70" s="114"/>
      <c r="D70" s="94"/>
      <c r="E70" s="94"/>
      <c r="F70" s="94"/>
      <c r="G70" s="94"/>
      <c r="H70" s="94"/>
      <c r="I70" s="94"/>
      <c r="J70" s="94"/>
      <c r="K70" s="94"/>
      <c r="L70" s="113"/>
      <c r="M70" s="131"/>
      <c r="N70" s="132"/>
      <c r="O70" s="167"/>
      <c r="Q70" s="876"/>
      <c r="R70" s="278"/>
      <c r="S70" s="278"/>
      <c r="T70" s="278"/>
      <c r="U70" s="278"/>
      <c r="V70" s="278"/>
      <c r="W70" s="278"/>
      <c r="X70" s="278"/>
    </row>
    <row r="71" spans="1:24" x14ac:dyDescent="0.25">
      <c r="B71" s="260" t="s">
        <v>157</v>
      </c>
      <c r="C71" s="25"/>
      <c r="D71" s="25"/>
      <c r="E71" s="25"/>
      <c r="F71" s="25"/>
      <c r="G71" s="25"/>
      <c r="H71" s="25"/>
      <c r="I71" s="25"/>
      <c r="J71" s="25"/>
      <c r="K71" s="25"/>
      <c r="L71" s="25"/>
      <c r="M71" s="133"/>
      <c r="N71" s="133"/>
      <c r="O71" s="167"/>
      <c r="Q71" s="876"/>
      <c r="R71" s="278"/>
      <c r="S71" s="278"/>
      <c r="T71" s="278"/>
      <c r="U71" s="278"/>
      <c r="V71" s="278"/>
      <c r="W71" s="278"/>
      <c r="X71" s="278"/>
    </row>
    <row r="72" spans="1:24" x14ac:dyDescent="0.25">
      <c r="B72" s="391" t="s">
        <v>160</v>
      </c>
      <c r="C72" s="21"/>
      <c r="D72" s="21"/>
      <c r="E72" s="21"/>
      <c r="F72" s="21"/>
      <c r="G72" s="21"/>
      <c r="H72" s="21"/>
      <c r="I72" s="21"/>
      <c r="J72" s="21"/>
      <c r="K72" s="21"/>
      <c r="L72" s="23"/>
      <c r="M72" s="65" t="str">
        <f t="shared" ref="M72:M89" si="26">IFERROR(AVERAGEIF(C72:L72, "&lt;&gt;0"),"---")</f>
        <v>---</v>
      </c>
      <c r="N72" s="65" t="str">
        <f>_xlfn.MINIFS(C72:L72, C72:L72, "&lt;&gt;0")&amp;" – "&amp;_xlfn.MAXIFS(C72:L72, C72:L72, "&lt;&gt;0")</f>
        <v>0 – 0</v>
      </c>
      <c r="O72" s="167"/>
      <c r="Q72" s="876"/>
      <c r="R72" s="278"/>
      <c r="S72" s="278"/>
      <c r="T72" s="278"/>
      <c r="U72" s="278"/>
      <c r="V72" s="278"/>
      <c r="W72" s="278"/>
      <c r="X72" s="278"/>
    </row>
    <row r="73" spans="1:24" x14ac:dyDescent="0.25">
      <c r="B73" s="391" t="s">
        <v>159</v>
      </c>
      <c r="C73" s="14"/>
      <c r="D73" s="14"/>
      <c r="E73" s="14"/>
      <c r="F73" s="14"/>
      <c r="G73" s="14"/>
      <c r="H73" s="14"/>
      <c r="I73" s="14"/>
      <c r="J73" s="14"/>
      <c r="K73" s="14"/>
      <c r="L73" s="14"/>
      <c r="M73" s="66" t="str">
        <f t="shared" si="26"/>
        <v>---</v>
      </c>
      <c r="N73" s="65" t="str">
        <f>(100*(_xlfn.MINIFS(C73:L73,C73:L73,"&lt;&gt;0"))&amp;"% – "&amp;(100*(_xlfn.MAXIFS(C73:L73,C73:L73,"&lt;&gt;0"))))&amp;"%"</f>
        <v>0% – 0%</v>
      </c>
      <c r="O73" s="80"/>
      <c r="Q73" s="876"/>
      <c r="R73" s="278"/>
      <c r="S73" s="278"/>
      <c r="T73" s="278"/>
      <c r="U73" s="278"/>
      <c r="V73" s="278"/>
      <c r="W73" s="278"/>
      <c r="X73" s="278"/>
    </row>
    <row r="74" spans="1:24" x14ac:dyDescent="0.25">
      <c r="B74" s="391" t="s">
        <v>191</v>
      </c>
      <c r="C74" s="21"/>
      <c r="D74" s="21"/>
      <c r="E74" s="21"/>
      <c r="F74" s="21"/>
      <c r="G74" s="21"/>
      <c r="H74" s="21"/>
      <c r="I74" s="21"/>
      <c r="J74" s="21"/>
      <c r="K74" s="21"/>
      <c r="L74" s="21"/>
      <c r="M74" s="65" t="str">
        <f t="shared" si="26"/>
        <v>---</v>
      </c>
      <c r="N74" s="65" t="str">
        <f t="shared" ref="N74:N84" si="27">_xlfn.MINIFS(C74:L74, C74:L74, "&lt;&gt;0")&amp;" – "&amp;_xlfn.MAXIFS(C74:L74, C74:L74, "&lt;&gt;0")</f>
        <v>0 – 0</v>
      </c>
      <c r="O74" s="167"/>
      <c r="Q74" s="876"/>
      <c r="R74" s="278"/>
      <c r="S74" s="278"/>
      <c r="T74" s="278"/>
      <c r="U74" s="278"/>
      <c r="V74" s="278"/>
      <c r="W74" s="278"/>
      <c r="X74" s="278"/>
    </row>
    <row r="75" spans="1:24" x14ac:dyDescent="0.25">
      <c r="B75" s="261" t="s">
        <v>162</v>
      </c>
      <c r="C75" s="21"/>
      <c r="D75" s="21"/>
      <c r="E75" s="21"/>
      <c r="F75" s="21"/>
      <c r="G75" s="21"/>
      <c r="H75" s="21"/>
      <c r="I75" s="21"/>
      <c r="J75" s="21"/>
      <c r="K75" s="21"/>
      <c r="L75" s="21"/>
      <c r="M75" s="67" t="str">
        <f t="shared" si="26"/>
        <v>---</v>
      </c>
      <c r="N75" s="65" t="str">
        <f t="shared" si="27"/>
        <v>0 – 0</v>
      </c>
      <c r="O75" s="167"/>
      <c r="Q75" s="876"/>
      <c r="R75" s="278"/>
      <c r="S75" s="278"/>
      <c r="T75" s="278"/>
      <c r="U75" s="278"/>
      <c r="V75" s="278"/>
      <c r="W75" s="278"/>
      <c r="X75" s="278"/>
    </row>
    <row r="76" spans="1:24" x14ac:dyDescent="0.25">
      <c r="B76" s="260" t="s">
        <v>83</v>
      </c>
      <c r="C76" s="21"/>
      <c r="D76" s="21"/>
      <c r="E76" s="21"/>
      <c r="F76" s="21"/>
      <c r="G76" s="21"/>
      <c r="H76" s="21"/>
      <c r="I76" s="21"/>
      <c r="J76" s="21"/>
      <c r="K76" s="21"/>
      <c r="L76" s="21"/>
      <c r="M76" s="67" t="str">
        <f t="shared" si="26"/>
        <v>---</v>
      </c>
      <c r="N76" s="65" t="str">
        <f t="shared" si="27"/>
        <v>0 – 0</v>
      </c>
      <c r="O76" s="167"/>
      <c r="Q76" s="876"/>
      <c r="R76" s="271"/>
      <c r="S76" s="278"/>
      <c r="T76" s="278"/>
      <c r="U76" s="278"/>
      <c r="V76" s="278"/>
      <c r="W76" s="278"/>
      <c r="X76" s="278"/>
    </row>
    <row r="77" spans="1:24" x14ac:dyDescent="0.25">
      <c r="B77" s="260" t="s">
        <v>82</v>
      </c>
      <c r="C77" s="21"/>
      <c r="D77" s="21"/>
      <c r="E77" s="21"/>
      <c r="F77" s="21"/>
      <c r="G77" s="21"/>
      <c r="H77" s="21"/>
      <c r="I77" s="21"/>
      <c r="J77" s="21"/>
      <c r="K77" s="21"/>
      <c r="L77" s="21"/>
      <c r="M77" s="67" t="str">
        <f t="shared" si="26"/>
        <v>---</v>
      </c>
      <c r="N77" s="65" t="str">
        <f t="shared" si="27"/>
        <v>0 – 0</v>
      </c>
      <c r="O77" s="167"/>
      <c r="Q77" s="876"/>
      <c r="R77" s="271"/>
      <c r="S77" s="278"/>
      <c r="T77" s="278"/>
      <c r="U77" s="278"/>
      <c r="V77" s="278"/>
      <c r="W77" s="278"/>
      <c r="X77" s="278"/>
    </row>
    <row r="78" spans="1:24" x14ac:dyDescent="0.25">
      <c r="B78" s="391" t="s">
        <v>141</v>
      </c>
      <c r="C78" s="21"/>
      <c r="D78" s="21"/>
      <c r="E78" s="21"/>
      <c r="F78" s="21"/>
      <c r="G78" s="21"/>
      <c r="H78" s="21"/>
      <c r="I78" s="21"/>
      <c r="J78" s="21"/>
      <c r="K78" s="21"/>
      <c r="L78" s="21"/>
      <c r="M78" s="67" t="str">
        <f t="shared" si="26"/>
        <v>---</v>
      </c>
      <c r="N78" s="65" t="str">
        <f t="shared" si="27"/>
        <v>0 – 0</v>
      </c>
      <c r="O78" s="167"/>
      <c r="Q78" s="876"/>
      <c r="R78" s="271"/>
      <c r="S78" s="278"/>
      <c r="T78" s="278"/>
      <c r="U78" s="278"/>
      <c r="V78" s="278"/>
      <c r="W78" s="278"/>
      <c r="X78" s="278"/>
    </row>
    <row r="79" spans="1:24" x14ac:dyDescent="0.25">
      <c r="B79" s="391" t="s">
        <v>133</v>
      </c>
      <c r="C79" s="21"/>
      <c r="D79" s="21"/>
      <c r="E79" s="21"/>
      <c r="F79" s="21"/>
      <c r="G79" s="21"/>
      <c r="H79" s="21"/>
      <c r="I79" s="21"/>
      <c r="J79" s="21"/>
      <c r="K79" s="21"/>
      <c r="L79" s="21"/>
      <c r="M79" s="67" t="str">
        <f t="shared" si="26"/>
        <v>---</v>
      </c>
      <c r="N79" s="65" t="str">
        <f t="shared" si="27"/>
        <v>0 – 0</v>
      </c>
      <c r="O79" s="167"/>
      <c r="Q79" s="876"/>
      <c r="R79" s="271"/>
      <c r="S79" s="278"/>
      <c r="T79" s="278"/>
      <c r="U79" s="278"/>
      <c r="V79" s="278"/>
      <c r="W79" s="278"/>
      <c r="X79" s="278"/>
    </row>
    <row r="80" spans="1:24" x14ac:dyDescent="0.25">
      <c r="B80" s="391" t="s">
        <v>134</v>
      </c>
      <c r="C80" s="21"/>
      <c r="D80" s="21"/>
      <c r="E80" s="21"/>
      <c r="F80" s="21"/>
      <c r="G80" s="21"/>
      <c r="H80" s="21"/>
      <c r="I80" s="21"/>
      <c r="J80" s="21"/>
      <c r="K80" s="21"/>
      <c r="L80" s="21"/>
      <c r="M80" s="67" t="str">
        <f t="shared" si="26"/>
        <v>---</v>
      </c>
      <c r="N80" s="65" t="str">
        <f t="shared" si="27"/>
        <v>0 – 0</v>
      </c>
      <c r="O80" s="167"/>
      <c r="Q80" s="876"/>
      <c r="R80" s="271"/>
      <c r="S80" s="278"/>
      <c r="T80" s="278"/>
      <c r="U80" s="278"/>
      <c r="V80" s="278"/>
      <c r="W80" s="278"/>
      <c r="X80" s="278"/>
    </row>
    <row r="81" spans="2:24" x14ac:dyDescent="0.25">
      <c r="B81" s="391" t="s">
        <v>135</v>
      </c>
      <c r="C81" s="21"/>
      <c r="D81" s="21"/>
      <c r="E81" s="21"/>
      <c r="F81" s="21"/>
      <c r="G81" s="21"/>
      <c r="H81" s="21"/>
      <c r="I81" s="21"/>
      <c r="J81" s="21"/>
      <c r="K81" s="21"/>
      <c r="L81" s="21"/>
      <c r="M81" s="67" t="str">
        <f t="shared" si="26"/>
        <v>---</v>
      </c>
      <c r="N81" s="65" t="str">
        <f t="shared" si="27"/>
        <v>0 – 0</v>
      </c>
      <c r="O81" s="167"/>
      <c r="Q81" s="876"/>
      <c r="R81" s="271"/>
      <c r="S81" s="278"/>
      <c r="T81" s="278"/>
      <c r="U81" s="278"/>
      <c r="V81" s="278"/>
      <c r="W81" s="278"/>
      <c r="X81" s="278"/>
    </row>
    <row r="82" spans="2:24" x14ac:dyDescent="0.25">
      <c r="B82" s="391" t="s">
        <v>136</v>
      </c>
      <c r="C82" s="21"/>
      <c r="D82" s="21"/>
      <c r="E82" s="21"/>
      <c r="F82" s="21"/>
      <c r="G82" s="21"/>
      <c r="H82" s="21"/>
      <c r="I82" s="21"/>
      <c r="J82" s="21"/>
      <c r="K82" s="21"/>
      <c r="L82" s="21"/>
      <c r="M82" s="67" t="str">
        <f t="shared" si="26"/>
        <v>---</v>
      </c>
      <c r="N82" s="65" t="str">
        <f t="shared" si="27"/>
        <v>0 – 0</v>
      </c>
      <c r="O82" s="167"/>
      <c r="Q82" s="876"/>
      <c r="R82" s="271"/>
      <c r="S82" s="278"/>
      <c r="T82" s="278"/>
      <c r="U82" s="278"/>
      <c r="V82" s="278"/>
      <c r="W82" s="278"/>
      <c r="X82" s="278"/>
    </row>
    <row r="83" spans="2:24" x14ac:dyDescent="0.25">
      <c r="B83" s="391" t="s">
        <v>174</v>
      </c>
      <c r="C83" s="21"/>
      <c r="D83" s="21"/>
      <c r="E83" s="21"/>
      <c r="F83" s="21"/>
      <c r="G83" s="21"/>
      <c r="H83" s="21"/>
      <c r="I83" s="21"/>
      <c r="J83" s="21"/>
      <c r="K83" s="21"/>
      <c r="L83" s="21"/>
      <c r="M83" s="68" t="str">
        <f t="shared" si="26"/>
        <v>---</v>
      </c>
      <c r="N83" s="134" t="str">
        <f t="shared" si="27"/>
        <v>0 – 0</v>
      </c>
      <c r="O83" s="167"/>
      <c r="Q83" s="876"/>
      <c r="R83" s="278"/>
      <c r="S83" s="278"/>
      <c r="T83" s="278"/>
      <c r="U83" s="278"/>
      <c r="V83" s="278"/>
      <c r="W83" s="278"/>
      <c r="X83" s="278"/>
    </row>
    <row r="84" spans="2:24" x14ac:dyDescent="0.25">
      <c r="B84" s="391" t="s">
        <v>177</v>
      </c>
      <c r="C84" s="21"/>
      <c r="D84" s="21"/>
      <c r="E84" s="21"/>
      <c r="F84" s="21"/>
      <c r="G84" s="21"/>
      <c r="H84" s="21"/>
      <c r="I84" s="21"/>
      <c r="J84" s="21"/>
      <c r="K84" s="21"/>
      <c r="L84" s="21"/>
      <c r="M84" s="65" t="str">
        <f t="shared" si="26"/>
        <v>---</v>
      </c>
      <c r="N84" s="65" t="str">
        <f t="shared" si="27"/>
        <v>0 – 0</v>
      </c>
      <c r="O84" s="167"/>
      <c r="Q84" s="876"/>
      <c r="R84" s="278"/>
      <c r="S84" s="278"/>
      <c r="T84" s="278"/>
      <c r="U84" s="278"/>
      <c r="V84" s="278"/>
      <c r="W84" s="278"/>
      <c r="X84" s="278"/>
    </row>
    <row r="85" spans="2:24" x14ac:dyDescent="0.25">
      <c r="B85" s="391" t="s">
        <v>178</v>
      </c>
      <c r="C85" s="21"/>
      <c r="D85" s="21"/>
      <c r="E85" s="21"/>
      <c r="F85" s="21"/>
      <c r="G85" s="21"/>
      <c r="H85" s="21"/>
      <c r="I85" s="21"/>
      <c r="J85" s="21"/>
      <c r="K85" s="21"/>
      <c r="L85" s="21"/>
      <c r="M85" s="65" t="str">
        <f t="shared" si="26"/>
        <v>---</v>
      </c>
      <c r="N85" s="65" t="str">
        <f t="shared" ref="N85:N86" si="28">_xlfn.MINIFS(C85:L85, C85:L85, "&lt;&gt;0")&amp;" – "&amp;_xlfn.MAXIFS(C85:L85, C85:L85, "&lt;&gt;0")</f>
        <v>0 – 0</v>
      </c>
      <c r="O85" s="167"/>
      <c r="Q85" s="876"/>
      <c r="R85" s="278"/>
      <c r="S85" s="278"/>
      <c r="T85" s="278"/>
      <c r="U85" s="278"/>
      <c r="V85" s="278"/>
      <c r="W85" s="278"/>
      <c r="X85" s="278"/>
    </row>
    <row r="86" spans="2:24" x14ac:dyDescent="0.25">
      <c r="B86" s="450" t="s">
        <v>380</v>
      </c>
      <c r="C86" s="21"/>
      <c r="D86" s="21"/>
      <c r="E86" s="21"/>
      <c r="F86" s="21"/>
      <c r="G86" s="21"/>
      <c r="H86" s="21"/>
      <c r="I86" s="21"/>
      <c r="J86" s="21"/>
      <c r="K86" s="21"/>
      <c r="L86" s="21"/>
      <c r="M86" s="65" t="str">
        <f t="shared" si="26"/>
        <v>---</v>
      </c>
      <c r="N86" s="65" t="str">
        <f t="shared" si="28"/>
        <v>0 – 0</v>
      </c>
      <c r="O86" s="167"/>
      <c r="Q86" s="876"/>
      <c r="R86" s="278"/>
      <c r="S86" s="278"/>
      <c r="T86" s="278"/>
      <c r="U86" s="278"/>
      <c r="V86" s="278"/>
      <c r="W86" s="278"/>
      <c r="X86" s="278"/>
    </row>
    <row r="87" spans="2:24" x14ac:dyDescent="0.25">
      <c r="B87" s="391" t="s">
        <v>156</v>
      </c>
      <c r="C87" s="21"/>
      <c r="D87" s="21"/>
      <c r="E87" s="21"/>
      <c r="F87" s="21"/>
      <c r="G87" s="21"/>
      <c r="H87" s="21"/>
      <c r="I87" s="21"/>
      <c r="J87" s="21"/>
      <c r="K87" s="21"/>
      <c r="L87" s="21"/>
      <c r="M87" s="135" t="str">
        <f t="shared" si="26"/>
        <v>---</v>
      </c>
      <c r="N87" s="135" t="str">
        <f>_xlfn.MINIFS(C87:L87, C87:L87, "&lt;&gt;0")&amp;" – "&amp;_xlfn.MAXIFS(C87:L87, C87:L87, "&lt;&gt;0")</f>
        <v>0 – 0</v>
      </c>
      <c r="O87" s="167"/>
      <c r="Q87" s="876"/>
      <c r="R87" s="278"/>
      <c r="S87" s="278"/>
      <c r="T87" s="278"/>
      <c r="U87" s="278"/>
      <c r="V87" s="278"/>
      <c r="W87" s="278"/>
      <c r="X87" s="278"/>
    </row>
    <row r="88" spans="2:24" x14ac:dyDescent="0.25">
      <c r="B88" s="391" t="s">
        <v>179</v>
      </c>
      <c r="C88" s="42"/>
      <c r="D88" s="21"/>
      <c r="E88" s="21"/>
      <c r="F88" s="21"/>
      <c r="G88" s="21"/>
      <c r="H88" s="21"/>
      <c r="I88" s="21"/>
      <c r="J88" s="21"/>
      <c r="K88" s="21"/>
      <c r="L88" s="21"/>
      <c r="M88" s="135" t="str">
        <f t="shared" si="26"/>
        <v>---</v>
      </c>
      <c r="N88" s="135" t="str">
        <f t="shared" ref="N88" si="29">_xlfn.MINIFS(C88:L88, C88:L88, "&lt;&gt;0")&amp;" – "&amp;_xlfn.MAXIFS(C88:L88, C88:L88, "&lt;&gt;0")</f>
        <v>0 – 0</v>
      </c>
      <c r="O88" s="167"/>
      <c r="Q88" s="876"/>
      <c r="R88" s="278"/>
      <c r="S88" s="278"/>
      <c r="T88" s="278"/>
      <c r="U88" s="278"/>
      <c r="V88" s="278"/>
      <c r="W88" s="278"/>
      <c r="X88" s="278"/>
    </row>
    <row r="89" spans="2:24" ht="15.75" thickBot="1" x14ac:dyDescent="0.3">
      <c r="B89" s="392" t="s">
        <v>180</v>
      </c>
      <c r="C89" s="153"/>
      <c r="D89" s="154"/>
      <c r="E89" s="154"/>
      <c r="F89" s="154"/>
      <c r="G89" s="154"/>
      <c r="H89" s="154"/>
      <c r="I89" s="154"/>
      <c r="J89" s="154"/>
      <c r="K89" s="154"/>
      <c r="L89" s="155"/>
      <c r="M89" s="156" t="str">
        <f t="shared" si="26"/>
        <v>---</v>
      </c>
      <c r="N89" s="136" t="str">
        <f>(ROUND(_xlfn.MINIFS(C89:L89, C89:L89, "&lt;&gt;0"),2))&amp;" – "&amp;(ROUND(_xlfn.MAXIFS(C89:L89, C89:L89, "&lt;&gt;0"),2))</f>
        <v>0 – 0</v>
      </c>
      <c r="O89" s="171"/>
      <c r="Q89" s="877"/>
      <c r="R89" s="278"/>
      <c r="S89" s="278"/>
      <c r="T89" s="278"/>
      <c r="U89" s="278"/>
      <c r="V89" s="278"/>
      <c r="W89" s="278"/>
      <c r="X89" s="278"/>
    </row>
    <row r="90" spans="2:24" ht="15.75" thickTop="1" x14ac:dyDescent="0.25">
      <c r="B90" s="451" t="s">
        <v>144</v>
      </c>
      <c r="C90" s="452"/>
      <c r="D90" s="453"/>
      <c r="E90" s="453"/>
      <c r="F90" s="453"/>
      <c r="G90" s="453"/>
      <c r="H90" s="453"/>
      <c r="I90" s="453"/>
      <c r="J90" s="453"/>
      <c r="K90" s="453"/>
      <c r="L90" s="453"/>
      <c r="M90" s="148"/>
      <c r="N90" s="149"/>
      <c r="O90" s="454"/>
      <c r="Q90" s="278"/>
      <c r="R90" s="278"/>
      <c r="S90" s="278"/>
      <c r="T90" s="278"/>
      <c r="U90" s="278"/>
      <c r="V90" s="278"/>
      <c r="W90" s="278"/>
      <c r="X90" s="278"/>
    </row>
    <row r="91" spans="2:24" x14ac:dyDescent="0.25">
      <c r="B91" s="396" t="s">
        <v>189</v>
      </c>
      <c r="C91" s="397" t="str">
        <f t="shared" ref="C91:L91" si="30">IFERROR(IF(C75*C77*C79=0, "---",C75*C77*C79),"---")</f>
        <v>---</v>
      </c>
      <c r="D91" s="398" t="str">
        <f t="shared" si="30"/>
        <v>---</v>
      </c>
      <c r="E91" s="398" t="str">
        <f t="shared" si="30"/>
        <v>---</v>
      </c>
      <c r="F91" s="398" t="str">
        <f t="shared" si="30"/>
        <v>---</v>
      </c>
      <c r="G91" s="398" t="str">
        <f t="shared" si="30"/>
        <v>---</v>
      </c>
      <c r="H91" s="398" t="str">
        <f t="shared" si="30"/>
        <v>---</v>
      </c>
      <c r="I91" s="398" t="str">
        <f t="shared" si="30"/>
        <v>---</v>
      </c>
      <c r="J91" s="398" t="str">
        <f t="shared" si="30"/>
        <v>---</v>
      </c>
      <c r="K91" s="398" t="str">
        <f t="shared" si="30"/>
        <v>---</v>
      </c>
      <c r="L91" s="399" t="str">
        <f t="shared" si="30"/>
        <v>---</v>
      </c>
      <c r="M91" s="137" t="str">
        <f t="shared" ref="M91:M98" si="31">IFERROR(AVERAGEIF(C91:L91, "&lt;&gt;0"),"0")</f>
        <v>0</v>
      </c>
      <c r="N91" s="67" t="str">
        <f>ROUND(_xlfn.MINIFS(C91:L91, C91:L91, "&lt;&gt;0"),1)&amp;" – "&amp;ROUND(_xlfn.MAXIFS(C91:L91, C91:L91, "&lt;&gt;0"),1)</f>
        <v>0 – 0</v>
      </c>
      <c r="O91" s="172"/>
      <c r="Q91" s="278"/>
      <c r="R91" s="271"/>
      <c r="S91" s="278"/>
      <c r="T91" s="278"/>
      <c r="U91" s="278"/>
      <c r="V91" s="278"/>
      <c r="W91" s="278"/>
      <c r="X91" s="278"/>
    </row>
    <row r="92" spans="2:24" x14ac:dyDescent="0.25">
      <c r="B92" s="391" t="s">
        <v>181</v>
      </c>
      <c r="C92" s="439" t="str">
        <f t="shared" ref="C92:L92" si="32">IFERROR(IF(C74*C79=0, "---",C74*C79),"---")</f>
        <v>---</v>
      </c>
      <c r="D92" s="440" t="str">
        <f t="shared" si="32"/>
        <v>---</v>
      </c>
      <c r="E92" s="440" t="str">
        <f t="shared" si="32"/>
        <v>---</v>
      </c>
      <c r="F92" s="440" t="str">
        <f t="shared" si="32"/>
        <v>---</v>
      </c>
      <c r="G92" s="440" t="str">
        <f t="shared" si="32"/>
        <v>---</v>
      </c>
      <c r="H92" s="440" t="str">
        <f t="shared" si="32"/>
        <v>---</v>
      </c>
      <c r="I92" s="440" t="str">
        <f t="shared" si="32"/>
        <v>---</v>
      </c>
      <c r="J92" s="440" t="str">
        <f t="shared" si="32"/>
        <v>---</v>
      </c>
      <c r="K92" s="440" t="str">
        <f t="shared" si="32"/>
        <v>---</v>
      </c>
      <c r="L92" s="441" t="str">
        <f t="shared" si="32"/>
        <v>---</v>
      </c>
      <c r="M92" s="161" t="str">
        <f t="shared" si="31"/>
        <v>0</v>
      </c>
      <c r="N92" s="67" t="str">
        <f>ROUND(_xlfn.MINIFS(C92:L92, C92:L92, "&lt;&gt;0"),1)&amp;" – "&amp;ROUND(_xlfn.MAXIFS(C92:L92, C92:L92, "&lt;&gt;0"),1)</f>
        <v>0 – 0</v>
      </c>
      <c r="O92" s="173"/>
      <c r="Q92" s="278"/>
      <c r="R92" s="271"/>
      <c r="S92" s="278"/>
      <c r="T92" s="278"/>
      <c r="U92" s="278"/>
      <c r="V92" s="278"/>
      <c r="W92" s="278"/>
      <c r="X92" s="278"/>
    </row>
    <row r="93" spans="2:24" x14ac:dyDescent="0.25">
      <c r="B93" s="400" t="s">
        <v>182</v>
      </c>
      <c r="C93" s="442" t="str">
        <f t="shared" ref="C93:L93" si="33">IFERROR(IF(C74*C79*C77=0, "---",C74*C79*C77),"---")</f>
        <v>---</v>
      </c>
      <c r="D93" s="443" t="str">
        <f t="shared" si="33"/>
        <v>---</v>
      </c>
      <c r="E93" s="443" t="str">
        <f t="shared" si="33"/>
        <v>---</v>
      </c>
      <c r="F93" s="443" t="str">
        <f t="shared" si="33"/>
        <v>---</v>
      </c>
      <c r="G93" s="443" t="str">
        <f t="shared" si="33"/>
        <v>---</v>
      </c>
      <c r="H93" s="443" t="str">
        <f t="shared" si="33"/>
        <v>---</v>
      </c>
      <c r="I93" s="443" t="str">
        <f t="shared" si="33"/>
        <v>---</v>
      </c>
      <c r="J93" s="443" t="str">
        <f t="shared" si="33"/>
        <v>---</v>
      </c>
      <c r="K93" s="443" t="str">
        <f t="shared" si="33"/>
        <v>---</v>
      </c>
      <c r="L93" s="444" t="str">
        <f t="shared" si="33"/>
        <v>---</v>
      </c>
      <c r="M93" s="165" t="str">
        <f t="shared" si="31"/>
        <v>0</v>
      </c>
      <c r="N93" s="67" t="str">
        <f>ROUND(_xlfn.MINIFS(C93:L93, C93:L93, "&lt;&gt;0"),1)&amp;" – "&amp;ROUND(_xlfn.MAXIFS(C93:L93, C93:L93, "&lt;&gt;0"),1)</f>
        <v>0 – 0</v>
      </c>
      <c r="O93" s="173"/>
      <c r="Q93" s="278"/>
      <c r="R93" s="271"/>
      <c r="S93" s="278"/>
      <c r="T93" s="278"/>
      <c r="U93" s="278"/>
      <c r="V93" s="278"/>
      <c r="W93" s="278"/>
      <c r="X93" s="278"/>
    </row>
    <row r="94" spans="2:24" x14ac:dyDescent="0.25">
      <c r="B94" s="400" t="s">
        <v>183</v>
      </c>
      <c r="C94" s="252" t="str">
        <f t="shared" ref="C94:L94" si="34">IFERROR(IF(C74*C79*C77*C82=0, "---",C74*C79*C77*C82),"---")</f>
        <v>---</v>
      </c>
      <c r="D94" s="253" t="str">
        <f t="shared" si="34"/>
        <v>---</v>
      </c>
      <c r="E94" s="253" t="str">
        <f t="shared" si="34"/>
        <v>---</v>
      </c>
      <c r="F94" s="253" t="str">
        <f t="shared" si="34"/>
        <v>---</v>
      </c>
      <c r="G94" s="253" t="str">
        <f t="shared" si="34"/>
        <v>---</v>
      </c>
      <c r="H94" s="253" t="str">
        <f t="shared" si="34"/>
        <v>---</v>
      </c>
      <c r="I94" s="253" t="str">
        <f t="shared" si="34"/>
        <v>---</v>
      </c>
      <c r="J94" s="253" t="str">
        <f t="shared" si="34"/>
        <v>---</v>
      </c>
      <c r="K94" s="253" t="str">
        <f t="shared" si="34"/>
        <v>---</v>
      </c>
      <c r="L94" s="254" t="str">
        <f t="shared" si="34"/>
        <v>---</v>
      </c>
      <c r="M94" s="137" t="str">
        <f t="shared" si="31"/>
        <v>0</v>
      </c>
      <c r="N94" s="135" t="str">
        <f>ROUND(_xlfn.MINIFS(C94:L94, C94:L94, "&lt;&gt;0"),0)&amp;" – "&amp;ROUND(_xlfn.MAXIFS(C94:L94, C94:L94, "&lt;&gt;0"),0)</f>
        <v>0 – 0</v>
      </c>
      <c r="O94" s="173"/>
      <c r="Q94" s="278"/>
      <c r="R94" s="271"/>
      <c r="S94" s="278"/>
      <c r="T94" s="278"/>
      <c r="U94" s="278"/>
      <c r="V94" s="278"/>
      <c r="W94" s="278"/>
      <c r="X94" s="278"/>
    </row>
    <row r="95" spans="2:24" x14ac:dyDescent="0.25">
      <c r="B95" s="400" t="s">
        <v>184</v>
      </c>
      <c r="C95" s="252" t="str">
        <f t="shared" ref="C95:L95" si="35">IFERROR(IF(C94*C72/1000=0, "---",C94*C72/1000),"---")</f>
        <v>---</v>
      </c>
      <c r="D95" s="253" t="str">
        <f t="shared" si="35"/>
        <v>---</v>
      </c>
      <c r="E95" s="253" t="str">
        <f t="shared" si="35"/>
        <v>---</v>
      </c>
      <c r="F95" s="253" t="str">
        <f t="shared" si="35"/>
        <v>---</v>
      </c>
      <c r="G95" s="253" t="str">
        <f t="shared" si="35"/>
        <v>---</v>
      </c>
      <c r="H95" s="253" t="str">
        <f t="shared" si="35"/>
        <v>---</v>
      </c>
      <c r="I95" s="253" t="str">
        <f t="shared" si="35"/>
        <v>---</v>
      </c>
      <c r="J95" s="253" t="str">
        <f t="shared" si="35"/>
        <v>---</v>
      </c>
      <c r="K95" s="253" t="str">
        <f t="shared" si="35"/>
        <v>---</v>
      </c>
      <c r="L95" s="254" t="str">
        <f t="shared" si="35"/>
        <v>---</v>
      </c>
      <c r="M95" s="137" t="str">
        <f t="shared" si="31"/>
        <v>0</v>
      </c>
      <c r="N95" s="135" t="str">
        <f>ROUND(_xlfn.MINIFS(C95:L95, C95:L95, "&lt;&gt;0"),0)&amp;" – "&amp;ROUND(_xlfn.MAXIFS(C95:L95, C95:L95, "&lt;&gt;0"),0)</f>
        <v>0 – 0</v>
      </c>
      <c r="O95" s="173"/>
      <c r="Q95" s="278"/>
      <c r="R95" s="278"/>
      <c r="S95" s="278"/>
      <c r="T95" s="278"/>
      <c r="U95" s="278"/>
      <c r="V95" s="278"/>
      <c r="W95" s="278"/>
      <c r="X95" s="278"/>
    </row>
    <row r="96" spans="2:24" x14ac:dyDescent="0.25">
      <c r="B96" s="266" t="s">
        <v>185</v>
      </c>
      <c r="C96" s="252" t="str">
        <f t="shared" ref="C96:L96" si="36">IFERROR(IF(C94*C72/1000*C73=0, "---",C94*C72/1000*C73),"---")</f>
        <v>---</v>
      </c>
      <c r="D96" s="253" t="str">
        <f t="shared" si="36"/>
        <v>---</v>
      </c>
      <c r="E96" s="253" t="str">
        <f t="shared" si="36"/>
        <v>---</v>
      </c>
      <c r="F96" s="253" t="str">
        <f t="shared" si="36"/>
        <v>---</v>
      </c>
      <c r="G96" s="253" t="str">
        <f t="shared" si="36"/>
        <v>---</v>
      </c>
      <c r="H96" s="253" t="str">
        <f t="shared" si="36"/>
        <v>---</v>
      </c>
      <c r="I96" s="253" t="str">
        <f t="shared" si="36"/>
        <v>---</v>
      </c>
      <c r="J96" s="253" t="str">
        <f t="shared" si="36"/>
        <v>---</v>
      </c>
      <c r="K96" s="253" t="str">
        <f t="shared" si="36"/>
        <v>---</v>
      </c>
      <c r="L96" s="254" t="str">
        <f t="shared" si="36"/>
        <v>---</v>
      </c>
      <c r="M96" s="137" t="str">
        <f t="shared" si="31"/>
        <v>0</v>
      </c>
      <c r="N96" s="135" t="str">
        <f>ROUND(_xlfn.MINIFS(C96:L96, C96:L96, "&lt;&gt;0"),0)&amp;" – "&amp;ROUND(_xlfn.MAXIFS(C96:L96, C96:L96, "&lt;&gt;0"),0)</f>
        <v>0 – 0</v>
      </c>
      <c r="O96" s="173"/>
      <c r="Q96" s="278"/>
      <c r="R96" s="278"/>
      <c r="S96" s="278"/>
      <c r="T96" s="278"/>
      <c r="U96" s="278"/>
      <c r="V96" s="278"/>
      <c r="W96" s="278"/>
      <c r="X96" s="278"/>
    </row>
    <row r="97" spans="2:24" x14ac:dyDescent="0.25">
      <c r="B97" s="266" t="s">
        <v>186</v>
      </c>
      <c r="C97" s="252" t="str">
        <f t="shared" ref="C97:L97" si="37">IFERROR(IF(C96*1000*C87=0, "---", C96*1000*C87), "---")</f>
        <v>---</v>
      </c>
      <c r="D97" s="253" t="str">
        <f t="shared" si="37"/>
        <v>---</v>
      </c>
      <c r="E97" s="253" t="str">
        <f t="shared" si="37"/>
        <v>---</v>
      </c>
      <c r="F97" s="253" t="str">
        <f t="shared" si="37"/>
        <v>---</v>
      </c>
      <c r="G97" s="253" t="str">
        <f t="shared" si="37"/>
        <v>---</v>
      </c>
      <c r="H97" s="253" t="str">
        <f t="shared" si="37"/>
        <v>---</v>
      </c>
      <c r="I97" s="253" t="str">
        <f t="shared" si="37"/>
        <v>---</v>
      </c>
      <c r="J97" s="253" t="str">
        <f t="shared" si="37"/>
        <v>---</v>
      </c>
      <c r="K97" s="253" t="str">
        <f t="shared" si="37"/>
        <v>---</v>
      </c>
      <c r="L97" s="254" t="str">
        <f t="shared" si="37"/>
        <v>---</v>
      </c>
      <c r="M97" s="137" t="str">
        <f t="shared" si="31"/>
        <v>0</v>
      </c>
      <c r="N97" s="67" t="str">
        <f>ROUND(_xlfn.MINIFS(C97:L97, C97:L97, "&lt;&gt;0"),0)&amp;" – "&amp;ROUND(_xlfn.MAXIFS(C97:L97, C97:L97, "&lt;&gt;0"),0)</f>
        <v>0 – 0</v>
      </c>
      <c r="O97" s="173"/>
      <c r="Q97" s="278"/>
      <c r="R97" s="278"/>
      <c r="S97" s="278"/>
      <c r="T97" s="278"/>
      <c r="U97" s="278"/>
      <c r="V97" s="278"/>
      <c r="W97" s="278"/>
      <c r="X97" s="271"/>
    </row>
    <row r="98" spans="2:24" x14ac:dyDescent="0.25">
      <c r="B98" s="267" t="s">
        <v>155</v>
      </c>
      <c r="C98" s="255" t="str">
        <f t="shared" ref="C98:L98" si="38">IFERROR(IF(C97/C91=0, "---", C97/C91), "---")</f>
        <v>---</v>
      </c>
      <c r="D98" s="256" t="str">
        <f t="shared" si="38"/>
        <v>---</v>
      </c>
      <c r="E98" s="256" t="str">
        <f t="shared" si="38"/>
        <v>---</v>
      </c>
      <c r="F98" s="256" t="str">
        <f t="shared" si="38"/>
        <v>---</v>
      </c>
      <c r="G98" s="256" t="str">
        <f t="shared" si="38"/>
        <v>---</v>
      </c>
      <c r="H98" s="256" t="str">
        <f t="shared" si="38"/>
        <v>---</v>
      </c>
      <c r="I98" s="256" t="str">
        <f t="shared" si="38"/>
        <v>---</v>
      </c>
      <c r="J98" s="256" t="str">
        <f t="shared" si="38"/>
        <v>---</v>
      </c>
      <c r="K98" s="256" t="str">
        <f t="shared" si="38"/>
        <v>---</v>
      </c>
      <c r="L98" s="257" t="str">
        <f t="shared" si="38"/>
        <v>---</v>
      </c>
      <c r="M98" s="594" t="str">
        <f t="shared" si="31"/>
        <v>0</v>
      </c>
      <c r="N98" s="595" t="str">
        <f>ROUND(_xlfn.MINIFS(C98:L98, C98:L98, "&lt;&gt;0"),0)&amp;" – "&amp;ROUND(_xlfn.MAXIFS(C98:L98, C98:L98, "&lt;&gt;0"),0)</f>
        <v>0 – 0</v>
      </c>
      <c r="O98" s="174"/>
      <c r="Q98" s="278"/>
      <c r="R98" s="278"/>
      <c r="S98" s="278"/>
      <c r="T98" s="278"/>
      <c r="U98" s="278"/>
      <c r="V98" s="278"/>
      <c r="W98" s="278"/>
      <c r="X98" s="271"/>
    </row>
    <row r="99" spans="2:24" x14ac:dyDescent="0.25">
      <c r="B99" s="410"/>
      <c r="C99" s="411"/>
      <c r="D99" s="411"/>
      <c r="E99" s="411"/>
      <c r="F99" s="411"/>
      <c r="G99" s="411"/>
      <c r="H99" s="411"/>
      <c r="I99" s="411"/>
      <c r="J99" s="411"/>
      <c r="K99" s="411"/>
      <c r="L99" s="411"/>
      <c r="M99" s="293"/>
      <c r="N99" s="289"/>
      <c r="O99" s="371"/>
      <c r="Q99" s="278"/>
      <c r="R99" s="278"/>
      <c r="S99" s="278"/>
      <c r="T99" s="278"/>
      <c r="U99" s="278"/>
      <c r="V99" s="278"/>
      <c r="W99" s="278"/>
      <c r="X99" s="278"/>
    </row>
    <row r="100" spans="2:24" s="413" customFormat="1" x14ac:dyDescent="0.25">
      <c r="B100" s="413" t="s">
        <v>154</v>
      </c>
      <c r="C100" s="414"/>
      <c r="D100" s="414"/>
      <c r="E100" s="414"/>
      <c r="F100" s="414"/>
      <c r="G100" s="414"/>
      <c r="H100" s="414"/>
      <c r="I100" s="414"/>
      <c r="J100" s="414"/>
      <c r="K100" s="414"/>
      <c r="L100" s="414"/>
      <c r="M100" s="414"/>
      <c r="N100" s="414"/>
      <c r="R100" s="371"/>
      <c r="S100" s="371"/>
      <c r="T100" s="371"/>
      <c r="U100" s="371"/>
      <c r="V100" s="371"/>
      <c r="W100" s="371"/>
      <c r="X100" s="371"/>
    </row>
    <row r="102" spans="2:24" ht="36" customHeight="1" x14ac:dyDescent="0.25">
      <c r="B102" s="382" t="s">
        <v>164</v>
      </c>
      <c r="C102" s="455"/>
      <c r="D102" s="456"/>
      <c r="E102" s="456"/>
      <c r="F102" s="456"/>
      <c r="G102" s="456"/>
      <c r="H102" s="456"/>
      <c r="I102" s="456"/>
      <c r="J102" s="456"/>
      <c r="K102" s="456"/>
      <c r="L102" s="456"/>
      <c r="M102" s="130" t="s">
        <v>173</v>
      </c>
      <c r="N102" s="130" t="s">
        <v>25</v>
      </c>
      <c r="O102" s="69" t="s">
        <v>60</v>
      </c>
    </row>
    <row r="103" spans="2:24" x14ac:dyDescent="0.25">
      <c r="B103" s="567" t="s">
        <v>392</v>
      </c>
      <c r="C103" s="619"/>
      <c r="D103" s="479"/>
      <c r="E103" s="479"/>
      <c r="F103" s="479"/>
      <c r="G103" s="479"/>
      <c r="H103" s="479"/>
      <c r="I103" s="479"/>
      <c r="J103" s="479"/>
      <c r="K103" s="479"/>
      <c r="L103" s="620"/>
      <c r="M103" s="584">
        <f>IFERROR(IF(AVERAGE(M52,M84,M20)=0,"---",AVERAGE(M52,M84,M20)),"---")</f>
        <v>90</v>
      </c>
      <c r="N103" s="585" t="str">
        <f>ROUND(MIN(C84:L84,C52:L52,C20:L20),0)&amp;" – "&amp;ROUND(MAX(C84:L84,C52:L52,C20:L20),0)</f>
        <v>80 – 100</v>
      </c>
      <c r="O103" s="167"/>
    </row>
    <row r="104" spans="2:24" x14ac:dyDescent="0.25">
      <c r="B104" s="559" t="s">
        <v>156</v>
      </c>
      <c r="C104" s="619"/>
      <c r="D104" s="479"/>
      <c r="E104" s="479"/>
      <c r="F104" s="479"/>
      <c r="G104" s="479"/>
      <c r="H104" s="479"/>
      <c r="I104" s="479"/>
      <c r="J104" s="479"/>
      <c r="K104" s="479"/>
      <c r="L104" s="620"/>
      <c r="M104" s="582">
        <f>IFERROR(IF(AVERAGE(M23,M55,M87)=0,"---",AVERAGE(M23,M55,M87)),"---")</f>
        <v>36.5</v>
      </c>
      <c r="N104" s="583" t="str">
        <f>ROUND(MIN(C23:L23,C55:L55,C87:L87),0)&amp;" – "&amp;ROUND(MAX(C23:L23,C55:L55,C87:L87),0)</f>
        <v>35 – 38</v>
      </c>
      <c r="O104" s="566"/>
    </row>
    <row r="105" spans="2:24" x14ac:dyDescent="0.25">
      <c r="B105" s="559" t="s">
        <v>179</v>
      </c>
      <c r="C105" s="619"/>
      <c r="D105" s="479"/>
      <c r="E105" s="479"/>
      <c r="F105" s="479"/>
      <c r="G105" s="479"/>
      <c r="H105" s="479"/>
      <c r="I105" s="479"/>
      <c r="J105" s="479"/>
      <c r="K105" s="479"/>
      <c r="L105" s="620"/>
      <c r="M105" s="582">
        <f>IFERROR(IF(AVERAGE(M24,M56,M88)=0,"---",AVERAGE(M24,M56,M88)),"---")</f>
        <v>35</v>
      </c>
      <c r="N105" s="583" t="str">
        <f>ROUND(MIN(C24:L24,C56:L56,C88:L88),0)&amp;" – "&amp;ROUND(MAX(C24:L24,C56:L56,C88:L88),0)</f>
        <v>30 – 40</v>
      </c>
      <c r="O105" s="167"/>
    </row>
    <row r="106" spans="2:24" x14ac:dyDescent="0.25">
      <c r="B106" s="400" t="s">
        <v>183</v>
      </c>
      <c r="C106" s="619"/>
      <c r="D106" s="479"/>
      <c r="E106" s="479"/>
      <c r="F106" s="479"/>
      <c r="G106" s="479"/>
      <c r="H106" s="479"/>
      <c r="I106" s="479"/>
      <c r="J106" s="479"/>
      <c r="K106" s="479"/>
      <c r="L106" s="620"/>
      <c r="M106" s="588">
        <f>IFERROR(IF(SUM(M30,M62,M94)=0,"---",SUM(M30,M62,M94)),"---")</f>
        <v>20940</v>
      </c>
      <c r="N106" s="591" t="str">
        <f>ROUND((_xlfn.MINIFS(C30:L30, C30:L30, "&lt;&gt;0"))+(_xlfn.MINIFS(C62:L62, C62:L62, "&lt;&gt;0"))+(_xlfn.MINIFS(C94:L94, C94:L94, "&lt;&gt;0")),0)&amp;" – "&amp;ROUND((_xlfn.MAXIFS(C30:L30, C30:L30, "&lt;&gt;0"))+(_xlfn.MAXIFS(C62:L62, C62:L62, "&lt;&gt;0"))+(_xlfn.MAXIFS(C94:L94, C94:L94, "&lt;&gt;0")),0)</f>
        <v>19000 – 22880</v>
      </c>
      <c r="O106" s="173"/>
    </row>
    <row r="107" spans="2:24" ht="15.75" x14ac:dyDescent="0.25">
      <c r="B107" s="577" t="s">
        <v>410</v>
      </c>
      <c r="C107" s="619"/>
      <c r="D107" s="479"/>
      <c r="E107" s="479"/>
      <c r="F107" s="479"/>
      <c r="G107" s="479"/>
      <c r="H107" s="479"/>
      <c r="I107" s="479"/>
      <c r="J107" s="479"/>
      <c r="K107" s="479"/>
      <c r="L107" s="620"/>
      <c r="M107" s="571">
        <f>IFERROR(IF(SUM(M32,M64,M96)=0,"---",SUM(M32,M64,M96)),"---")</f>
        <v>58.908000000000001</v>
      </c>
      <c r="N107" s="608" t="str">
        <f>ROUND((_xlfn.MINIFS(C32:L32, C32:L32, "&lt;&gt;0"))+(_xlfn.MINIFS(C64:L64, C64:L64, "&lt;&gt;0"))+(_xlfn.MINIFS(C96:L96, C96:L96, "&lt;&gt;0")),0)&amp;" – "&amp;ROUND((_xlfn.MAXIFS(C32:L32, C32:L32, "&lt;&gt;0"))+(_xlfn.MAXIFS(C64:L64, C64:L64, "&lt;&gt;0"))+(_xlfn.MAXIFS(C96:L96, C96:L96, "&lt;&gt;0")),0)</f>
        <v>55 – 63</v>
      </c>
      <c r="O107" s="173"/>
      <c r="Q107" s="278"/>
      <c r="R107" s="278"/>
      <c r="S107" s="278"/>
      <c r="T107" s="278"/>
      <c r="U107" s="278"/>
      <c r="V107" s="278"/>
      <c r="W107" s="278"/>
      <c r="X107" s="278"/>
    </row>
    <row r="108" spans="2:24" ht="15.75" x14ac:dyDescent="0.25">
      <c r="B108" s="577" t="s">
        <v>411</v>
      </c>
      <c r="C108" s="619"/>
      <c r="D108" s="479"/>
      <c r="E108" s="479"/>
      <c r="F108" s="479"/>
      <c r="G108" s="479"/>
      <c r="H108" s="479"/>
      <c r="I108" s="479"/>
      <c r="J108" s="479"/>
      <c r="K108" s="479"/>
      <c r="L108" s="620"/>
      <c r="M108" s="587">
        <f>IFERROR(IF(M32=0,"---",M32),"---")</f>
        <v>28.56</v>
      </c>
      <c r="N108" s="609" t="str">
        <f>IFERROR(IF(N32=0,"---",N32),"---")</f>
        <v>28 – 29</v>
      </c>
      <c r="O108" s="173"/>
      <c r="Q108" s="278"/>
      <c r="R108" s="278"/>
      <c r="S108" s="278"/>
      <c r="T108" s="278"/>
      <c r="U108" s="278"/>
      <c r="V108" s="278"/>
      <c r="W108" s="278"/>
      <c r="X108" s="278"/>
    </row>
    <row r="109" spans="2:24" ht="15.75" x14ac:dyDescent="0.25">
      <c r="B109" s="577" t="s">
        <v>412</v>
      </c>
      <c r="C109" s="619"/>
      <c r="D109" s="479"/>
      <c r="E109" s="479"/>
      <c r="F109" s="479"/>
      <c r="G109" s="479"/>
      <c r="H109" s="479"/>
      <c r="I109" s="479"/>
      <c r="J109" s="479"/>
      <c r="K109" s="479"/>
      <c r="L109" s="620"/>
      <c r="M109" s="593">
        <f>IFERROR(IF(M32/M107=0,"---",M32/M107),"---")</f>
        <v>0.48482379303320428</v>
      </c>
      <c r="N109" s="609" t="s">
        <v>8</v>
      </c>
      <c r="O109" s="173"/>
      <c r="Q109" s="278"/>
      <c r="R109" s="278"/>
      <c r="S109" s="278"/>
      <c r="T109" s="278"/>
      <c r="U109" s="278"/>
      <c r="V109" s="278"/>
      <c r="W109" s="278"/>
      <c r="X109" s="278"/>
    </row>
    <row r="110" spans="2:24" ht="15.75" x14ac:dyDescent="0.25">
      <c r="B110" s="577" t="s">
        <v>413</v>
      </c>
      <c r="C110" s="619"/>
      <c r="D110" s="479"/>
      <c r="E110" s="479"/>
      <c r="F110" s="479"/>
      <c r="G110" s="479"/>
      <c r="H110" s="479"/>
      <c r="I110" s="479"/>
      <c r="J110" s="479"/>
      <c r="K110" s="479"/>
      <c r="L110" s="620"/>
      <c r="M110" s="587">
        <f>IFERROR(IF(M64=0,"---",M64),"---")</f>
        <v>30.347999999999999</v>
      </c>
      <c r="N110" s="609" t="str">
        <f>IFERROR(IF(N64=0,"---",N64),"---")</f>
        <v>27 – 34</v>
      </c>
      <c r="O110" s="173"/>
      <c r="Q110" s="278"/>
      <c r="R110" s="278"/>
      <c r="S110" s="278"/>
      <c r="T110" s="278"/>
      <c r="U110" s="278"/>
      <c r="V110" s="278"/>
      <c r="W110" s="278"/>
      <c r="X110" s="278"/>
    </row>
    <row r="111" spans="2:24" ht="15.75" x14ac:dyDescent="0.25">
      <c r="B111" s="577" t="s">
        <v>414</v>
      </c>
      <c r="C111" s="619"/>
      <c r="D111" s="479"/>
      <c r="E111" s="479"/>
      <c r="F111" s="479"/>
      <c r="G111" s="479"/>
      <c r="H111" s="479"/>
      <c r="I111" s="479"/>
      <c r="J111" s="479"/>
      <c r="K111" s="479"/>
      <c r="L111" s="620"/>
      <c r="M111" s="593">
        <f>IFERROR(IF(M64/M107=0,"---",M64/M107),"---")</f>
        <v>0.51517620696679567</v>
      </c>
      <c r="N111" s="609" t="s">
        <v>8</v>
      </c>
      <c r="O111" s="173"/>
      <c r="Q111" s="278"/>
      <c r="R111" s="278"/>
      <c r="S111" s="278"/>
      <c r="T111" s="278"/>
      <c r="U111" s="278"/>
      <c r="V111" s="278"/>
      <c r="W111" s="278"/>
      <c r="X111" s="278"/>
    </row>
    <row r="112" spans="2:24" ht="15.75" x14ac:dyDescent="0.25">
      <c r="B112" s="577" t="s">
        <v>415</v>
      </c>
      <c r="C112" s="619"/>
      <c r="D112" s="479"/>
      <c r="E112" s="479"/>
      <c r="F112" s="479"/>
      <c r="G112" s="479"/>
      <c r="H112" s="479"/>
      <c r="I112" s="479"/>
      <c r="J112" s="479"/>
      <c r="K112" s="479"/>
      <c r="L112" s="620"/>
      <c r="M112" s="587" t="str">
        <f>IFERROR(M96,"0")</f>
        <v>0</v>
      </c>
      <c r="N112" s="609" t="str">
        <f>IFERROR(IF(N96=0,"---",N96),"---")</f>
        <v>0 – 0</v>
      </c>
      <c r="O112" s="173"/>
      <c r="Q112" s="278"/>
      <c r="R112" s="278"/>
      <c r="S112" s="278"/>
      <c r="T112" s="278"/>
      <c r="U112" s="278"/>
      <c r="V112" s="278"/>
      <c r="W112" s="278"/>
      <c r="X112" s="278"/>
    </row>
    <row r="113" spans="2:24" ht="15.75" x14ac:dyDescent="0.25">
      <c r="B113" s="577" t="s">
        <v>416</v>
      </c>
      <c r="C113" s="619"/>
      <c r="D113" s="479"/>
      <c r="E113" s="479"/>
      <c r="F113" s="479"/>
      <c r="G113" s="479"/>
      <c r="H113" s="479"/>
      <c r="I113" s="479"/>
      <c r="J113" s="479"/>
      <c r="K113" s="479"/>
      <c r="L113" s="620"/>
      <c r="M113" s="593">
        <f>IFERROR(M96/M107,"0")</f>
        <v>0</v>
      </c>
      <c r="N113" s="609" t="s">
        <v>8</v>
      </c>
      <c r="O113" s="173"/>
      <c r="Q113" s="278"/>
      <c r="R113" s="278"/>
      <c r="S113" s="278"/>
      <c r="T113" s="278"/>
      <c r="U113" s="278"/>
      <c r="V113" s="278"/>
      <c r="W113" s="278"/>
      <c r="X113" s="278"/>
    </row>
    <row r="114" spans="2:24" x14ac:dyDescent="0.25">
      <c r="B114" s="575" t="s">
        <v>381</v>
      </c>
      <c r="C114" s="619"/>
      <c r="D114" s="479"/>
      <c r="E114" s="479"/>
      <c r="F114" s="479"/>
      <c r="G114" s="479"/>
      <c r="H114" s="479"/>
      <c r="I114" s="479"/>
      <c r="J114" s="479"/>
      <c r="K114" s="479"/>
      <c r="L114" s="620"/>
      <c r="M114" s="607" t="str">
        <f>IFERROR(IF(SUM(M22,M54,M86)*12=0,"---",SUM(M22,M54,M86)*12),"---")</f>
        <v>---</v>
      </c>
      <c r="N114" s="610" t="str">
        <f>ROUND((_xlfn.MINIFS(C22:L22, C22:L22, "&lt;&gt;0"))+(_xlfn.MINIFS(C54:L54, C54:L54, "&lt;&gt;0"))+(_xlfn.MINIFS(C86:L86, C86:L86, "&lt;&gt;0")),0)*12&amp;" – "&amp;ROUND((_xlfn.MAXIFS(C22:L22, C22:L22, "&lt;&gt;0"))+(_xlfn.MAXIFS(C54:L54, C54:L54, "&lt;&gt;0"))+(_xlfn.MAXIFS(C86:L86, C86:L86, "&lt;&gt;0")),0)*12</f>
        <v>0 – 0</v>
      </c>
      <c r="O114" s="167"/>
    </row>
    <row r="115" spans="2:24" ht="15.75" x14ac:dyDescent="0.25">
      <c r="B115" s="578" t="s">
        <v>428</v>
      </c>
      <c r="C115" s="621"/>
      <c r="D115" s="622"/>
      <c r="E115" s="622"/>
      <c r="F115" s="622"/>
      <c r="G115" s="622"/>
      <c r="H115" s="622"/>
      <c r="I115" s="622"/>
      <c r="J115" s="622"/>
      <c r="K115" s="622"/>
      <c r="L115" s="623"/>
      <c r="M115" s="589">
        <f>IFERROR(IF(SUM(M27,M59,M91)=0,"---",SUM(M27,M59,M91)),"---")</f>
        <v>408</v>
      </c>
      <c r="N115" s="611" t="str">
        <f>ROUND((_xlfn.MINIFS(C27:L27, C27:L27, "&lt;&gt;0"))+(_xlfn.MINIFS(C59:L59, C59:L59, "&lt;&gt;0"))+(_xlfn.MINIFS(C91:L91, C91:L91, "&lt;&gt;0")),0)&amp;" – "&amp;ROUND((_xlfn.MAXIFS(C27:L27, C27:L27, "&lt;&gt;0"))+(_xlfn.MAXIFS(C59:L59, C59:L59, "&lt;&gt;0"))+(_xlfn.MAXIFS(C91:L91, C91:L91, "&lt;&gt;0")),0)</f>
        <v>400 – 416</v>
      </c>
      <c r="O115" s="590"/>
      <c r="Q115" s="278"/>
      <c r="R115" s="278"/>
      <c r="S115" s="278"/>
      <c r="T115" s="278"/>
      <c r="U115" s="278"/>
      <c r="V115" s="278"/>
      <c r="W115" s="278"/>
      <c r="X115" s="278"/>
    </row>
  </sheetData>
  <sheetProtection algorithmName="SHA-512" hashValue="/+XzGBZceQpKeYXlgG2QlCOgHUbcOUVyqhFrgEgNStZ4o7OsGX+MPAf7vm1TO6QbaFzMLcdwvgz3VBdNfUcQ0Q==" saltValue="T7wsGlZIBJ99Xc+B4B9fRg==" spinCount="100000" sheet="1" objects="1" scenarios="1" selectLockedCells="1"/>
  <mergeCells count="5">
    <mergeCell ref="Q69:Q89"/>
    <mergeCell ref="A1:N1"/>
    <mergeCell ref="A2:N2"/>
    <mergeCell ref="Q5:Q25"/>
    <mergeCell ref="Q37:Q57"/>
  </mergeCells>
  <dataValidations count="1">
    <dataValidation type="list" allowBlank="1" showInputMessage="1" showErrorMessage="1" sqref="C6:L6 C38:L38 C70:L70">
      <formula1>stakeholderlist</formula1>
    </dataValidation>
  </dataValidations>
  <pageMargins left="0" right="0" top="0" bottom="0" header="0" footer="0"/>
  <pageSetup scale="3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6"/>
  <sheetViews>
    <sheetView zoomScale="80" zoomScaleNormal="80" workbookViewId="0">
      <selection activeCell="O16" sqref="O16"/>
    </sheetView>
  </sheetViews>
  <sheetFormatPr defaultColWidth="9.140625" defaultRowHeight="15" x14ac:dyDescent="0.25"/>
  <cols>
    <col min="1" max="1" width="3.140625" style="271" customWidth="1"/>
    <col min="2" max="2" width="39" style="271" customWidth="1"/>
    <col min="3" max="3" width="13" style="271" customWidth="1"/>
    <col min="4" max="4" width="15.85546875" style="271" customWidth="1"/>
    <col min="5" max="12" width="13" style="271" customWidth="1"/>
    <col min="13" max="13" width="13.28515625" style="271" customWidth="1"/>
    <col min="14" max="14" width="20.42578125" style="271" customWidth="1"/>
    <col min="15" max="15" width="82.5703125" style="271" customWidth="1"/>
    <col min="16" max="16384" width="9.140625" style="271"/>
  </cols>
  <sheetData>
    <row r="1" spans="1:22" ht="28.5" customHeight="1" x14ac:dyDescent="0.3">
      <c r="A1" s="802" t="str">
        <f>"ASGM Site: "&amp;'1-Location Info'!C3&amp;" | Interviews with ASGM workers about Earnings"</f>
        <v>ASGM Site: Placerton | Interviews with ASGM workers about Earnings</v>
      </c>
      <c r="B1" s="802"/>
      <c r="C1" s="802"/>
      <c r="D1" s="802"/>
      <c r="E1" s="802"/>
      <c r="F1" s="802"/>
      <c r="G1" s="802"/>
      <c r="H1" s="802"/>
      <c r="I1" s="802"/>
      <c r="J1" s="802"/>
      <c r="K1" s="802"/>
      <c r="L1" s="802"/>
      <c r="M1" s="802"/>
      <c r="N1" s="802"/>
      <c r="O1" s="802"/>
      <c r="P1" s="351"/>
      <c r="Q1" s="351"/>
      <c r="R1" s="351"/>
      <c r="S1" s="351"/>
      <c r="T1" s="351"/>
      <c r="U1" s="351"/>
      <c r="V1" s="351"/>
    </row>
    <row r="2" spans="1:22" ht="24.75" customHeight="1" x14ac:dyDescent="0.3">
      <c r="A2" s="871" t="s">
        <v>199</v>
      </c>
      <c r="B2" s="871"/>
      <c r="C2" s="871"/>
      <c r="D2" s="871"/>
      <c r="E2" s="871"/>
      <c r="F2" s="871"/>
      <c r="G2" s="871"/>
      <c r="H2" s="871"/>
      <c r="I2" s="871"/>
      <c r="J2" s="871"/>
      <c r="K2" s="871"/>
      <c r="L2" s="871"/>
      <c r="M2" s="871"/>
      <c r="N2" s="871"/>
      <c r="O2" s="871"/>
      <c r="P2" s="351"/>
      <c r="Q2" s="351"/>
      <c r="R2" s="351"/>
      <c r="S2" s="351"/>
      <c r="T2" s="351"/>
      <c r="U2" s="351"/>
      <c r="V2" s="351"/>
    </row>
    <row r="4" spans="1:22" ht="32.25" customHeight="1" x14ac:dyDescent="0.25">
      <c r="B4" s="457" t="s">
        <v>148</v>
      </c>
      <c r="C4" s="458" t="s">
        <v>12</v>
      </c>
      <c r="D4" s="459" t="s">
        <v>13</v>
      </c>
      <c r="E4" s="459" t="s">
        <v>14</v>
      </c>
      <c r="F4" s="459" t="s">
        <v>15</v>
      </c>
      <c r="G4" s="459" t="s">
        <v>16</v>
      </c>
      <c r="H4" s="459" t="s">
        <v>93</v>
      </c>
      <c r="I4" s="459" t="s">
        <v>94</v>
      </c>
      <c r="J4" s="459" t="s">
        <v>95</v>
      </c>
      <c r="K4" s="459" t="s">
        <v>96</v>
      </c>
      <c r="L4" s="460" t="s">
        <v>97</v>
      </c>
      <c r="M4" s="203" t="s">
        <v>173</v>
      </c>
      <c r="N4" s="204" t="s">
        <v>25</v>
      </c>
      <c r="O4" s="461" t="s">
        <v>60</v>
      </c>
      <c r="P4" s="305"/>
      <c r="Q4" s="305"/>
      <c r="R4" s="305"/>
      <c r="S4" s="305"/>
      <c r="T4" s="305"/>
      <c r="U4" s="305"/>
      <c r="V4" s="305"/>
    </row>
    <row r="5" spans="1:22" ht="30" x14ac:dyDescent="0.25">
      <c r="B5" s="379" t="s">
        <v>20</v>
      </c>
      <c r="C5" s="114" t="s">
        <v>238</v>
      </c>
      <c r="D5" s="94" t="s">
        <v>239</v>
      </c>
      <c r="E5" s="94"/>
      <c r="F5" s="94"/>
      <c r="G5" s="94"/>
      <c r="H5" s="94"/>
      <c r="I5" s="94"/>
      <c r="J5" s="94"/>
      <c r="K5" s="94"/>
      <c r="L5" s="113"/>
      <c r="M5" s="205"/>
      <c r="N5" s="206"/>
      <c r="O5" s="168"/>
      <c r="P5" s="305"/>
      <c r="Q5" s="305"/>
      <c r="R5" s="305"/>
      <c r="S5" s="305"/>
      <c r="T5" s="305"/>
      <c r="U5" s="305"/>
      <c r="V5" s="305"/>
    </row>
    <row r="6" spans="1:22" x14ac:dyDescent="0.25">
      <c r="B6" s="379" t="s">
        <v>24</v>
      </c>
      <c r="C6" s="42" t="s">
        <v>168</v>
      </c>
      <c r="D6" s="25" t="s">
        <v>170</v>
      </c>
      <c r="E6" s="25"/>
      <c r="F6" s="25"/>
      <c r="G6" s="25"/>
      <c r="H6" s="25"/>
      <c r="I6" s="25"/>
      <c r="J6" s="25"/>
      <c r="K6" s="175"/>
      <c r="L6" s="175"/>
      <c r="M6" s="207"/>
      <c r="N6" s="208"/>
      <c r="O6" s="169"/>
      <c r="P6" s="305"/>
      <c r="Q6" s="305"/>
      <c r="R6" s="305"/>
      <c r="S6" s="305"/>
      <c r="T6" s="305"/>
      <c r="U6" s="305"/>
      <c r="V6" s="305"/>
    </row>
    <row r="7" spans="1:22" s="305" customFormat="1" x14ac:dyDescent="0.25">
      <c r="B7" s="512"/>
      <c r="C7" s="513"/>
      <c r="D7" s="513"/>
      <c r="E7" s="513"/>
      <c r="F7" s="513"/>
      <c r="G7" s="513"/>
      <c r="H7" s="513"/>
      <c r="I7" s="513"/>
      <c r="J7" s="513"/>
      <c r="K7" s="514"/>
      <c r="L7" s="514"/>
      <c r="M7" s="515"/>
      <c r="N7" s="516"/>
      <c r="O7" s="517"/>
    </row>
    <row r="8" spans="1:22" x14ac:dyDescent="0.25">
      <c r="B8" s="462" t="s">
        <v>53</v>
      </c>
      <c r="C8" s="176"/>
      <c r="D8" s="177"/>
      <c r="E8" s="177"/>
      <c r="F8" s="177"/>
      <c r="G8" s="177"/>
      <c r="H8" s="177"/>
      <c r="I8" s="177"/>
      <c r="J8" s="177"/>
      <c r="K8" s="177"/>
      <c r="L8" s="177"/>
      <c r="M8" s="209"/>
      <c r="N8" s="210"/>
      <c r="O8" s="169"/>
      <c r="P8" s="338"/>
      <c r="Q8" s="338"/>
      <c r="R8" s="305"/>
      <c r="S8" s="305"/>
      <c r="T8" s="305"/>
      <c r="U8" s="305"/>
      <c r="V8" s="305"/>
    </row>
    <row r="9" spans="1:22" x14ac:dyDescent="0.25">
      <c r="B9" s="463" t="s">
        <v>27</v>
      </c>
      <c r="C9" s="43">
        <v>0.55000000000000004</v>
      </c>
      <c r="D9" s="14">
        <v>0.5</v>
      </c>
      <c r="E9" s="14"/>
      <c r="F9" s="14"/>
      <c r="G9" s="14"/>
      <c r="H9" s="14"/>
      <c r="I9" s="14"/>
      <c r="J9" s="14"/>
      <c r="K9" s="178"/>
      <c r="L9" s="178"/>
      <c r="M9" s="211">
        <f>IFERROR(AVERAGEIF(C9:L9, "&lt;&gt;0"),"n/a")</f>
        <v>0.52500000000000002</v>
      </c>
      <c r="N9" s="212" t="str">
        <f>(100*(_xlfn.MINIFS(C9:L9,C9:L9,"&lt;&gt;0"))&amp;"% – "&amp;(100*(_xlfn.MAXIFS(C9:L9,C9:L9,"&lt;&gt;0"))))&amp;"%"</f>
        <v>50% – 55%</v>
      </c>
      <c r="O9" s="169"/>
      <c r="P9" s="464"/>
      <c r="Q9" s="464"/>
      <c r="R9" s="305"/>
      <c r="S9" s="305"/>
      <c r="T9" s="305"/>
      <c r="U9" s="305"/>
      <c r="V9" s="305"/>
    </row>
    <row r="10" spans="1:22" x14ac:dyDescent="0.25">
      <c r="B10" s="463" t="s">
        <v>30</v>
      </c>
      <c r="C10" s="43">
        <v>0.15</v>
      </c>
      <c r="D10" s="14">
        <v>0.15</v>
      </c>
      <c r="E10" s="14"/>
      <c r="F10" s="14"/>
      <c r="G10" s="14"/>
      <c r="H10" s="14"/>
      <c r="I10" s="14"/>
      <c r="J10" s="14"/>
      <c r="K10" s="178"/>
      <c r="L10" s="178"/>
      <c r="M10" s="211">
        <f>IFERROR(AVERAGEIF(C10:L10, "&lt;&gt;0"),"n/a")</f>
        <v>0.15</v>
      </c>
      <c r="N10" s="212" t="str">
        <f>(100*(_xlfn.MINIFS(C10:L10,C10:L10,"&lt;&gt;0"))&amp;"% – "&amp;(100*(_xlfn.MAXIFS(C10:L10,C10:L10,"&lt;&gt;0"))))&amp;"%"</f>
        <v>15% – 15%</v>
      </c>
      <c r="O10" s="169"/>
      <c r="P10" s="464"/>
      <c r="Q10" s="464"/>
      <c r="R10" s="305"/>
      <c r="S10" s="305"/>
      <c r="T10" s="305"/>
      <c r="U10" s="305"/>
      <c r="V10" s="305"/>
    </row>
    <row r="11" spans="1:22" x14ac:dyDescent="0.25">
      <c r="B11" s="463" t="s">
        <v>147</v>
      </c>
      <c r="C11" s="43">
        <v>0.3</v>
      </c>
      <c r="D11" s="14">
        <v>0.35</v>
      </c>
      <c r="E11" s="14"/>
      <c r="F11" s="14"/>
      <c r="G11" s="14"/>
      <c r="H11" s="14"/>
      <c r="I11" s="14"/>
      <c r="J11" s="14"/>
      <c r="K11" s="178"/>
      <c r="L11" s="178"/>
      <c r="M11" s="211">
        <f>IFERROR(AVERAGEIF(C11:L11, "&lt;&gt;0"),"n/a")</f>
        <v>0.32499999999999996</v>
      </c>
      <c r="N11" s="212" t="str">
        <f>(100*(_xlfn.MINIFS(C11:L11,C11:L11,"&lt;&gt;0"))&amp;"% – "&amp;(100*(_xlfn.MAXIFS(C11:L11,C11:L11,"&lt;&gt;0"))))&amp;"%"</f>
        <v>30% – 35%</v>
      </c>
      <c r="O11" s="169"/>
      <c r="P11" s="464"/>
      <c r="Q11" s="464"/>
      <c r="R11" s="305"/>
      <c r="S11" s="305"/>
      <c r="T11" s="305"/>
      <c r="U11" s="305"/>
      <c r="V11" s="305"/>
    </row>
    <row r="12" spans="1:22" x14ac:dyDescent="0.25">
      <c r="B12" s="463" t="s">
        <v>146</v>
      </c>
      <c r="C12" s="43"/>
      <c r="D12" s="14"/>
      <c r="E12" s="14"/>
      <c r="F12" s="14"/>
      <c r="G12" s="14"/>
      <c r="H12" s="14"/>
      <c r="I12" s="14"/>
      <c r="J12" s="14"/>
      <c r="K12" s="178"/>
      <c r="L12" s="178"/>
      <c r="M12" s="211" t="str">
        <f>IFERROR(AVERAGEIF(C12:L12, "&lt;&gt;0"),"n/a")</f>
        <v>n/a</v>
      </c>
      <c r="N12" s="212" t="str">
        <f>(100*(_xlfn.MINIFS(C12:L12,C12:L12,"&lt;&gt;0"))&amp;"% – "&amp;(100*(_xlfn.MAXIFS(C12:L12,C12:L12,"&lt;&gt;0"))))&amp;"%"</f>
        <v>0% – 0%</v>
      </c>
      <c r="O12" s="169" t="s">
        <v>234</v>
      </c>
      <c r="P12" s="464"/>
      <c r="Q12" s="464"/>
      <c r="R12" s="305"/>
      <c r="S12" s="305"/>
      <c r="T12" s="305"/>
      <c r="U12" s="305"/>
      <c r="V12" s="305"/>
    </row>
    <row r="13" spans="1:22" x14ac:dyDescent="0.25">
      <c r="B13" s="463" t="s">
        <v>232</v>
      </c>
      <c r="C13" s="43"/>
      <c r="D13" s="14"/>
      <c r="E13" s="14"/>
      <c r="F13" s="14"/>
      <c r="G13" s="14"/>
      <c r="H13" s="14"/>
      <c r="I13" s="14"/>
      <c r="J13" s="14"/>
      <c r="K13" s="178"/>
      <c r="L13" s="178"/>
      <c r="M13" s="211" t="str">
        <f t="shared" ref="M13:M15" si="0">IFERROR(AVERAGEIF(C13:L13, "&lt;&gt;0"),"n/a")</f>
        <v>n/a</v>
      </c>
      <c r="N13" s="212" t="str">
        <f t="shared" ref="N13:N15" si="1">(100*(_xlfn.MINIFS(C13:L13,C13:L13,"&lt;&gt;0"))&amp;"% – "&amp;(100*(_xlfn.MAXIFS(C13:L13,C13:L13,"&lt;&gt;0"))))&amp;"%"</f>
        <v>0% – 0%</v>
      </c>
      <c r="O13" s="169" t="s">
        <v>233</v>
      </c>
      <c r="P13" s="464"/>
      <c r="Q13" s="464"/>
      <c r="R13" s="305"/>
      <c r="S13" s="305"/>
      <c r="T13" s="305"/>
      <c r="U13" s="305"/>
      <c r="V13" s="305"/>
    </row>
    <row r="14" spans="1:22" x14ac:dyDescent="0.25">
      <c r="B14" s="463"/>
      <c r="C14" s="43"/>
      <c r="D14" s="14"/>
      <c r="E14" s="14"/>
      <c r="F14" s="14"/>
      <c r="G14" s="14"/>
      <c r="H14" s="14"/>
      <c r="I14" s="14"/>
      <c r="J14" s="14"/>
      <c r="K14" s="178"/>
      <c r="L14" s="178"/>
      <c r="M14" s="211" t="str">
        <f t="shared" ref="M14" si="2">IFERROR(AVERAGEIF(C14:L14, "&lt;&gt;0"),"n/a")</f>
        <v>n/a</v>
      </c>
      <c r="N14" s="212" t="str">
        <f t="shared" ref="N14" si="3">(100*(_xlfn.MINIFS(C14:L14,C14:L14,"&lt;&gt;0"))&amp;"% – "&amp;(100*(_xlfn.MAXIFS(C14:L14,C14:L14,"&lt;&gt;0"))))&amp;"%"</f>
        <v>0% – 0%</v>
      </c>
      <c r="O14" s="169"/>
      <c r="P14" s="464"/>
      <c r="Q14" s="464"/>
      <c r="R14" s="305"/>
      <c r="S14" s="305"/>
      <c r="T14" s="305"/>
      <c r="U14" s="305"/>
      <c r="V14" s="305"/>
    </row>
    <row r="15" spans="1:22" x14ac:dyDescent="0.25">
      <c r="B15" s="463"/>
      <c r="C15" s="43"/>
      <c r="D15" s="178"/>
      <c r="E15" s="178"/>
      <c r="F15" s="178"/>
      <c r="G15" s="178"/>
      <c r="H15" s="178"/>
      <c r="I15" s="178"/>
      <c r="J15" s="178"/>
      <c r="K15" s="178"/>
      <c r="L15" s="178"/>
      <c r="M15" s="211" t="str">
        <f t="shared" si="0"/>
        <v>n/a</v>
      </c>
      <c r="N15" s="212" t="str">
        <f t="shared" si="1"/>
        <v>0% – 0%</v>
      </c>
      <c r="O15" s="169"/>
      <c r="P15" s="464"/>
      <c r="Q15" s="464"/>
      <c r="R15" s="305"/>
      <c r="S15" s="305"/>
      <c r="T15" s="305"/>
      <c r="U15" s="305"/>
      <c r="V15" s="305"/>
    </row>
    <row r="16" spans="1:22" x14ac:dyDescent="0.25">
      <c r="B16" s="465" t="s">
        <v>26</v>
      </c>
      <c r="C16" s="466">
        <f t="shared" ref="C16:L16" si="4">IF(SUM(C9:C15)=0,"---",SUM(C9:C15))</f>
        <v>1</v>
      </c>
      <c r="D16" s="467">
        <f t="shared" si="4"/>
        <v>1</v>
      </c>
      <c r="E16" s="467" t="str">
        <f t="shared" si="4"/>
        <v>---</v>
      </c>
      <c r="F16" s="467" t="str">
        <f t="shared" si="4"/>
        <v>---</v>
      </c>
      <c r="G16" s="467" t="str">
        <f t="shared" si="4"/>
        <v>---</v>
      </c>
      <c r="H16" s="467" t="str">
        <f t="shared" si="4"/>
        <v>---</v>
      </c>
      <c r="I16" s="467" t="str">
        <f t="shared" si="4"/>
        <v>---</v>
      </c>
      <c r="J16" s="467" t="str">
        <f t="shared" si="4"/>
        <v>---</v>
      </c>
      <c r="K16" s="467" t="str">
        <f t="shared" si="4"/>
        <v>---</v>
      </c>
      <c r="L16" s="467" t="str">
        <f t="shared" si="4"/>
        <v>---</v>
      </c>
      <c r="M16" s="213">
        <f>SUM(M9:M15)</f>
        <v>1</v>
      </c>
      <c r="N16" s="214"/>
      <c r="O16" s="170"/>
      <c r="P16" s="468"/>
      <c r="Q16" s="468"/>
      <c r="R16" s="305"/>
      <c r="S16" s="305"/>
      <c r="T16" s="305"/>
      <c r="U16" s="305"/>
      <c r="V16" s="305"/>
    </row>
  </sheetData>
  <sheetProtection algorithmName="SHA-512" hashValue="GSBXJ9n2MxdUiKrZmDjz/QzPjwirpUoJvbQfX0KOUAOufPEid+a8xfcdWKlBET4/iWEA5ZGp9oPh9fZ4nrO6nw==" saltValue="CwJlQEYg3mnsIZaB0KmhpQ==" spinCount="100000" sheet="1" selectLockedCells="1"/>
  <mergeCells count="2">
    <mergeCell ref="A1:O1"/>
    <mergeCell ref="A2:O2"/>
  </mergeCells>
  <dataValidations count="1">
    <dataValidation type="list" allowBlank="1" showInputMessage="1" showErrorMessage="1" sqref="C5:L5">
      <formula1>stakeholderlist</formula1>
    </dataValidation>
  </dataValidations>
  <pageMargins left="0" right="0" top="0" bottom="0" header="0" footer="0"/>
  <pageSetup scale="3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86"/>
  <sheetViews>
    <sheetView zoomScale="80" zoomScaleNormal="80" workbookViewId="0">
      <selection activeCell="D36" sqref="D36"/>
    </sheetView>
  </sheetViews>
  <sheetFormatPr defaultColWidth="9.140625" defaultRowHeight="15" x14ac:dyDescent="0.25"/>
  <cols>
    <col min="1" max="1" width="1.7109375" style="305" customWidth="1"/>
    <col min="2" max="2" width="7.140625" style="271" customWidth="1"/>
    <col min="3" max="3" width="54.28515625" style="271" customWidth="1"/>
    <col min="4" max="9" width="11" style="271" customWidth="1"/>
    <col min="10" max="10" width="10.85546875" style="271" customWidth="1"/>
    <col min="11" max="11" width="13" style="271" customWidth="1"/>
    <col min="12" max="12" width="7.140625" style="271" customWidth="1"/>
    <col min="13" max="16384" width="9.140625" style="305"/>
  </cols>
  <sheetData>
    <row r="1" spans="1:22" s="271" customFormat="1" ht="28.5" customHeight="1" x14ac:dyDescent="0.3">
      <c r="A1" s="469"/>
      <c r="B1" s="834" t="str">
        <f>"ASGM Site: "&amp;'1-Location Info'!C3&amp;" | Mercury-to-Gold Ratio"</f>
        <v>ASGM Site: Placerton | Mercury-to-Gold Ratio</v>
      </c>
      <c r="C1" s="834"/>
      <c r="D1" s="834"/>
      <c r="E1" s="834"/>
      <c r="F1" s="834"/>
      <c r="G1" s="834"/>
      <c r="H1" s="834"/>
      <c r="I1" s="834"/>
      <c r="J1" s="834"/>
      <c r="K1" s="834"/>
      <c r="L1" s="834"/>
      <c r="M1" s="349"/>
      <c r="N1" s="349"/>
      <c r="O1" s="350"/>
      <c r="P1" s="351"/>
      <c r="Q1" s="351"/>
      <c r="R1" s="351"/>
      <c r="S1" s="351"/>
      <c r="T1" s="351"/>
      <c r="U1" s="351"/>
      <c r="V1" s="351"/>
    </row>
    <row r="2" spans="1:22" s="271" customFormat="1" ht="24.75" customHeight="1" x14ac:dyDescent="0.3">
      <c r="A2" s="469"/>
      <c r="B2" s="835" t="s">
        <v>200</v>
      </c>
      <c r="C2" s="835"/>
      <c r="D2" s="835"/>
      <c r="E2" s="835"/>
      <c r="F2" s="835"/>
      <c r="G2" s="835"/>
      <c r="H2" s="835"/>
      <c r="I2" s="835"/>
      <c r="J2" s="835"/>
      <c r="K2" s="835"/>
      <c r="L2" s="835"/>
      <c r="M2" s="352"/>
      <c r="N2" s="352"/>
      <c r="O2" s="350"/>
      <c r="P2" s="351"/>
      <c r="Q2" s="351"/>
      <c r="R2" s="351"/>
      <c r="S2" s="351"/>
      <c r="T2" s="351"/>
      <c r="U2" s="351"/>
      <c r="V2" s="351"/>
    </row>
    <row r="3" spans="1:22" s="271" customFormat="1" ht="8.25" customHeight="1" x14ac:dyDescent="0.3">
      <c r="B3" s="350"/>
      <c r="C3" s="350"/>
      <c r="D3" s="350"/>
      <c r="E3" s="350"/>
      <c r="F3" s="350"/>
      <c r="G3" s="350"/>
      <c r="H3" s="350"/>
      <c r="I3" s="350"/>
      <c r="J3" s="350"/>
      <c r="K3" s="350"/>
      <c r="L3" s="350"/>
      <c r="M3" s="351"/>
      <c r="N3" s="351"/>
      <c r="O3" s="351"/>
      <c r="P3" s="351"/>
      <c r="Q3" s="351"/>
      <c r="R3" s="351"/>
      <c r="S3" s="351"/>
    </row>
    <row r="4" spans="1:22" ht="14.25" customHeight="1" x14ac:dyDescent="0.25">
      <c r="B4" s="470"/>
      <c r="C4" s="471"/>
      <c r="D4" s="472"/>
      <c r="E4" s="472"/>
      <c r="F4" s="472"/>
      <c r="G4" s="472"/>
      <c r="H4" s="472"/>
      <c r="I4" s="472"/>
      <c r="J4" s="471"/>
      <c r="K4" s="471"/>
      <c r="L4" s="473"/>
    </row>
    <row r="5" spans="1:22" ht="31.5" customHeight="1" x14ac:dyDescent="0.25">
      <c r="B5" s="474"/>
      <c r="C5" s="475" t="s">
        <v>214</v>
      </c>
      <c r="D5" s="878" t="s">
        <v>21</v>
      </c>
      <c r="E5" s="878"/>
      <c r="F5" s="878"/>
      <c r="G5" s="878"/>
      <c r="H5" s="878"/>
      <c r="I5" s="878"/>
      <c r="J5" s="879" t="s">
        <v>173</v>
      </c>
      <c r="K5" s="879" t="s">
        <v>25</v>
      </c>
      <c r="L5" s="476"/>
    </row>
    <row r="6" spans="1:22" x14ac:dyDescent="0.25">
      <c r="B6" s="474"/>
      <c r="C6" s="9"/>
      <c r="D6" s="10">
        <v>1</v>
      </c>
      <c r="E6" s="10">
        <v>2</v>
      </c>
      <c r="F6" s="10">
        <v>3</v>
      </c>
      <c r="G6" s="10">
        <v>4</v>
      </c>
      <c r="H6" s="10">
        <v>5</v>
      </c>
      <c r="I6" s="10">
        <v>6</v>
      </c>
      <c r="J6" s="880"/>
      <c r="K6" s="880"/>
      <c r="L6" s="476"/>
    </row>
    <row r="7" spans="1:22" ht="15" customHeight="1" x14ac:dyDescent="0.25">
      <c r="B7" s="474"/>
      <c r="C7" s="477" t="s">
        <v>203</v>
      </c>
      <c r="D7" s="5"/>
      <c r="E7" s="5"/>
      <c r="F7" s="5"/>
      <c r="G7" s="5"/>
      <c r="H7" s="5"/>
      <c r="I7" s="5"/>
      <c r="J7" s="9"/>
      <c r="K7" s="9"/>
      <c r="L7" s="476"/>
    </row>
    <row r="8" spans="1:22" ht="15" customHeight="1" x14ac:dyDescent="0.25">
      <c r="B8" s="474"/>
      <c r="C8" s="478" t="s">
        <v>201</v>
      </c>
      <c r="D8" s="186">
        <v>2712.4</v>
      </c>
      <c r="E8" s="187">
        <v>2834.3</v>
      </c>
      <c r="F8" s="187">
        <v>2700.3</v>
      </c>
      <c r="G8" s="187"/>
      <c r="H8" s="187"/>
      <c r="I8" s="187"/>
      <c r="J8" s="495"/>
      <c r="K8" s="70"/>
      <c r="L8" s="476"/>
    </row>
    <row r="9" spans="1:22" ht="15" customHeight="1" x14ac:dyDescent="0.25">
      <c r="B9" s="474"/>
      <c r="C9" s="478" t="s">
        <v>216</v>
      </c>
      <c r="D9" s="188">
        <v>2700.8</v>
      </c>
      <c r="E9" s="188">
        <v>2818.2</v>
      </c>
      <c r="F9" s="188">
        <v>2691</v>
      </c>
      <c r="G9" s="26"/>
      <c r="H9" s="26"/>
      <c r="I9" s="26"/>
      <c r="J9" s="495"/>
      <c r="K9" s="70"/>
      <c r="L9" s="476"/>
    </row>
    <row r="10" spans="1:22" ht="15" customHeight="1" x14ac:dyDescent="0.25">
      <c r="B10" s="474"/>
      <c r="C10" s="478" t="s">
        <v>215</v>
      </c>
      <c r="D10" s="197">
        <v>2692.4</v>
      </c>
      <c r="E10" s="197">
        <v>2809.3</v>
      </c>
      <c r="F10" s="197">
        <v>2683.9</v>
      </c>
      <c r="G10" s="198"/>
      <c r="H10" s="198"/>
      <c r="I10" s="199"/>
      <c r="J10" s="495"/>
      <c r="K10" s="70"/>
      <c r="L10" s="476"/>
    </row>
    <row r="11" spans="1:22" ht="9" customHeight="1" x14ac:dyDescent="0.25">
      <c r="B11" s="474"/>
      <c r="C11" s="478"/>
      <c r="D11" s="5"/>
      <c r="E11" s="5"/>
      <c r="F11" s="5"/>
      <c r="G11" s="5"/>
      <c r="H11" s="5"/>
      <c r="I11" s="5"/>
      <c r="J11" s="5"/>
      <c r="K11" s="5"/>
      <c r="L11" s="476"/>
    </row>
    <row r="12" spans="1:22" ht="15" customHeight="1" x14ac:dyDescent="0.25">
      <c r="B12" s="474"/>
      <c r="C12" s="477" t="s">
        <v>202</v>
      </c>
      <c r="D12" s="5"/>
      <c r="E12" s="5"/>
      <c r="F12" s="5"/>
      <c r="G12" s="5"/>
      <c r="H12" s="5"/>
      <c r="I12" s="5"/>
      <c r="J12" s="5"/>
      <c r="K12" s="5"/>
      <c r="L12" s="476"/>
    </row>
    <row r="13" spans="1:22" ht="15" customHeight="1" x14ac:dyDescent="0.25">
      <c r="B13" s="474"/>
      <c r="C13" s="478" t="s">
        <v>205</v>
      </c>
      <c r="D13" s="189">
        <v>8.2100000000000009</v>
      </c>
      <c r="E13" s="190">
        <v>8.6300000000000008</v>
      </c>
      <c r="F13" s="190">
        <v>6.91</v>
      </c>
      <c r="G13" s="190"/>
      <c r="H13" s="190"/>
      <c r="I13" s="190"/>
      <c r="J13" s="495"/>
      <c r="K13" s="70"/>
      <c r="L13" s="476"/>
    </row>
    <row r="14" spans="1:22" ht="15" customHeight="1" x14ac:dyDescent="0.25">
      <c r="B14" s="474"/>
      <c r="C14" s="478" t="s">
        <v>206</v>
      </c>
      <c r="D14" s="191">
        <v>3.91</v>
      </c>
      <c r="E14" s="192">
        <v>4.21</v>
      </c>
      <c r="F14" s="192">
        <v>3.22</v>
      </c>
      <c r="G14" s="192"/>
      <c r="H14" s="192"/>
      <c r="I14" s="192"/>
      <c r="J14" s="495"/>
      <c r="K14" s="70"/>
      <c r="L14" s="476"/>
    </row>
    <row r="15" spans="1:22" ht="15" customHeight="1" x14ac:dyDescent="0.25">
      <c r="B15" s="474"/>
      <c r="C15" s="478" t="s">
        <v>217</v>
      </c>
      <c r="D15" s="191">
        <f>D14*0.7</f>
        <v>2.7370000000000001</v>
      </c>
      <c r="E15" s="191">
        <f>E14*0.7</f>
        <v>2.9469999999999996</v>
      </c>
      <c r="F15" s="191">
        <f>F14*0.7</f>
        <v>2.254</v>
      </c>
      <c r="G15" s="192"/>
      <c r="H15" s="192"/>
      <c r="I15" s="192"/>
      <c r="J15" s="495"/>
      <c r="K15" s="70"/>
      <c r="L15" s="476"/>
    </row>
    <row r="16" spans="1:22" ht="15" customHeight="1" x14ac:dyDescent="0.25">
      <c r="B16" s="474"/>
      <c r="C16" s="478" t="s">
        <v>211</v>
      </c>
      <c r="D16" s="184">
        <f t="shared" ref="D16:I16" si="0">IFERROR(IF(D13-D14=0,"---",D13-D14),"---")</f>
        <v>4.3000000000000007</v>
      </c>
      <c r="E16" s="184">
        <f t="shared" si="0"/>
        <v>4.4200000000000008</v>
      </c>
      <c r="F16" s="184">
        <f t="shared" si="0"/>
        <v>3.69</v>
      </c>
      <c r="G16" s="184" t="str">
        <f t="shared" si="0"/>
        <v>---</v>
      </c>
      <c r="H16" s="184" t="str">
        <f t="shared" si="0"/>
        <v>---</v>
      </c>
      <c r="I16" s="184" t="str">
        <f t="shared" si="0"/>
        <v>---</v>
      </c>
      <c r="J16" s="495"/>
      <c r="K16" s="70"/>
      <c r="L16" s="476"/>
    </row>
    <row r="17" spans="2:14" ht="9.75" customHeight="1" x14ac:dyDescent="0.25">
      <c r="B17" s="474"/>
      <c r="C17" s="478"/>
      <c r="D17" s="479"/>
      <c r="E17" s="479"/>
      <c r="F17" s="479"/>
      <c r="G17" s="479"/>
      <c r="H17" s="479"/>
      <c r="I17" s="479"/>
      <c r="J17" s="5"/>
      <c r="K17" s="5"/>
      <c r="L17" s="476"/>
    </row>
    <row r="18" spans="2:14" ht="15" customHeight="1" x14ac:dyDescent="0.25">
      <c r="B18" s="474"/>
      <c r="C18" s="477" t="s">
        <v>213</v>
      </c>
      <c r="D18" s="479"/>
      <c r="E18" s="479"/>
      <c r="F18" s="479"/>
      <c r="G18" s="479"/>
      <c r="H18" s="479"/>
      <c r="I18" s="479"/>
      <c r="J18" s="5"/>
      <c r="K18" s="5"/>
      <c r="L18" s="476"/>
    </row>
    <row r="19" spans="2:14" ht="15" customHeight="1" x14ac:dyDescent="0.25">
      <c r="B19" s="474"/>
      <c r="C19" s="480" t="s">
        <v>218</v>
      </c>
      <c r="D19" s="185">
        <f t="shared" ref="D19:I19" si="1">IFERROR(IF(D10+D13=0,"---",D10+D13),"---")</f>
        <v>2700.61</v>
      </c>
      <c r="E19" s="185">
        <f t="shared" si="1"/>
        <v>2817.9300000000003</v>
      </c>
      <c r="F19" s="185">
        <f t="shared" si="1"/>
        <v>2690.81</v>
      </c>
      <c r="G19" s="185" t="str">
        <f t="shared" si="1"/>
        <v>---</v>
      </c>
      <c r="H19" s="185" t="str">
        <f t="shared" si="1"/>
        <v>---</v>
      </c>
      <c r="I19" s="185" t="str">
        <f t="shared" si="1"/>
        <v>---</v>
      </c>
      <c r="J19" s="495"/>
      <c r="K19" s="70"/>
      <c r="L19" s="476"/>
    </row>
    <row r="20" spans="2:14" ht="9" customHeight="1" x14ac:dyDescent="0.25">
      <c r="B20" s="474"/>
      <c r="C20" s="478"/>
      <c r="D20" s="5"/>
      <c r="E20" s="5"/>
      <c r="F20" s="5"/>
      <c r="G20" s="5"/>
      <c r="H20" s="5"/>
      <c r="I20" s="5"/>
      <c r="J20" s="9"/>
      <c r="K20" s="9"/>
      <c r="L20" s="476"/>
    </row>
    <row r="21" spans="2:14" ht="15" customHeight="1" x14ac:dyDescent="0.25">
      <c r="B21" s="474"/>
      <c r="C21" s="477" t="s">
        <v>204</v>
      </c>
      <c r="D21" s="5"/>
      <c r="E21" s="5"/>
      <c r="F21" s="5"/>
      <c r="G21" s="5"/>
      <c r="H21" s="5"/>
      <c r="I21" s="5"/>
      <c r="J21" s="5"/>
      <c r="K21" s="5"/>
      <c r="L21" s="476"/>
    </row>
    <row r="22" spans="2:14" x14ac:dyDescent="0.25">
      <c r="B22" s="474"/>
      <c r="C22" s="478" t="s">
        <v>207</v>
      </c>
      <c r="D22" s="179">
        <v>2.5</v>
      </c>
      <c r="E22" s="180">
        <v>2.6</v>
      </c>
      <c r="F22" s="180">
        <v>1.5</v>
      </c>
      <c r="G22" s="180"/>
      <c r="H22" s="180"/>
      <c r="I22" s="180"/>
      <c r="J22" s="496"/>
      <c r="K22" s="497"/>
      <c r="L22" s="476"/>
    </row>
    <row r="23" spans="2:14" x14ac:dyDescent="0.25">
      <c r="B23" s="474"/>
      <c r="C23" s="478" t="s">
        <v>209</v>
      </c>
      <c r="D23" s="181">
        <f t="shared" ref="D23:I23" si="2">IFERROR(D22/D16,"---")</f>
        <v>0.58139534883720922</v>
      </c>
      <c r="E23" s="181">
        <f t="shared" si="2"/>
        <v>0.58823529411764697</v>
      </c>
      <c r="F23" s="181">
        <f t="shared" si="2"/>
        <v>0.4065040650406504</v>
      </c>
      <c r="G23" s="181" t="str">
        <f t="shared" si="2"/>
        <v>---</v>
      </c>
      <c r="H23" s="181" t="str">
        <f t="shared" si="2"/>
        <v>---</v>
      </c>
      <c r="I23" s="181" t="str">
        <f t="shared" si="2"/>
        <v>---</v>
      </c>
      <c r="J23" s="506">
        <f>IFERROR(AVERAGEIF(D23:I23, "&lt;&gt;#DIV/0!"),"---")</f>
        <v>0.5253782359985022</v>
      </c>
      <c r="K23" s="182" t="str">
        <f>ROUND(_xlfn.MINIFS(D23:I23, D23:I23, "&lt;&gt;0")*100,0)&amp;"% – "&amp;ROUND(_xlfn.MAXIFS(D23:I23, D23:I23, "&lt;&gt;0")*100,0)&amp;"%"</f>
        <v>41% – 59%</v>
      </c>
      <c r="L23" s="476"/>
    </row>
    <row r="24" spans="2:14" ht="9" customHeight="1" x14ac:dyDescent="0.25">
      <c r="B24" s="474"/>
      <c r="C24" s="478"/>
      <c r="D24" s="5"/>
      <c r="E24" s="5"/>
      <c r="F24" s="5"/>
      <c r="G24" s="5"/>
      <c r="H24" s="5"/>
      <c r="I24" s="5"/>
      <c r="J24" s="5"/>
      <c r="K24" s="5"/>
      <c r="L24" s="476"/>
    </row>
    <row r="25" spans="2:14" ht="15" customHeight="1" x14ac:dyDescent="0.25">
      <c r="B25" s="474"/>
      <c r="C25" s="477" t="s">
        <v>22</v>
      </c>
      <c r="D25" s="5"/>
      <c r="E25" s="5"/>
      <c r="F25" s="5"/>
      <c r="G25" s="5"/>
      <c r="H25" s="5"/>
      <c r="I25" s="5"/>
      <c r="J25" s="5"/>
      <c r="K25" s="5"/>
      <c r="L25" s="476"/>
    </row>
    <row r="26" spans="2:14" ht="15" customHeight="1" x14ac:dyDescent="0.25">
      <c r="B26" s="474"/>
      <c r="C26" s="481" t="s">
        <v>227</v>
      </c>
      <c r="D26" s="183">
        <f t="shared" ref="D26:I26" si="3">IFERROR(D8-D10-D16,"---")</f>
        <v>15.7</v>
      </c>
      <c r="E26" s="183">
        <f t="shared" si="3"/>
        <v>20.58</v>
      </c>
      <c r="F26" s="183">
        <f t="shared" si="3"/>
        <v>12.710000000000091</v>
      </c>
      <c r="G26" s="183" t="str">
        <f t="shared" si="3"/>
        <v>---</v>
      </c>
      <c r="H26" s="183" t="str">
        <f t="shared" si="3"/>
        <v>---</v>
      </c>
      <c r="I26" s="183" t="str">
        <f t="shared" si="3"/>
        <v>---</v>
      </c>
      <c r="J26" s="503"/>
      <c r="K26" s="500"/>
      <c r="L26" s="476"/>
    </row>
    <row r="27" spans="2:14" x14ac:dyDescent="0.25">
      <c r="B27" s="474"/>
      <c r="C27" s="481" t="s">
        <v>208</v>
      </c>
      <c r="D27" s="183">
        <f t="shared" ref="D27:I27" si="4">IFERROR(D16-D22,"---")</f>
        <v>1.8000000000000007</v>
      </c>
      <c r="E27" s="183">
        <f t="shared" si="4"/>
        <v>1.8200000000000007</v>
      </c>
      <c r="F27" s="183">
        <f t="shared" si="4"/>
        <v>2.19</v>
      </c>
      <c r="G27" s="183" t="str">
        <f t="shared" si="4"/>
        <v>---</v>
      </c>
      <c r="H27" s="183" t="str">
        <f t="shared" si="4"/>
        <v>---</v>
      </c>
      <c r="I27" s="183" t="str">
        <f t="shared" si="4"/>
        <v>---</v>
      </c>
      <c r="J27" s="504"/>
      <c r="K27" s="501"/>
      <c r="L27" s="476"/>
    </row>
    <row r="28" spans="2:14" x14ac:dyDescent="0.25">
      <c r="B28" s="474"/>
      <c r="C28" s="482" t="s">
        <v>210</v>
      </c>
      <c r="D28" s="195">
        <f t="shared" ref="D28:I28" si="5">IFERROR(D26+D27,"---")</f>
        <v>17.5</v>
      </c>
      <c r="E28" s="195">
        <f t="shared" si="5"/>
        <v>22.4</v>
      </c>
      <c r="F28" s="195">
        <f t="shared" si="5"/>
        <v>14.900000000000091</v>
      </c>
      <c r="G28" s="195" t="str">
        <f t="shared" si="5"/>
        <v>---</v>
      </c>
      <c r="H28" s="195" t="str">
        <f t="shared" si="5"/>
        <v>---</v>
      </c>
      <c r="I28" s="195" t="str">
        <f t="shared" si="5"/>
        <v>---</v>
      </c>
      <c r="J28" s="505"/>
      <c r="K28" s="502"/>
      <c r="L28" s="476"/>
    </row>
    <row r="29" spans="2:14" s="486" customFormat="1" ht="21" customHeight="1" x14ac:dyDescent="0.25">
      <c r="B29" s="483"/>
      <c r="C29" s="484" t="s">
        <v>212</v>
      </c>
      <c r="D29" s="193">
        <f t="shared" ref="D29:I29" si="6">IFERROR(D28/D15,"---")</f>
        <v>6.3938618925831197</v>
      </c>
      <c r="E29" s="193">
        <f t="shared" si="6"/>
        <v>7.6009501187648461</v>
      </c>
      <c r="F29" s="193">
        <f t="shared" si="6"/>
        <v>6.6104702750665885</v>
      </c>
      <c r="G29" s="193" t="str">
        <f t="shared" si="6"/>
        <v>---</v>
      </c>
      <c r="H29" s="193" t="str">
        <f t="shared" si="6"/>
        <v>---</v>
      </c>
      <c r="I29" s="193" t="str">
        <f t="shared" si="6"/>
        <v>---</v>
      </c>
      <c r="J29" s="193">
        <f>IFERROR(AVERAGEIF(D29:I29, "&lt;&gt;#DIV/0!"),"0")</f>
        <v>6.8684274288048508</v>
      </c>
      <c r="K29" s="194" t="str">
        <f>ROUND(_xlfn.MINIFS(D29:I29, D29:I29, "&lt;&gt;0"),2)&amp;" – "&amp;ROUND(_xlfn.MAXIFS(D29:I29, D29:I29, "&lt;&gt;0"),2)</f>
        <v>6.39 – 7.6</v>
      </c>
      <c r="L29" s="485"/>
      <c r="N29" s="487"/>
    </row>
    <row r="30" spans="2:14" x14ac:dyDescent="0.25">
      <c r="B30" s="488"/>
      <c r="C30" s="489"/>
      <c r="D30" s="489"/>
      <c r="E30" s="489"/>
      <c r="F30" s="489"/>
      <c r="G30" s="489"/>
      <c r="H30" s="489"/>
      <c r="I30" s="489"/>
      <c r="J30" s="489"/>
      <c r="K30" s="489"/>
      <c r="L30" s="490"/>
    </row>
    <row r="31" spans="2:14" ht="8.25" customHeight="1" x14ac:dyDescent="0.25">
      <c r="B31" s="350"/>
      <c r="C31" s="350"/>
      <c r="D31" s="350"/>
      <c r="E31" s="350"/>
      <c r="F31" s="350"/>
      <c r="G31" s="350"/>
      <c r="H31" s="350"/>
      <c r="I31" s="350"/>
      <c r="J31" s="350"/>
      <c r="K31" s="350"/>
      <c r="L31" s="350"/>
    </row>
    <row r="32" spans="2:14" x14ac:dyDescent="0.25">
      <c r="B32" s="470"/>
      <c r="C32" s="471"/>
      <c r="D32" s="472"/>
      <c r="E32" s="472"/>
      <c r="F32" s="472"/>
      <c r="G32" s="472"/>
      <c r="H32" s="472"/>
      <c r="I32" s="472"/>
      <c r="J32" s="471"/>
      <c r="K32" s="471"/>
      <c r="L32" s="473"/>
    </row>
    <row r="33" spans="2:12" ht="32.25" customHeight="1" x14ac:dyDescent="0.25">
      <c r="B33" s="474"/>
      <c r="C33" s="475" t="s">
        <v>219</v>
      </c>
      <c r="D33" s="878" t="s">
        <v>21</v>
      </c>
      <c r="E33" s="878"/>
      <c r="F33" s="878"/>
      <c r="G33" s="878"/>
      <c r="H33" s="878"/>
      <c r="I33" s="878"/>
      <c r="J33" s="879" t="s">
        <v>173</v>
      </c>
      <c r="K33" s="879" t="s">
        <v>25</v>
      </c>
      <c r="L33" s="476"/>
    </row>
    <row r="34" spans="2:12" x14ac:dyDescent="0.25">
      <c r="B34" s="474"/>
      <c r="C34" s="9"/>
      <c r="D34" s="10">
        <v>1</v>
      </c>
      <c r="E34" s="10">
        <v>2</v>
      </c>
      <c r="F34" s="10">
        <v>3</v>
      </c>
      <c r="G34" s="10">
        <v>4</v>
      </c>
      <c r="H34" s="10">
        <v>5</v>
      </c>
      <c r="I34" s="10">
        <v>6</v>
      </c>
      <c r="J34" s="880"/>
      <c r="K34" s="880"/>
      <c r="L34" s="476"/>
    </row>
    <row r="35" spans="2:12" x14ac:dyDescent="0.25">
      <c r="B35" s="474"/>
      <c r="C35" s="477" t="s">
        <v>203</v>
      </c>
      <c r="D35" s="5"/>
      <c r="E35" s="5"/>
      <c r="F35" s="5"/>
      <c r="G35" s="5"/>
      <c r="H35" s="5"/>
      <c r="I35" s="5"/>
      <c r="J35" s="9"/>
      <c r="K35" s="9"/>
      <c r="L35" s="476"/>
    </row>
    <row r="36" spans="2:12" x14ac:dyDescent="0.25">
      <c r="B36" s="474"/>
      <c r="C36" s="478" t="s">
        <v>201</v>
      </c>
      <c r="D36" s="186">
        <v>100.3</v>
      </c>
      <c r="E36" s="187">
        <v>101.4</v>
      </c>
      <c r="F36" s="187">
        <v>99.9</v>
      </c>
      <c r="G36" s="187"/>
      <c r="H36" s="187"/>
      <c r="I36" s="187"/>
      <c r="J36" s="495"/>
      <c r="K36" s="70"/>
      <c r="L36" s="476"/>
    </row>
    <row r="37" spans="2:12" x14ac:dyDescent="0.25">
      <c r="B37" s="474"/>
      <c r="C37" s="478" t="s">
        <v>216</v>
      </c>
      <c r="D37" s="188">
        <v>102.5</v>
      </c>
      <c r="E37" s="26">
        <v>103.6</v>
      </c>
      <c r="F37" s="26">
        <v>102.2</v>
      </c>
      <c r="G37" s="26"/>
      <c r="H37" s="26"/>
      <c r="I37" s="26"/>
      <c r="J37" s="495"/>
      <c r="K37" s="70"/>
      <c r="L37" s="476"/>
    </row>
    <row r="38" spans="2:12" x14ac:dyDescent="0.25">
      <c r="B38" s="474"/>
      <c r="C38" s="478" t="s">
        <v>215</v>
      </c>
      <c r="D38" s="196">
        <v>97.4</v>
      </c>
      <c r="E38" s="197">
        <v>97.8</v>
      </c>
      <c r="F38" s="197">
        <v>97.1</v>
      </c>
      <c r="G38" s="198"/>
      <c r="H38" s="198"/>
      <c r="I38" s="198"/>
      <c r="J38" s="495"/>
      <c r="K38" s="70"/>
      <c r="L38" s="476"/>
    </row>
    <row r="39" spans="2:12" x14ac:dyDescent="0.25">
      <c r="B39" s="474"/>
      <c r="C39" s="478"/>
      <c r="D39" s="5"/>
      <c r="E39" s="5"/>
      <c r="F39" s="5"/>
      <c r="G39" s="5"/>
      <c r="H39" s="5"/>
      <c r="I39" s="5"/>
      <c r="J39" s="5"/>
      <c r="K39" s="5"/>
      <c r="L39" s="476"/>
    </row>
    <row r="40" spans="2:12" x14ac:dyDescent="0.25">
      <c r="B40" s="474"/>
      <c r="C40" s="477" t="s">
        <v>202</v>
      </c>
      <c r="D40" s="5"/>
      <c r="E40" s="5"/>
      <c r="F40" s="5"/>
      <c r="G40" s="5"/>
      <c r="H40" s="5"/>
      <c r="I40" s="5"/>
      <c r="J40" s="5"/>
      <c r="K40" s="5"/>
      <c r="L40" s="476"/>
    </row>
    <row r="41" spans="2:12" x14ac:dyDescent="0.25">
      <c r="B41" s="474"/>
      <c r="C41" s="478" t="s">
        <v>205</v>
      </c>
      <c r="D41" s="189">
        <v>5</v>
      </c>
      <c r="E41" s="190">
        <v>5.6</v>
      </c>
      <c r="F41" s="190">
        <v>4.9000000000000004</v>
      </c>
      <c r="G41" s="190"/>
      <c r="H41" s="190"/>
      <c r="I41" s="190"/>
      <c r="J41" s="495"/>
      <c r="K41" s="70"/>
      <c r="L41" s="476"/>
    </row>
    <row r="42" spans="2:12" x14ac:dyDescent="0.25">
      <c r="B42" s="474"/>
      <c r="C42" s="478" t="s">
        <v>206</v>
      </c>
      <c r="D42" s="191">
        <v>2.4</v>
      </c>
      <c r="E42" s="192">
        <v>2.65</v>
      </c>
      <c r="F42" s="192">
        <v>2.36</v>
      </c>
      <c r="G42" s="192"/>
      <c r="H42" s="192"/>
      <c r="I42" s="192"/>
      <c r="J42" s="495"/>
      <c r="K42" s="70"/>
      <c r="L42" s="476"/>
    </row>
    <row r="43" spans="2:12" x14ac:dyDescent="0.25">
      <c r="B43" s="474"/>
      <c r="C43" s="478" t="s">
        <v>217</v>
      </c>
      <c r="D43" s="191">
        <f>D42*0.7</f>
        <v>1.68</v>
      </c>
      <c r="E43" s="191">
        <f>E42*0.7</f>
        <v>1.8549999999999998</v>
      </c>
      <c r="F43" s="191">
        <f>F42*0.7</f>
        <v>1.6519999999999999</v>
      </c>
      <c r="G43" s="192"/>
      <c r="H43" s="192"/>
      <c r="I43" s="192"/>
      <c r="J43" s="495"/>
      <c r="K43" s="70"/>
      <c r="L43" s="476"/>
    </row>
    <row r="44" spans="2:12" x14ac:dyDescent="0.25">
      <c r="B44" s="474"/>
      <c r="C44" s="478" t="s">
        <v>211</v>
      </c>
      <c r="D44" s="184">
        <f t="shared" ref="D44:I44" si="7">IFERROR(IF(D41-D42=0,"---",D41-D42),"---")</f>
        <v>2.6</v>
      </c>
      <c r="E44" s="184">
        <f t="shared" si="7"/>
        <v>2.9499999999999997</v>
      </c>
      <c r="F44" s="184">
        <f t="shared" si="7"/>
        <v>2.5400000000000005</v>
      </c>
      <c r="G44" s="184" t="str">
        <f t="shared" si="7"/>
        <v>---</v>
      </c>
      <c r="H44" s="184" t="str">
        <f t="shared" si="7"/>
        <v>---</v>
      </c>
      <c r="I44" s="184" t="str">
        <f t="shared" si="7"/>
        <v>---</v>
      </c>
      <c r="J44" s="495"/>
      <c r="K44" s="70"/>
      <c r="L44" s="476"/>
    </row>
    <row r="45" spans="2:12" x14ac:dyDescent="0.25">
      <c r="B45" s="474"/>
      <c r="C45" s="478"/>
      <c r="D45" s="479"/>
      <c r="E45" s="479"/>
      <c r="F45" s="479"/>
      <c r="G45" s="479"/>
      <c r="H45" s="479"/>
      <c r="I45" s="479"/>
      <c r="J45" s="5"/>
      <c r="K45" s="5"/>
      <c r="L45" s="476"/>
    </row>
    <row r="46" spans="2:12" x14ac:dyDescent="0.25">
      <c r="B46" s="474"/>
      <c r="C46" s="477" t="s">
        <v>213</v>
      </c>
      <c r="D46" s="479"/>
      <c r="E46" s="479"/>
      <c r="F46" s="479"/>
      <c r="G46" s="479"/>
      <c r="H46" s="479"/>
      <c r="I46" s="479"/>
      <c r="J46" s="5"/>
      <c r="K46" s="5"/>
      <c r="L46" s="476"/>
    </row>
    <row r="47" spans="2:12" x14ac:dyDescent="0.25">
      <c r="B47" s="474"/>
      <c r="C47" s="480" t="s">
        <v>218</v>
      </c>
      <c r="D47" s="185">
        <f t="shared" ref="D47:I47" si="8">IFERROR(IF(D38+D41=0,"---",D38+D41),"---")</f>
        <v>102.4</v>
      </c>
      <c r="E47" s="185">
        <f t="shared" si="8"/>
        <v>103.39999999999999</v>
      </c>
      <c r="F47" s="185">
        <f t="shared" si="8"/>
        <v>102</v>
      </c>
      <c r="G47" s="185" t="str">
        <f t="shared" si="8"/>
        <v>---</v>
      </c>
      <c r="H47" s="185" t="str">
        <f t="shared" si="8"/>
        <v>---</v>
      </c>
      <c r="I47" s="185" t="str">
        <f t="shared" si="8"/>
        <v>---</v>
      </c>
      <c r="J47" s="495"/>
      <c r="K47" s="70"/>
      <c r="L47" s="476"/>
    </row>
    <row r="48" spans="2:12" x14ac:dyDescent="0.25">
      <c r="B48" s="474"/>
      <c r="C48" s="478"/>
      <c r="D48" s="5"/>
      <c r="E48" s="5"/>
      <c r="F48" s="5"/>
      <c r="G48" s="5"/>
      <c r="H48" s="5"/>
      <c r="I48" s="5"/>
      <c r="J48" s="9"/>
      <c r="K48" s="9"/>
      <c r="L48" s="476"/>
    </row>
    <row r="49" spans="2:12" x14ac:dyDescent="0.25">
      <c r="B49" s="474"/>
      <c r="C49" s="477" t="s">
        <v>204</v>
      </c>
      <c r="D49" s="5"/>
      <c r="E49" s="5"/>
      <c r="F49" s="5"/>
      <c r="G49" s="5"/>
      <c r="H49" s="5"/>
      <c r="I49" s="5"/>
      <c r="J49" s="5"/>
      <c r="K49" s="5"/>
      <c r="L49" s="476"/>
    </row>
    <row r="50" spans="2:12" x14ac:dyDescent="0.25">
      <c r="B50" s="474"/>
      <c r="C50" s="478" t="s">
        <v>207</v>
      </c>
      <c r="D50" s="179">
        <v>0</v>
      </c>
      <c r="E50" s="180">
        <v>0</v>
      </c>
      <c r="F50" s="180">
        <v>0</v>
      </c>
      <c r="G50" s="180"/>
      <c r="H50" s="180"/>
      <c r="I50" s="180"/>
      <c r="J50" s="496"/>
      <c r="K50" s="497"/>
      <c r="L50" s="476"/>
    </row>
    <row r="51" spans="2:12" s="486" customFormat="1" ht="16.5" customHeight="1" x14ac:dyDescent="0.25">
      <c r="B51" s="474"/>
      <c r="C51" s="478" t="s">
        <v>209</v>
      </c>
      <c r="D51" s="181">
        <f t="shared" ref="D51:I51" si="9">IFERROR(D50/D44,"---")</f>
        <v>0</v>
      </c>
      <c r="E51" s="181">
        <f t="shared" si="9"/>
        <v>0</v>
      </c>
      <c r="F51" s="181">
        <f t="shared" si="9"/>
        <v>0</v>
      </c>
      <c r="G51" s="181" t="str">
        <f t="shared" si="9"/>
        <v>---</v>
      </c>
      <c r="H51" s="181" t="str">
        <f t="shared" si="9"/>
        <v>---</v>
      </c>
      <c r="I51" s="181" t="str">
        <f t="shared" si="9"/>
        <v>---</v>
      </c>
      <c r="J51" s="506">
        <f>IFERROR(AVERAGEIF(D51:I51, "&lt;&gt;#DIV/0!"),"---")</f>
        <v>0</v>
      </c>
      <c r="K51" s="182" t="str">
        <f>ROUND(_xlfn.MINIFS(D51:I51, D51:I51, "&lt;&gt;0")*100,0)&amp;"% – "&amp;ROUND(_xlfn.MAXIFS(D51:I51, D51:I51, "&lt;&gt;0")*100,0)&amp;"%"</f>
        <v>0% – 0%</v>
      </c>
      <c r="L51" s="476"/>
    </row>
    <row r="52" spans="2:12" x14ac:dyDescent="0.25">
      <c r="B52" s="474"/>
      <c r="C52" s="478"/>
      <c r="D52" s="5"/>
      <c r="E52" s="5"/>
      <c r="F52" s="5"/>
      <c r="G52" s="5"/>
      <c r="H52" s="5"/>
      <c r="I52" s="5"/>
      <c r="J52" s="5"/>
      <c r="K52" s="5"/>
      <c r="L52" s="476"/>
    </row>
    <row r="53" spans="2:12" x14ac:dyDescent="0.25">
      <c r="B53" s="474"/>
      <c r="C53" s="477" t="s">
        <v>22</v>
      </c>
      <c r="D53" s="5"/>
      <c r="E53" s="5"/>
      <c r="F53" s="5"/>
      <c r="G53" s="5"/>
      <c r="H53" s="5"/>
      <c r="I53" s="5"/>
      <c r="J53" s="5"/>
      <c r="K53" s="5"/>
      <c r="L53" s="476"/>
    </row>
    <row r="54" spans="2:12" s="494" customFormat="1" x14ac:dyDescent="0.25">
      <c r="B54" s="491"/>
      <c r="C54" s="492" t="s">
        <v>227</v>
      </c>
      <c r="D54" s="183">
        <f t="shared" ref="D54:I54" si="10">IFERROR(D36-D38-D44,"---")</f>
        <v>0.29999999999999138</v>
      </c>
      <c r="E54" s="183">
        <f t="shared" si="10"/>
        <v>0.65000000000000879</v>
      </c>
      <c r="F54" s="183">
        <f t="shared" si="10"/>
        <v>0.26000000000001089</v>
      </c>
      <c r="G54" s="183" t="str">
        <f t="shared" si="10"/>
        <v>---</v>
      </c>
      <c r="H54" s="183" t="str">
        <f t="shared" si="10"/>
        <v>---</v>
      </c>
      <c r="I54" s="183" t="str">
        <f t="shared" si="10"/>
        <v>---</v>
      </c>
      <c r="J54" s="503"/>
      <c r="K54" s="500"/>
      <c r="L54" s="493"/>
    </row>
    <row r="55" spans="2:12" x14ac:dyDescent="0.25">
      <c r="B55" s="474"/>
      <c r="C55" s="481" t="s">
        <v>208</v>
      </c>
      <c r="D55" s="183">
        <f t="shared" ref="D55:I55" si="11">IFERROR(D44-D50,"---")</f>
        <v>2.6</v>
      </c>
      <c r="E55" s="183">
        <f t="shared" si="11"/>
        <v>2.9499999999999997</v>
      </c>
      <c r="F55" s="183">
        <f t="shared" si="11"/>
        <v>2.5400000000000005</v>
      </c>
      <c r="G55" s="183" t="str">
        <f t="shared" si="11"/>
        <v>---</v>
      </c>
      <c r="H55" s="183" t="str">
        <f t="shared" si="11"/>
        <v>---</v>
      </c>
      <c r="I55" s="183" t="str">
        <f t="shared" si="11"/>
        <v>---</v>
      </c>
      <c r="J55" s="504"/>
      <c r="K55" s="501"/>
      <c r="L55" s="476"/>
    </row>
    <row r="56" spans="2:12" x14ac:dyDescent="0.25">
      <c r="B56" s="474"/>
      <c r="C56" s="482" t="s">
        <v>210</v>
      </c>
      <c r="D56" s="195">
        <f t="shared" ref="D56:I56" si="12">IFERROR(D54+D55,"---")</f>
        <v>2.8999999999999915</v>
      </c>
      <c r="E56" s="195">
        <f t="shared" si="12"/>
        <v>3.6000000000000085</v>
      </c>
      <c r="F56" s="195">
        <f t="shared" si="12"/>
        <v>2.8000000000000114</v>
      </c>
      <c r="G56" s="195" t="str">
        <f t="shared" si="12"/>
        <v>---</v>
      </c>
      <c r="H56" s="195" t="str">
        <f t="shared" si="12"/>
        <v>---</v>
      </c>
      <c r="I56" s="195" t="str">
        <f t="shared" si="12"/>
        <v>---</v>
      </c>
      <c r="J56" s="505"/>
      <c r="K56" s="502"/>
      <c r="L56" s="476"/>
    </row>
    <row r="57" spans="2:12" x14ac:dyDescent="0.25">
      <c r="B57" s="483"/>
      <c r="C57" s="484" t="s">
        <v>212</v>
      </c>
      <c r="D57" s="193">
        <f t="shared" ref="D57:I57" si="13">IFERROR(D56/D43,"---")</f>
        <v>1.7261904761904712</v>
      </c>
      <c r="E57" s="193">
        <f t="shared" si="13"/>
        <v>1.9407008086253417</v>
      </c>
      <c r="F57" s="193">
        <f t="shared" si="13"/>
        <v>1.6949152542372952</v>
      </c>
      <c r="G57" s="193" t="str">
        <f t="shared" si="13"/>
        <v>---</v>
      </c>
      <c r="H57" s="193" t="str">
        <f t="shared" si="13"/>
        <v>---</v>
      </c>
      <c r="I57" s="193" t="str">
        <f t="shared" si="13"/>
        <v>---</v>
      </c>
      <c r="J57" s="498">
        <f>IFERROR(AVERAGEIF(D57:I57, "&lt;&gt;#DIV/0!"),"0")</f>
        <v>1.7872688463510358</v>
      </c>
      <c r="K57" s="499" t="str">
        <f>ROUND(_xlfn.MINIFS(D57:I57, D57:I57, "&lt;&gt;0"),2)&amp;" – "&amp;ROUND(_xlfn.MAXIFS(D57:I57, D57:I57, "&lt;&gt;0"),2)</f>
        <v>1.69 – 1.94</v>
      </c>
      <c r="L57" s="485"/>
    </row>
    <row r="58" spans="2:12" x14ac:dyDescent="0.25">
      <c r="B58" s="488"/>
      <c r="C58" s="489"/>
      <c r="D58" s="489"/>
      <c r="E58" s="489"/>
      <c r="F58" s="489"/>
      <c r="G58" s="489"/>
      <c r="H58" s="489"/>
      <c r="I58" s="489"/>
      <c r="J58" s="489"/>
      <c r="K58" s="489"/>
      <c r="L58" s="490"/>
    </row>
    <row r="59" spans="2:12" ht="8.25" customHeight="1" x14ac:dyDescent="0.25">
      <c r="B59" s="350"/>
      <c r="C59" s="350"/>
      <c r="D59" s="350"/>
      <c r="E59" s="350"/>
      <c r="F59" s="350"/>
      <c r="G59" s="350"/>
      <c r="H59" s="350"/>
      <c r="I59" s="350"/>
      <c r="J59" s="350"/>
      <c r="K59" s="350"/>
      <c r="L59" s="350"/>
    </row>
    <row r="60" spans="2:12" x14ac:dyDescent="0.25">
      <c r="B60" s="470"/>
      <c r="C60" s="471"/>
      <c r="D60" s="472"/>
      <c r="E60" s="472"/>
      <c r="F60" s="472"/>
      <c r="G60" s="472"/>
      <c r="H60" s="472"/>
      <c r="I60" s="472"/>
      <c r="J60" s="471"/>
      <c r="K60" s="471"/>
      <c r="L60" s="473"/>
    </row>
    <row r="61" spans="2:12" ht="32.25" customHeight="1" x14ac:dyDescent="0.25">
      <c r="B61" s="474"/>
      <c r="C61" s="475" t="s">
        <v>214</v>
      </c>
      <c r="D61" s="878" t="s">
        <v>21</v>
      </c>
      <c r="E61" s="878"/>
      <c r="F61" s="878"/>
      <c r="G61" s="878"/>
      <c r="H61" s="878"/>
      <c r="I61" s="878"/>
      <c r="J61" s="879" t="s">
        <v>173</v>
      </c>
      <c r="K61" s="879" t="s">
        <v>25</v>
      </c>
      <c r="L61" s="476"/>
    </row>
    <row r="62" spans="2:12" x14ac:dyDescent="0.25">
      <c r="B62" s="474"/>
      <c r="C62" s="9"/>
      <c r="D62" s="10">
        <v>1</v>
      </c>
      <c r="E62" s="10">
        <v>2</v>
      </c>
      <c r="F62" s="10">
        <v>3</v>
      </c>
      <c r="G62" s="10">
        <v>4</v>
      </c>
      <c r="H62" s="10">
        <v>5</v>
      </c>
      <c r="I62" s="10">
        <v>6</v>
      </c>
      <c r="J62" s="880"/>
      <c r="K62" s="880"/>
      <c r="L62" s="476"/>
    </row>
    <row r="63" spans="2:12" x14ac:dyDescent="0.25">
      <c r="B63" s="474"/>
      <c r="C63" s="477" t="s">
        <v>203</v>
      </c>
      <c r="D63" s="5"/>
      <c r="E63" s="5"/>
      <c r="F63" s="5"/>
      <c r="G63" s="5"/>
      <c r="H63" s="5"/>
      <c r="I63" s="5"/>
      <c r="J63" s="9"/>
      <c r="K63" s="9"/>
      <c r="L63" s="476"/>
    </row>
    <row r="64" spans="2:12" x14ac:dyDescent="0.25">
      <c r="B64" s="474"/>
      <c r="C64" s="478" t="s">
        <v>201</v>
      </c>
      <c r="D64" s="186"/>
      <c r="E64" s="187"/>
      <c r="F64" s="187"/>
      <c r="G64" s="187"/>
      <c r="H64" s="187"/>
      <c r="I64" s="187"/>
      <c r="J64" s="495"/>
      <c r="K64" s="70"/>
      <c r="L64" s="476"/>
    </row>
    <row r="65" spans="2:12" x14ac:dyDescent="0.25">
      <c r="B65" s="474"/>
      <c r="C65" s="478" t="s">
        <v>216</v>
      </c>
      <c r="D65" s="188"/>
      <c r="E65" s="188"/>
      <c r="F65" s="188"/>
      <c r="G65" s="26"/>
      <c r="H65" s="26"/>
      <c r="I65" s="26"/>
      <c r="J65" s="495"/>
      <c r="K65" s="70"/>
      <c r="L65" s="476"/>
    </row>
    <row r="66" spans="2:12" x14ac:dyDescent="0.25">
      <c r="B66" s="474"/>
      <c r="C66" s="478" t="s">
        <v>215</v>
      </c>
      <c r="D66" s="200"/>
      <c r="E66" s="200"/>
      <c r="F66" s="200"/>
      <c r="G66" s="201"/>
      <c r="H66" s="201"/>
      <c r="I66" s="202"/>
      <c r="J66" s="495"/>
      <c r="K66" s="70"/>
      <c r="L66" s="476"/>
    </row>
    <row r="67" spans="2:12" x14ac:dyDescent="0.25">
      <c r="B67" s="474"/>
      <c r="C67" s="478"/>
      <c r="D67" s="5"/>
      <c r="E67" s="5"/>
      <c r="F67" s="5"/>
      <c r="G67" s="5"/>
      <c r="H67" s="5"/>
      <c r="I67" s="5"/>
      <c r="J67" s="5"/>
      <c r="K67" s="5"/>
      <c r="L67" s="476"/>
    </row>
    <row r="68" spans="2:12" x14ac:dyDescent="0.25">
      <c r="B68" s="474"/>
      <c r="C68" s="477" t="s">
        <v>202</v>
      </c>
      <c r="D68" s="5"/>
      <c r="E68" s="5"/>
      <c r="F68" s="5"/>
      <c r="G68" s="5"/>
      <c r="H68" s="5"/>
      <c r="I68" s="5"/>
      <c r="J68" s="5"/>
      <c r="K68" s="5"/>
      <c r="L68" s="476"/>
    </row>
    <row r="69" spans="2:12" x14ac:dyDescent="0.25">
      <c r="B69" s="474"/>
      <c r="C69" s="478" t="s">
        <v>205</v>
      </c>
      <c r="D69" s="189"/>
      <c r="E69" s="190"/>
      <c r="F69" s="190"/>
      <c r="G69" s="190"/>
      <c r="H69" s="190"/>
      <c r="I69" s="190"/>
      <c r="J69" s="495"/>
      <c r="K69" s="70"/>
      <c r="L69" s="476"/>
    </row>
    <row r="70" spans="2:12" x14ac:dyDescent="0.25">
      <c r="B70" s="474"/>
      <c r="C70" s="478" t="s">
        <v>206</v>
      </c>
      <c r="D70" s="191"/>
      <c r="E70" s="192"/>
      <c r="F70" s="192"/>
      <c r="G70" s="192"/>
      <c r="H70" s="192"/>
      <c r="I70" s="192"/>
      <c r="J70" s="495"/>
      <c r="K70" s="70"/>
      <c r="L70" s="476"/>
    </row>
    <row r="71" spans="2:12" x14ac:dyDescent="0.25">
      <c r="B71" s="474"/>
      <c r="C71" s="478" t="s">
        <v>217</v>
      </c>
      <c r="D71" s="191"/>
      <c r="E71" s="191"/>
      <c r="F71" s="191"/>
      <c r="G71" s="192"/>
      <c r="H71" s="192"/>
      <c r="I71" s="192"/>
      <c r="J71" s="495"/>
      <c r="K71" s="70"/>
      <c r="L71" s="476"/>
    </row>
    <row r="72" spans="2:12" x14ac:dyDescent="0.25">
      <c r="B72" s="474"/>
      <c r="C72" s="478" t="s">
        <v>211</v>
      </c>
      <c r="D72" s="184" t="str">
        <f t="shared" ref="D72:I72" si="14">IFERROR(IF(D69-D70=0,"---",D69-D70),"---")</f>
        <v>---</v>
      </c>
      <c r="E72" s="184" t="str">
        <f t="shared" si="14"/>
        <v>---</v>
      </c>
      <c r="F72" s="184" t="str">
        <f t="shared" si="14"/>
        <v>---</v>
      </c>
      <c r="G72" s="184" t="str">
        <f t="shared" si="14"/>
        <v>---</v>
      </c>
      <c r="H72" s="184" t="str">
        <f t="shared" si="14"/>
        <v>---</v>
      </c>
      <c r="I72" s="184" t="str">
        <f t="shared" si="14"/>
        <v>---</v>
      </c>
      <c r="J72" s="495"/>
      <c r="K72" s="70"/>
      <c r="L72" s="476"/>
    </row>
    <row r="73" spans="2:12" x14ac:dyDescent="0.25">
      <c r="B73" s="474"/>
      <c r="C73" s="478"/>
      <c r="D73" s="479"/>
      <c r="E73" s="479"/>
      <c r="F73" s="479"/>
      <c r="G73" s="479"/>
      <c r="H73" s="479"/>
      <c r="I73" s="479"/>
      <c r="J73" s="5"/>
      <c r="K73" s="5"/>
      <c r="L73" s="476"/>
    </row>
    <row r="74" spans="2:12" x14ac:dyDescent="0.25">
      <c r="B74" s="474"/>
      <c r="C74" s="477" t="s">
        <v>213</v>
      </c>
      <c r="D74" s="479"/>
      <c r="E74" s="479"/>
      <c r="F74" s="479"/>
      <c r="G74" s="479"/>
      <c r="H74" s="479"/>
      <c r="I74" s="479"/>
      <c r="J74" s="5"/>
      <c r="K74" s="5"/>
      <c r="L74" s="476"/>
    </row>
    <row r="75" spans="2:12" x14ac:dyDescent="0.25">
      <c r="B75" s="474"/>
      <c r="C75" s="480" t="s">
        <v>218</v>
      </c>
      <c r="D75" s="185" t="str">
        <f t="shared" ref="D75:I75" si="15">IFERROR(IF(D66+D69=0,"---",D66+D69),"---")</f>
        <v>---</v>
      </c>
      <c r="E75" s="185" t="str">
        <f t="shared" si="15"/>
        <v>---</v>
      </c>
      <c r="F75" s="185" t="str">
        <f t="shared" si="15"/>
        <v>---</v>
      </c>
      <c r="G75" s="185" t="str">
        <f t="shared" si="15"/>
        <v>---</v>
      </c>
      <c r="H75" s="185" t="str">
        <f t="shared" si="15"/>
        <v>---</v>
      </c>
      <c r="I75" s="185" t="str">
        <f t="shared" si="15"/>
        <v>---</v>
      </c>
      <c r="J75" s="495"/>
      <c r="K75" s="70"/>
      <c r="L75" s="476"/>
    </row>
    <row r="76" spans="2:12" x14ac:dyDescent="0.25">
      <c r="B76" s="474"/>
      <c r="C76" s="478"/>
      <c r="D76" s="5"/>
      <c r="E76" s="5"/>
      <c r="F76" s="5"/>
      <c r="G76" s="5"/>
      <c r="H76" s="5"/>
      <c r="I76" s="5"/>
      <c r="J76" s="9"/>
      <c r="K76" s="9"/>
      <c r="L76" s="476"/>
    </row>
    <row r="77" spans="2:12" s="486" customFormat="1" ht="21" customHeight="1" x14ac:dyDescent="0.25">
      <c r="B77" s="474"/>
      <c r="C77" s="477" t="s">
        <v>204</v>
      </c>
      <c r="D77" s="5"/>
      <c r="E77" s="5"/>
      <c r="F77" s="5"/>
      <c r="G77" s="5"/>
      <c r="H77" s="5"/>
      <c r="I77" s="5"/>
      <c r="J77" s="5"/>
      <c r="K77" s="5"/>
      <c r="L77" s="476"/>
    </row>
    <row r="78" spans="2:12" x14ac:dyDescent="0.25">
      <c r="B78" s="474"/>
      <c r="C78" s="478" t="s">
        <v>207</v>
      </c>
      <c r="D78" s="179"/>
      <c r="E78" s="180"/>
      <c r="F78" s="180"/>
      <c r="G78" s="180"/>
      <c r="H78" s="180"/>
      <c r="I78" s="180"/>
      <c r="J78" s="496"/>
      <c r="K78" s="497"/>
      <c r="L78" s="476"/>
    </row>
    <row r="79" spans="2:12" x14ac:dyDescent="0.25">
      <c r="B79" s="474"/>
      <c r="C79" s="478" t="s">
        <v>209</v>
      </c>
      <c r="D79" s="181" t="str">
        <f t="shared" ref="D79:I79" si="16">IFERROR(D78/D72,"---")</f>
        <v>---</v>
      </c>
      <c r="E79" s="181" t="str">
        <f t="shared" si="16"/>
        <v>---</v>
      </c>
      <c r="F79" s="181" t="str">
        <f t="shared" si="16"/>
        <v>---</v>
      </c>
      <c r="G79" s="181" t="str">
        <f t="shared" si="16"/>
        <v>---</v>
      </c>
      <c r="H79" s="181" t="str">
        <f t="shared" si="16"/>
        <v>---</v>
      </c>
      <c r="I79" s="181" t="str">
        <f t="shared" si="16"/>
        <v>---</v>
      </c>
      <c r="J79" s="506" t="str">
        <f>IFERROR(AVERAGEIF(D79:I79, "&lt;&gt;#DIV/0!"),"---")</f>
        <v>---</v>
      </c>
      <c r="K79" s="182" t="str">
        <f>ROUND(_xlfn.MINIFS(D79:I79, D79:I79, "&lt;&gt;0")*100,0)&amp;"% – "&amp;ROUND(_xlfn.MAXIFS(D79:I79, D79:I79, "&lt;&gt;0")*100,0)&amp;"%"</f>
        <v>0% – 0%</v>
      </c>
      <c r="L79" s="476"/>
    </row>
    <row r="80" spans="2:12" x14ac:dyDescent="0.25">
      <c r="B80" s="474"/>
      <c r="C80" s="478"/>
      <c r="D80" s="5"/>
      <c r="E80" s="5"/>
      <c r="F80" s="5"/>
      <c r="G80" s="5"/>
      <c r="H80" s="5"/>
      <c r="I80" s="5"/>
      <c r="J80" s="5"/>
      <c r="K80" s="5"/>
      <c r="L80" s="476"/>
    </row>
    <row r="81" spans="2:12" x14ac:dyDescent="0.25">
      <c r="B81" s="474"/>
      <c r="C81" s="477" t="s">
        <v>22</v>
      </c>
      <c r="D81" s="5"/>
      <c r="E81" s="5"/>
      <c r="F81" s="5"/>
      <c r="G81" s="5"/>
      <c r="H81" s="5"/>
      <c r="I81" s="5"/>
      <c r="J81" s="5"/>
      <c r="K81" s="5"/>
      <c r="L81" s="476"/>
    </row>
    <row r="82" spans="2:12" x14ac:dyDescent="0.25">
      <c r="B82" s="474"/>
      <c r="C82" s="481" t="s">
        <v>227</v>
      </c>
      <c r="D82" s="183" t="str">
        <f t="shared" ref="D82:I82" si="17">IFERROR(D64-D66-D72,"---")</f>
        <v>---</v>
      </c>
      <c r="E82" s="183" t="str">
        <f t="shared" si="17"/>
        <v>---</v>
      </c>
      <c r="F82" s="183" t="str">
        <f t="shared" si="17"/>
        <v>---</v>
      </c>
      <c r="G82" s="183" t="str">
        <f t="shared" si="17"/>
        <v>---</v>
      </c>
      <c r="H82" s="183" t="str">
        <f t="shared" si="17"/>
        <v>---</v>
      </c>
      <c r="I82" s="183" t="str">
        <f t="shared" si="17"/>
        <v>---</v>
      </c>
      <c r="J82" s="503"/>
      <c r="K82" s="500"/>
      <c r="L82" s="476"/>
    </row>
    <row r="83" spans="2:12" x14ac:dyDescent="0.25">
      <c r="B83" s="474"/>
      <c r="C83" s="481" t="s">
        <v>208</v>
      </c>
      <c r="D83" s="183" t="str">
        <f t="shared" ref="D83:I83" si="18">IFERROR(D72-D78,"---")</f>
        <v>---</v>
      </c>
      <c r="E83" s="183" t="str">
        <f t="shared" si="18"/>
        <v>---</v>
      </c>
      <c r="F83" s="183" t="str">
        <f t="shared" si="18"/>
        <v>---</v>
      </c>
      <c r="G83" s="183" t="str">
        <f t="shared" si="18"/>
        <v>---</v>
      </c>
      <c r="H83" s="183" t="str">
        <f t="shared" si="18"/>
        <v>---</v>
      </c>
      <c r="I83" s="183" t="str">
        <f t="shared" si="18"/>
        <v>---</v>
      </c>
      <c r="J83" s="504"/>
      <c r="K83" s="501"/>
      <c r="L83" s="476"/>
    </row>
    <row r="84" spans="2:12" x14ac:dyDescent="0.25">
      <c r="B84" s="474"/>
      <c r="C84" s="482" t="s">
        <v>210</v>
      </c>
      <c r="D84" s="195" t="str">
        <f t="shared" ref="D84:I84" si="19">IFERROR(D82+D83,"---")</f>
        <v>---</v>
      </c>
      <c r="E84" s="195" t="str">
        <f t="shared" si="19"/>
        <v>---</v>
      </c>
      <c r="F84" s="195" t="str">
        <f t="shared" si="19"/>
        <v>---</v>
      </c>
      <c r="G84" s="195" t="str">
        <f t="shared" si="19"/>
        <v>---</v>
      </c>
      <c r="H84" s="195" t="str">
        <f t="shared" si="19"/>
        <v>---</v>
      </c>
      <c r="I84" s="195" t="str">
        <f t="shared" si="19"/>
        <v>---</v>
      </c>
      <c r="J84" s="505"/>
      <c r="K84" s="502"/>
      <c r="L84" s="476"/>
    </row>
    <row r="85" spans="2:12" x14ac:dyDescent="0.25">
      <c r="B85" s="483"/>
      <c r="C85" s="484" t="s">
        <v>212</v>
      </c>
      <c r="D85" s="193" t="str">
        <f t="shared" ref="D85:I85" si="20">IFERROR(D84/D71,"---")</f>
        <v>---</v>
      </c>
      <c r="E85" s="193" t="str">
        <f t="shared" si="20"/>
        <v>---</v>
      </c>
      <c r="F85" s="193" t="str">
        <f t="shared" si="20"/>
        <v>---</v>
      </c>
      <c r="G85" s="193" t="str">
        <f t="shared" si="20"/>
        <v>---</v>
      </c>
      <c r="H85" s="193" t="str">
        <f t="shared" si="20"/>
        <v>---</v>
      </c>
      <c r="I85" s="193" t="str">
        <f t="shared" si="20"/>
        <v>---</v>
      </c>
      <c r="J85" s="193" t="str">
        <f>IFERROR(AVERAGEIF(D85:I85, "&lt;&gt;#DIV/0!"),"0")</f>
        <v>0</v>
      </c>
      <c r="K85" s="194" t="str">
        <f>ROUND(_xlfn.MINIFS(D85:I85, D85:I85, "&lt;&gt;0"),2)&amp;" – "&amp;ROUND(_xlfn.MAXIFS(D85:I85, D85:I85, "&lt;&gt;0"),2)</f>
        <v>0 – 0</v>
      </c>
      <c r="L85" s="485"/>
    </row>
    <row r="86" spans="2:12" x14ac:dyDescent="0.25">
      <c r="B86" s="488"/>
      <c r="C86" s="489"/>
      <c r="D86" s="489"/>
      <c r="E86" s="489"/>
      <c r="F86" s="489"/>
      <c r="G86" s="489"/>
      <c r="H86" s="489"/>
      <c r="I86" s="489"/>
      <c r="J86" s="489"/>
      <c r="K86" s="489"/>
      <c r="L86" s="490"/>
    </row>
  </sheetData>
  <sheetProtection algorithmName="SHA-512" hashValue="NenlGGzgV4f2IbSWjm0Zq6QgzGShytiH7hldq+6dCTpER5RT4ZXD20UKfI6Gf5tZ399r/a7cI3m130hDWl1gNw==" saltValue="d50khiBlqEsGefAXWA8JUg==" spinCount="100000" sheet="1" selectLockedCells="1"/>
  <mergeCells count="11">
    <mergeCell ref="D61:I61"/>
    <mergeCell ref="J61:J62"/>
    <mergeCell ref="K61:K62"/>
    <mergeCell ref="B1:L1"/>
    <mergeCell ref="B2:L2"/>
    <mergeCell ref="D5:I5"/>
    <mergeCell ref="J5:J6"/>
    <mergeCell ref="K5:K6"/>
    <mergeCell ref="D33:I33"/>
    <mergeCell ref="J33:J34"/>
    <mergeCell ref="K33:K34"/>
  </mergeCells>
  <pageMargins left="0" right="0" top="0" bottom="0" header="0" footer="0"/>
  <pageSetup scale="42" orientation="portrait"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O159"/>
  <sheetViews>
    <sheetView zoomScale="80" zoomScaleNormal="80" workbookViewId="0">
      <selection activeCell="D83" sqref="D83:G95"/>
    </sheetView>
  </sheetViews>
  <sheetFormatPr defaultRowHeight="15" x14ac:dyDescent="0.25"/>
  <cols>
    <col min="1" max="1" width="63" style="271" customWidth="1"/>
    <col min="2" max="2" width="14.7109375" style="271" customWidth="1"/>
    <col min="3" max="3" width="16.140625" style="271" customWidth="1"/>
    <col min="4" max="4" width="14.7109375" style="271" customWidth="1"/>
    <col min="5" max="5" width="16.140625" style="271" customWidth="1"/>
    <col min="6" max="6" width="14.7109375" style="271" customWidth="1"/>
    <col min="7" max="7" width="16.140625" style="271" customWidth="1"/>
    <col min="8" max="8" width="14.7109375" style="271" customWidth="1"/>
    <col min="9" max="9" width="18" style="271" customWidth="1"/>
    <col min="10" max="10" width="14.7109375" style="271" customWidth="1"/>
    <col min="11" max="11" width="42.7109375" style="271" customWidth="1"/>
    <col min="12" max="12" width="16.85546875" style="271" customWidth="1"/>
    <col min="13" max="14" width="14.7109375" style="271" customWidth="1"/>
    <col min="15" max="15" width="20.85546875" style="271" customWidth="1"/>
    <col min="16" max="17" width="14.7109375" style="271" customWidth="1"/>
    <col min="18" max="16384" width="9.140625" style="305"/>
  </cols>
  <sheetData>
    <row r="1" spans="1:17" ht="28.5" customHeight="1" x14ac:dyDescent="0.4">
      <c r="A1" s="919" t="str">
        <f>"ASGM SITE SUMMARY: "&amp;'1-Location Info'!C3</f>
        <v>ASGM SITE SUMMARY: Placerton</v>
      </c>
      <c r="B1" s="919"/>
      <c r="C1" s="919"/>
      <c r="D1" s="919"/>
      <c r="E1" s="919"/>
      <c r="F1" s="919"/>
      <c r="G1" s="919"/>
      <c r="H1" s="919"/>
      <c r="I1" s="919"/>
      <c r="J1" s="919"/>
      <c r="K1" s="469"/>
    </row>
    <row r="2" spans="1:17" ht="24" customHeight="1" x14ac:dyDescent="0.25">
      <c r="A2" s="920" t="s">
        <v>352</v>
      </c>
      <c r="B2" s="920"/>
      <c r="C2" s="920"/>
      <c r="D2" s="920"/>
      <c r="E2" s="920"/>
      <c r="F2" s="920"/>
      <c r="G2" s="920"/>
      <c r="H2" s="920"/>
      <c r="I2" s="920"/>
      <c r="J2" s="920"/>
      <c r="K2" s="469"/>
    </row>
    <row r="4" spans="1:17" ht="18.75" x14ac:dyDescent="0.25">
      <c r="A4" s="645" t="s">
        <v>349</v>
      </c>
      <c r="B4" s="921" t="str">
        <f>'1-Location Info'!C3</f>
        <v>Placerton</v>
      </c>
      <c r="C4" s="922"/>
      <c r="E4" s="271" t="s">
        <v>358</v>
      </c>
      <c r="F4" s="928" t="str">
        <f>IFERROR(IF('1-Location Info'!C12=0,"-",'1-Location Info'!C12),"-")</f>
        <v>Ana Fleur</v>
      </c>
      <c r="G4" s="928"/>
      <c r="H4" s="928" t="str">
        <f>IFERROR(IF('1-Location Info'!D12=0,"-",'1-Location Info'!D12),"-")</f>
        <v>Eli Strong</v>
      </c>
      <c r="I4" s="928"/>
      <c r="J4" s="646" t="str">
        <f>IFERROR(IF('1-Location Info'!E12=0,"-",'1-Location Info'!E12),"-")</f>
        <v>Jimmy Jones</v>
      </c>
    </row>
    <row r="5" spans="1:17" x14ac:dyDescent="0.25">
      <c r="A5" s="645" t="s">
        <v>350</v>
      </c>
      <c r="B5" s="923" t="str">
        <f>'1-Location Info'!C5</f>
        <v>Goldu</v>
      </c>
      <c r="C5" s="924"/>
      <c r="F5" s="929" t="str">
        <f>IFERROR(IF('1-Location Info'!C13=0,"-",'1-Location Info'!C13),"-")</f>
        <v>Community Chief</v>
      </c>
      <c r="G5" s="929"/>
      <c r="H5" s="929" t="str">
        <f>IFERROR(IF('1-Location Info'!D13=0,"-",'1-Location Info'!D13),"-")</f>
        <v>Mining Coordinator</v>
      </c>
      <c r="I5" s="929"/>
      <c r="J5" s="647" t="str">
        <f>IFERROR(IF('1-Location Info'!E13=0,"-",'1-Location Info'!E13),"-")</f>
        <v>Cooperative Leader</v>
      </c>
    </row>
    <row r="6" spans="1:17" x14ac:dyDescent="0.25">
      <c r="A6" s="645" t="s">
        <v>357</v>
      </c>
      <c r="B6" s="923" t="str">
        <f>'1-Location Info'!E5</f>
        <v>Goldu Province</v>
      </c>
      <c r="C6" s="924"/>
      <c r="F6" s="933" t="str">
        <f>IFERROR(IF('1-Location Info'!C14=0,"-",'1-Location Info'!C14),"-")</f>
        <v>1(234)567-1234</v>
      </c>
      <c r="G6" s="933"/>
      <c r="H6" s="933" t="str">
        <f>IFERROR(IF('1-Location Info'!D14=0,"-",'1-Location Info'!D14),"-")</f>
        <v>1(234)567-8910</v>
      </c>
      <c r="I6" s="933"/>
      <c r="J6" s="648" t="str">
        <f>IFERROR(IF('1-Location Info'!E14=0,"-",'1-Location Info'!E14),"-")</f>
        <v>-</v>
      </c>
    </row>
    <row r="7" spans="1:17" x14ac:dyDescent="0.25">
      <c r="A7" s="645" t="s">
        <v>67</v>
      </c>
      <c r="B7" s="923" t="str">
        <f>'1-Location Info'!E6</f>
        <v>Goldaguay</v>
      </c>
      <c r="C7" s="924"/>
      <c r="F7" s="932"/>
      <c r="G7" s="932"/>
    </row>
    <row r="8" spans="1:17" x14ac:dyDescent="0.25">
      <c r="A8" s="645" t="s">
        <v>356</v>
      </c>
      <c r="B8" s="923" t="str">
        <f>'1-Location Info'!E3</f>
        <v>Korfalo Village</v>
      </c>
      <c r="C8" s="924"/>
      <c r="F8" s="807"/>
      <c r="G8" s="807"/>
    </row>
    <row r="9" spans="1:17" x14ac:dyDescent="0.25">
      <c r="A9" s="645" t="s">
        <v>353</v>
      </c>
      <c r="B9" s="925" t="str">
        <f>'1-Location Info'!C10</f>
        <v>Oct 26-30, 2017</v>
      </c>
      <c r="C9" s="926"/>
      <c r="F9" s="918"/>
      <c r="G9" s="918"/>
    </row>
    <row r="10" spans="1:17" x14ac:dyDescent="0.25">
      <c r="A10" s="645" t="s">
        <v>355</v>
      </c>
      <c r="B10" s="927" t="str">
        <f>'1-Location Info'!E10</f>
        <v>Marie Cooke</v>
      </c>
      <c r="C10" s="924"/>
    </row>
    <row r="11" spans="1:17" x14ac:dyDescent="0.25">
      <c r="A11" s="645" t="s">
        <v>360</v>
      </c>
      <c r="B11" s="916"/>
      <c r="C11" s="917"/>
    </row>
    <row r="12" spans="1:17" x14ac:dyDescent="0.25">
      <c r="A12" s="649"/>
      <c r="B12" s="650"/>
      <c r="C12" s="650"/>
    </row>
    <row r="13" spans="1:17" ht="18.75" x14ac:dyDescent="0.25">
      <c r="A13" s="882" t="str">
        <f>"Key Variables at "&amp;'1-Location Info'!C3</f>
        <v>Key Variables at Placerton</v>
      </c>
      <c r="B13" s="882"/>
      <c r="C13" s="882"/>
      <c r="D13" s="882"/>
      <c r="E13" s="882"/>
      <c r="F13" s="882"/>
      <c r="G13" s="882"/>
      <c r="H13" s="882"/>
      <c r="I13" s="882"/>
      <c r="J13" s="882"/>
      <c r="K13" s="469"/>
    </row>
    <row r="15" spans="1:17" ht="15" customHeight="1" x14ac:dyDescent="0.25">
      <c r="A15" s="651" t="s">
        <v>404</v>
      </c>
      <c r="B15" s="930" t="s">
        <v>403</v>
      </c>
      <c r="C15" s="931"/>
      <c r="D15" s="930" t="s">
        <v>361</v>
      </c>
      <c r="E15" s="931"/>
      <c r="F15" s="930" t="s">
        <v>362</v>
      </c>
      <c r="G15" s="931"/>
      <c r="H15" s="930" t="s">
        <v>363</v>
      </c>
      <c r="I15" s="910"/>
      <c r="J15" s="652" t="s">
        <v>405</v>
      </c>
      <c r="K15" s="653" t="s">
        <v>388</v>
      </c>
      <c r="L15" s="305"/>
      <c r="M15" s="305"/>
      <c r="N15" s="305"/>
      <c r="O15" s="305"/>
      <c r="P15" s="305"/>
      <c r="Q15" s="305"/>
    </row>
    <row r="16" spans="1:17" x14ac:dyDescent="0.25">
      <c r="A16" s="654"/>
      <c r="B16" s="655" t="s">
        <v>345</v>
      </c>
      <c r="C16" s="656" t="s">
        <v>25</v>
      </c>
      <c r="D16" s="657" t="s">
        <v>345</v>
      </c>
      <c r="E16" s="656" t="s">
        <v>25</v>
      </c>
      <c r="F16" s="655" t="s">
        <v>345</v>
      </c>
      <c r="G16" s="656" t="s">
        <v>25</v>
      </c>
      <c r="H16" s="655" t="s">
        <v>345</v>
      </c>
      <c r="I16" s="658" t="s">
        <v>25</v>
      </c>
      <c r="J16" s="659" t="s">
        <v>345</v>
      </c>
      <c r="K16" s="656"/>
      <c r="L16" s="305"/>
      <c r="M16" s="305"/>
      <c r="N16" s="305"/>
      <c r="O16" s="305"/>
      <c r="P16" s="305"/>
      <c r="Q16" s="305"/>
    </row>
    <row r="17" spans="1:17" x14ac:dyDescent="0.25">
      <c r="A17" s="660" t="s">
        <v>371</v>
      </c>
      <c r="B17" s="661"/>
      <c r="C17" s="662"/>
      <c r="D17" s="663"/>
      <c r="E17" s="662"/>
      <c r="F17" s="661"/>
      <c r="G17" s="662"/>
      <c r="H17" s="661"/>
      <c r="I17" s="664"/>
      <c r="J17" s="665"/>
      <c r="K17" s="666"/>
      <c r="L17" s="305"/>
      <c r="M17" s="305"/>
      <c r="N17" s="305"/>
      <c r="O17" s="305"/>
      <c r="P17" s="305"/>
      <c r="Q17" s="305"/>
    </row>
    <row r="18" spans="1:17" x14ac:dyDescent="0.25">
      <c r="A18" s="630" t="s">
        <v>160</v>
      </c>
      <c r="B18" s="667">
        <f>'3-Gold Trader'!M8</f>
        <v>6</v>
      </c>
      <c r="C18" s="668" t="str">
        <f>'3-Gold Trader'!N8</f>
        <v>2 – 10</v>
      </c>
      <c r="D18" s="669">
        <f>'5-Site Interview | Extraction'!M8</f>
        <v>10</v>
      </c>
      <c r="E18" s="670" t="str">
        <f>'5-Site Interview | Extraction'!N8</f>
        <v>10 – 10</v>
      </c>
      <c r="F18" s="667">
        <f>'5-Site Interview | Transport'!M8</f>
        <v>10</v>
      </c>
      <c r="G18" s="668" t="str">
        <f>'5-Site Interview | Transport'!N8</f>
        <v>10 – 10</v>
      </c>
      <c r="H18" s="667">
        <f>'5-Site Interview | Processing'!M8</f>
        <v>10</v>
      </c>
      <c r="I18" s="671" t="str">
        <f>'5-Site Interview | Processing'!N8</f>
        <v>10 – 10</v>
      </c>
      <c r="J18" s="672">
        <f>IFERROR(AVERAGE(B18,D18,F18,H18),"---")</f>
        <v>9</v>
      </c>
      <c r="K18" s="673"/>
      <c r="L18" s="305"/>
      <c r="M18" s="305"/>
      <c r="N18" s="305"/>
      <c r="O18" s="305"/>
      <c r="P18" s="305"/>
      <c r="Q18" s="305"/>
    </row>
    <row r="19" spans="1:17" x14ac:dyDescent="0.25">
      <c r="A19" s="630" t="s">
        <v>159</v>
      </c>
      <c r="B19" s="674">
        <f>'3-Gold Trader'!M9</f>
        <v>0.8</v>
      </c>
      <c r="C19" s="668" t="str">
        <f>'3-Gold Trader'!N9</f>
        <v>70 – 90%</v>
      </c>
      <c r="D19" s="675">
        <f>'5-Site Interview | Extraction'!M9</f>
        <v>0.7</v>
      </c>
      <c r="E19" s="670" t="str">
        <f>'5-Site Interview | Extraction'!N9</f>
        <v>70% – 70%</v>
      </c>
      <c r="F19" s="674">
        <f>'5-Site Interview | Transport'!M9</f>
        <v>0.7</v>
      </c>
      <c r="G19" s="668" t="str">
        <f>'5-Site Interview | Transport'!N9</f>
        <v>70% – 70%</v>
      </c>
      <c r="H19" s="674">
        <f>'5-Site Interview | Processing'!M9</f>
        <v>0.7</v>
      </c>
      <c r="I19" s="671" t="str">
        <f>'5-Site Interview | Processing'!N9</f>
        <v>70% – 70%</v>
      </c>
      <c r="J19" s="676">
        <f>IFERROR(AVERAGE(B19,D19,F19,H19),"---")</f>
        <v>0.72500000000000009</v>
      </c>
      <c r="K19" s="673"/>
      <c r="L19" s="305"/>
      <c r="M19" s="305"/>
      <c r="N19" s="305"/>
      <c r="O19" s="305"/>
      <c r="P19" s="305"/>
      <c r="Q19" s="305"/>
    </row>
    <row r="20" spans="1:17" x14ac:dyDescent="0.25">
      <c r="A20" s="677" t="s">
        <v>372</v>
      </c>
      <c r="B20" s="678"/>
      <c r="C20" s="679"/>
      <c r="D20" s="680"/>
      <c r="E20" s="681"/>
      <c r="F20" s="678"/>
      <c r="G20" s="679"/>
      <c r="H20" s="678"/>
      <c r="I20" s="682"/>
      <c r="J20" s="683"/>
      <c r="K20" s="684"/>
      <c r="L20" s="305"/>
      <c r="M20" s="305"/>
      <c r="N20" s="305"/>
      <c r="O20" s="305"/>
      <c r="P20" s="305"/>
      <c r="Q20" s="305"/>
    </row>
    <row r="21" spans="1:17" x14ac:dyDescent="0.25">
      <c r="A21" s="632" t="s">
        <v>370</v>
      </c>
      <c r="B21" s="685">
        <f>'3-Gold Trader'!M12</f>
        <v>38</v>
      </c>
      <c r="C21" s="686" t="str">
        <f>'3-Gold Trader'!N12</f>
        <v>38 – 38</v>
      </c>
      <c r="D21" s="687">
        <f>'5-Site Interview | Extraction'!M21</f>
        <v>36.5</v>
      </c>
      <c r="E21" s="688" t="str">
        <f>'5-Site Interview | Extraction'!N21</f>
        <v>35 – 38</v>
      </c>
      <c r="F21" s="685">
        <f>'5-Site Interview | Transport'!M21</f>
        <v>38</v>
      </c>
      <c r="G21" s="686" t="str">
        <f>'5-Site Interview | Transport'!N21</f>
        <v>38 – 38</v>
      </c>
      <c r="H21" s="685">
        <f>'5-Site Interview | Processing'!M23</f>
        <v>36.5</v>
      </c>
      <c r="I21" s="689" t="str">
        <f>'5-Site Interview | Processing'!N23</f>
        <v>35 – 38</v>
      </c>
      <c r="J21" s="672">
        <f>IFERROR(AVERAGE(B21,D21,F21,H21),"---")</f>
        <v>37.25</v>
      </c>
      <c r="K21" s="690"/>
      <c r="L21" s="305"/>
      <c r="M21" s="305"/>
      <c r="N21" s="305"/>
      <c r="O21" s="305"/>
      <c r="P21" s="305"/>
      <c r="Q21" s="305"/>
    </row>
    <row r="22" spans="1:17" x14ac:dyDescent="0.25">
      <c r="A22" s="631" t="s">
        <v>179</v>
      </c>
      <c r="B22" s="685" t="str">
        <f>'3-Gold Trader'!M17</f>
        <v>---</v>
      </c>
      <c r="C22" s="691" t="str">
        <f>'3-Gold Trader'!N17</f>
        <v>0 – 0</v>
      </c>
      <c r="D22" s="692"/>
      <c r="E22" s="693"/>
      <c r="F22" s="694"/>
      <c r="G22" s="695"/>
      <c r="H22" s="696" t="str">
        <f>'5-Site Interview | Processing'!M114</f>
        <v>---</v>
      </c>
      <c r="I22" s="689" t="str">
        <f>'5-Site Interview | Processing'!N114</f>
        <v>0 – 0</v>
      </c>
      <c r="J22" s="672" t="str">
        <f>IFERROR(AVERAGE(B22,D22,F22,H22),"---")</f>
        <v>---</v>
      </c>
      <c r="K22" s="690"/>
      <c r="L22" s="305"/>
      <c r="M22" s="305"/>
      <c r="N22" s="305"/>
      <c r="O22" s="305"/>
      <c r="P22" s="305"/>
      <c r="Q22" s="305"/>
    </row>
    <row r="23" spans="1:17" x14ac:dyDescent="0.25">
      <c r="A23" s="632" t="s">
        <v>375</v>
      </c>
      <c r="B23" s="685" t="str">
        <f>'3-Gold Trader'!M15</f>
        <v>---</v>
      </c>
      <c r="C23" s="691" t="str">
        <f>'3-Gold Trader'!N15</f>
        <v>0 – 0</v>
      </c>
      <c r="D23" s="692"/>
      <c r="E23" s="697"/>
      <c r="F23" s="694"/>
      <c r="G23" s="698"/>
      <c r="H23" s="694"/>
      <c r="I23" s="699"/>
      <c r="J23" s="672" t="str">
        <f>IFERROR(AVERAGE(B23,D23,F23,H23),"---")</f>
        <v>---</v>
      </c>
      <c r="K23" s="690"/>
      <c r="L23" s="305"/>
      <c r="M23" s="305"/>
      <c r="N23" s="305"/>
      <c r="O23" s="305"/>
      <c r="P23" s="305"/>
      <c r="Q23" s="305"/>
    </row>
    <row r="24" spans="1:17" x14ac:dyDescent="0.25">
      <c r="A24" s="633" t="s">
        <v>376</v>
      </c>
      <c r="B24" s="700" t="str">
        <f>'3-Gold Trader'!M14</f>
        <v>---</v>
      </c>
      <c r="C24" s="701" t="str">
        <f>'3-Gold Trader'!N14</f>
        <v>0 – 0</v>
      </c>
      <c r="D24" s="702"/>
      <c r="E24" s="703"/>
      <c r="F24" s="704"/>
      <c r="G24" s="705"/>
      <c r="H24" s="704"/>
      <c r="I24" s="706"/>
      <c r="J24" s="707" t="str">
        <f>IFERROR(AVERAGE(B24,D24,F24,H24),"---")</f>
        <v>---</v>
      </c>
      <c r="K24" s="708"/>
      <c r="L24" s="305"/>
      <c r="M24" s="305"/>
      <c r="N24" s="305"/>
      <c r="O24" s="305"/>
      <c r="P24" s="305"/>
      <c r="Q24" s="305"/>
    </row>
    <row r="25" spans="1:17" x14ac:dyDescent="0.25">
      <c r="A25" s="598"/>
      <c r="B25" s="709"/>
      <c r="C25" s="709"/>
      <c r="D25" s="710"/>
      <c r="E25" s="709"/>
      <c r="F25" s="711"/>
      <c r="G25" s="712"/>
      <c r="H25" s="713"/>
      <c r="I25" s="711"/>
      <c r="J25" s="710"/>
      <c r="K25" s="710"/>
      <c r="L25" s="709"/>
      <c r="M25" s="714"/>
      <c r="N25" s="715"/>
      <c r="O25" s="716"/>
      <c r="P25" s="372"/>
      <c r="Q25" s="372"/>
    </row>
    <row r="26" spans="1:17" ht="15" customHeight="1" x14ac:dyDescent="0.25">
      <c r="A26" s="598"/>
      <c r="B26" s="910" t="s">
        <v>399</v>
      </c>
      <c r="C26" s="910"/>
      <c r="D26" s="914" t="s">
        <v>400</v>
      </c>
      <c r="E26" s="914"/>
      <c r="F26" s="914"/>
      <c r="G26" s="914"/>
      <c r="H26" s="713"/>
      <c r="I26" s="711"/>
      <c r="J26" s="710"/>
      <c r="K26" s="710"/>
      <c r="L26" s="709"/>
      <c r="M26" s="714"/>
      <c r="N26" s="715"/>
      <c r="O26" s="716"/>
      <c r="P26" s="372"/>
      <c r="Q26" s="372"/>
    </row>
    <row r="27" spans="1:17" x14ac:dyDescent="0.25">
      <c r="A27" s="305"/>
      <c r="B27" s="717" t="s">
        <v>345</v>
      </c>
      <c r="C27" s="658" t="s">
        <v>25</v>
      </c>
      <c r="D27" s="915"/>
      <c r="E27" s="915"/>
      <c r="F27" s="915"/>
      <c r="G27" s="915"/>
      <c r="H27" s="718"/>
      <c r="I27" s="719"/>
      <c r="J27" s="720"/>
      <c r="K27" s="719"/>
      <c r="L27" s="305"/>
      <c r="M27" s="305"/>
      <c r="N27" s="305"/>
      <c r="O27" s="305"/>
      <c r="P27" s="305"/>
      <c r="Q27" s="305"/>
    </row>
    <row r="28" spans="1:17" x14ac:dyDescent="0.25">
      <c r="A28" s="721" t="s">
        <v>57</v>
      </c>
      <c r="B28" s="722"/>
      <c r="C28" s="723"/>
      <c r="D28" s="911"/>
      <c r="E28" s="912"/>
      <c r="F28" s="912"/>
      <c r="G28" s="913"/>
      <c r="H28" s="305"/>
      <c r="I28" s="305"/>
      <c r="J28" s="305"/>
      <c r="K28" s="305"/>
      <c r="L28" s="305"/>
      <c r="M28" s="305"/>
      <c r="N28" s="305"/>
      <c r="O28" s="305"/>
      <c r="P28" s="305"/>
      <c r="Q28" s="305"/>
    </row>
    <row r="29" spans="1:17" ht="15" customHeight="1" x14ac:dyDescent="0.25">
      <c r="A29" s="599" t="s">
        <v>190</v>
      </c>
      <c r="B29" s="724">
        <f>'5-Site Interview | Extraction'!M10</f>
        <v>0.1</v>
      </c>
      <c r="C29" s="725" t="str">
        <f>'5-Site Interview | Extraction'!N10</f>
        <v>0.1 – 0.1</v>
      </c>
      <c r="D29" s="901" t="str">
        <f>IF('4-ASGM Site Observations'!C13=0,"n/a",'4-ASGM Site Observations'!C13)</f>
        <v>Hard rock mining from shafts on the mountain immediately to the east of the community. Packed in ~50kg bags. Transported on motorcycles to processing site in the community below. Extracting and processing are done by separate workers (extraction workers do not process and vice versa)</v>
      </c>
      <c r="E29" s="902"/>
      <c r="F29" s="902"/>
      <c r="G29" s="903"/>
      <c r="H29" s="305"/>
      <c r="I29" s="305"/>
      <c r="J29" s="305"/>
      <c r="K29" s="305"/>
      <c r="L29" s="305"/>
      <c r="M29" s="305"/>
      <c r="N29" s="305"/>
      <c r="O29" s="305"/>
      <c r="P29" s="305"/>
      <c r="Q29" s="305"/>
    </row>
    <row r="30" spans="1:17" x14ac:dyDescent="0.25">
      <c r="A30" s="600" t="s">
        <v>176</v>
      </c>
      <c r="B30" s="726">
        <f>'5-Site Interview | Extraction'!M11</f>
        <v>10</v>
      </c>
      <c r="C30" s="725" t="str">
        <f>'5-Site Interview | Extraction'!N11</f>
        <v>10 – 10</v>
      </c>
      <c r="D30" s="901"/>
      <c r="E30" s="902"/>
      <c r="F30" s="902"/>
      <c r="G30" s="903"/>
      <c r="H30" s="305"/>
      <c r="I30" s="305"/>
      <c r="J30" s="305"/>
      <c r="K30" s="305"/>
      <c r="L30" s="305"/>
      <c r="M30" s="305"/>
      <c r="N30" s="305"/>
      <c r="O30" s="305"/>
      <c r="P30" s="305"/>
      <c r="Q30" s="305"/>
    </row>
    <row r="31" spans="1:17" x14ac:dyDescent="0.25">
      <c r="A31" s="599" t="s">
        <v>141</v>
      </c>
      <c r="B31" s="726">
        <f>'5-Site Interview | Extraction'!M14</f>
        <v>8</v>
      </c>
      <c r="C31" s="725" t="str">
        <f>'5-Site Interview | Extraction'!N14</f>
        <v>8 – 8</v>
      </c>
      <c r="D31" s="901"/>
      <c r="E31" s="902"/>
      <c r="F31" s="902"/>
      <c r="G31" s="903"/>
      <c r="H31" s="305"/>
      <c r="I31" s="305"/>
      <c r="J31" s="305"/>
      <c r="K31" s="305"/>
      <c r="L31" s="305"/>
      <c r="M31" s="305"/>
      <c r="N31" s="305"/>
      <c r="O31" s="305"/>
      <c r="P31" s="305"/>
      <c r="Q31" s="305"/>
    </row>
    <row r="32" spans="1:17" x14ac:dyDescent="0.25">
      <c r="A32" s="599" t="s">
        <v>133</v>
      </c>
      <c r="B32" s="726">
        <f>'5-Site Interview | Extraction'!M15</f>
        <v>2</v>
      </c>
      <c r="C32" s="725" t="str">
        <f>'5-Site Interview | Extraction'!N15</f>
        <v>2 – 2</v>
      </c>
      <c r="D32" s="901"/>
      <c r="E32" s="902"/>
      <c r="F32" s="902"/>
      <c r="G32" s="903"/>
      <c r="H32" s="305"/>
      <c r="I32" s="305"/>
      <c r="J32" s="305"/>
      <c r="K32" s="305"/>
      <c r="L32" s="305"/>
      <c r="M32" s="305"/>
      <c r="N32" s="305"/>
      <c r="O32" s="305"/>
      <c r="P32" s="305"/>
      <c r="Q32" s="305"/>
    </row>
    <row r="33" spans="1:7" s="305" customFormat="1" x14ac:dyDescent="0.25">
      <c r="A33" s="599" t="s">
        <v>136</v>
      </c>
      <c r="B33" s="726">
        <f>'5-Site Interview | Extraction'!M18</f>
        <v>200</v>
      </c>
      <c r="C33" s="725" t="str">
        <f>'5-Site Interview | Extraction'!N18</f>
        <v>200 – 200</v>
      </c>
      <c r="D33" s="901"/>
      <c r="E33" s="902"/>
      <c r="F33" s="902"/>
      <c r="G33" s="903"/>
    </row>
    <row r="34" spans="1:7" s="305" customFormat="1" x14ac:dyDescent="0.25">
      <c r="A34" s="599" t="s">
        <v>137</v>
      </c>
      <c r="B34" s="724">
        <f>'5-Site Interview | Extraction'!M19</f>
        <v>0.5</v>
      </c>
      <c r="C34" s="641" t="str">
        <f>'5-Site Interview | Extraction'!N19</f>
        <v>0.5 – 0.5</v>
      </c>
      <c r="D34" s="901"/>
      <c r="E34" s="902"/>
      <c r="F34" s="902"/>
      <c r="G34" s="903"/>
    </row>
    <row r="35" spans="1:7" s="305" customFormat="1" x14ac:dyDescent="0.25">
      <c r="A35" s="599" t="s">
        <v>138</v>
      </c>
      <c r="B35" s="724">
        <f>'5-Site Interview | Extraction'!M20</f>
        <v>110</v>
      </c>
      <c r="C35" s="725" t="str">
        <f>'5-Site Interview | Extraction'!N20</f>
        <v>100 – 120</v>
      </c>
      <c r="D35" s="901"/>
      <c r="E35" s="902"/>
      <c r="F35" s="902"/>
      <c r="G35" s="903"/>
    </row>
    <row r="36" spans="1:7" s="305" customFormat="1" x14ac:dyDescent="0.25">
      <c r="A36" s="599" t="s">
        <v>382</v>
      </c>
      <c r="B36" s="727">
        <f>'5-Site Interview | Extraction'!M25</f>
        <v>2</v>
      </c>
      <c r="C36" s="728" t="str">
        <f>'5-Site Interview | Extraction'!N25</f>
        <v>2 – 2</v>
      </c>
      <c r="D36" s="901"/>
      <c r="E36" s="902"/>
      <c r="F36" s="902"/>
      <c r="G36" s="903"/>
    </row>
    <row r="37" spans="1:7" s="305" customFormat="1" x14ac:dyDescent="0.25">
      <c r="A37" s="558" t="s">
        <v>140</v>
      </c>
      <c r="B37" s="729">
        <f>'5-Site Interview | Extraction'!M31</f>
        <v>5110</v>
      </c>
      <c r="C37" s="730" t="str">
        <f>'5-Site Interview | Extraction'!N31</f>
        <v>4900 – 5320</v>
      </c>
      <c r="D37" s="901"/>
      <c r="E37" s="902"/>
      <c r="F37" s="902"/>
      <c r="G37" s="903"/>
    </row>
    <row r="38" spans="1:7" s="305" customFormat="1" x14ac:dyDescent="0.25">
      <c r="A38" s="731" t="s">
        <v>58</v>
      </c>
      <c r="B38" s="732"/>
      <c r="C38" s="733"/>
      <c r="D38" s="907"/>
      <c r="E38" s="908"/>
      <c r="F38" s="908"/>
      <c r="G38" s="909"/>
    </row>
    <row r="39" spans="1:7" s="305" customFormat="1" x14ac:dyDescent="0.25">
      <c r="A39" s="599" t="s">
        <v>190</v>
      </c>
      <c r="B39" s="734">
        <f>'5-Site Interview | Extraction'!M40</f>
        <v>0.375</v>
      </c>
      <c r="C39" s="735" t="str">
        <f>'5-Site Interview | Extraction'!N40</f>
        <v>0.35 – 0.4</v>
      </c>
      <c r="D39" s="901" t="str">
        <f>IF('4-ASGM Site Observations'!F13=0,"n/a",'4-ASGM Site Observations'!F13)</f>
        <v>Soft rock (alluvial) mining from two large open pits in the valley 100 km north of the community. Extraction with high pressure water spray and buckets. Processing occurs at the same location. Extracting and processing are done by separate workers (extraction workers do not process and vice versa)</v>
      </c>
      <c r="E39" s="902"/>
      <c r="F39" s="902"/>
      <c r="G39" s="903"/>
    </row>
    <row r="40" spans="1:7" s="305" customFormat="1" x14ac:dyDescent="0.25">
      <c r="A40" s="600" t="s">
        <v>176</v>
      </c>
      <c r="B40" s="726">
        <f>'5-Site Interview | Extraction'!M41</f>
        <v>55</v>
      </c>
      <c r="C40" s="735" t="str">
        <f>'5-Site Interview | Extraction'!N41</f>
        <v>50 – 60</v>
      </c>
      <c r="D40" s="901"/>
      <c r="E40" s="902"/>
      <c r="F40" s="902"/>
      <c r="G40" s="903"/>
    </row>
    <row r="41" spans="1:7" s="305" customFormat="1" x14ac:dyDescent="0.25">
      <c r="A41" s="599" t="s">
        <v>141</v>
      </c>
      <c r="B41" s="726">
        <f>'5-Site Interview | Extraction'!M44</f>
        <v>8</v>
      </c>
      <c r="C41" s="735" t="str">
        <f>'5-Site Interview | Extraction'!N44</f>
        <v>8 – 8</v>
      </c>
      <c r="D41" s="901"/>
      <c r="E41" s="902"/>
      <c r="F41" s="902"/>
      <c r="G41" s="903"/>
    </row>
    <row r="42" spans="1:7" s="305" customFormat="1" x14ac:dyDescent="0.25">
      <c r="A42" s="599" t="s">
        <v>133</v>
      </c>
      <c r="B42" s="726">
        <f>'5-Site Interview | Extraction'!M45</f>
        <v>2</v>
      </c>
      <c r="C42" s="735" t="str">
        <f>'5-Site Interview | Extraction'!N45</f>
        <v>2 – 2</v>
      </c>
      <c r="D42" s="901"/>
      <c r="E42" s="902"/>
      <c r="F42" s="902"/>
      <c r="G42" s="903"/>
    </row>
    <row r="43" spans="1:7" s="305" customFormat="1" x14ac:dyDescent="0.25">
      <c r="A43" s="599" t="s">
        <v>136</v>
      </c>
      <c r="B43" s="726">
        <f>'5-Site Interview | Extraction'!M48</f>
        <v>200</v>
      </c>
      <c r="C43" s="735" t="str">
        <f>'5-Site Interview | Extraction'!N48</f>
        <v>200 – 200</v>
      </c>
      <c r="D43" s="901"/>
      <c r="E43" s="902"/>
      <c r="F43" s="902"/>
      <c r="G43" s="903"/>
    </row>
    <row r="44" spans="1:7" s="305" customFormat="1" x14ac:dyDescent="0.25">
      <c r="A44" s="599" t="s">
        <v>137</v>
      </c>
      <c r="B44" s="724">
        <f>'5-Site Interview | Extraction'!M49</f>
        <v>0.5</v>
      </c>
      <c r="C44" s="736" t="str">
        <f>'5-Site Interview | Extraction'!N49</f>
        <v>0.5 – 0.5</v>
      </c>
      <c r="D44" s="901"/>
      <c r="E44" s="902"/>
      <c r="F44" s="902"/>
      <c r="G44" s="903"/>
    </row>
    <row r="45" spans="1:7" s="305" customFormat="1" x14ac:dyDescent="0.25">
      <c r="A45" s="599" t="s">
        <v>138</v>
      </c>
      <c r="B45" s="724">
        <f>'5-Site Interview | Extraction'!M50</f>
        <v>90</v>
      </c>
      <c r="C45" s="735" t="str">
        <f>'5-Site Interview | Extraction'!N50</f>
        <v>80 – 100</v>
      </c>
      <c r="D45" s="901"/>
      <c r="E45" s="902"/>
      <c r="F45" s="902"/>
      <c r="G45" s="903"/>
    </row>
    <row r="46" spans="1:7" s="305" customFormat="1" x14ac:dyDescent="0.25">
      <c r="A46" s="599" t="s">
        <v>382</v>
      </c>
      <c r="B46" s="729">
        <f>'5-Site Interview | Extraction'!M55</f>
        <v>41.5</v>
      </c>
      <c r="C46" s="730" t="str">
        <f>'5-Site Interview | Extraction'!N55</f>
        <v>35 – 48</v>
      </c>
      <c r="D46" s="901"/>
      <c r="E46" s="902"/>
      <c r="F46" s="902"/>
      <c r="G46" s="903"/>
    </row>
    <row r="47" spans="1:7" s="305" customFormat="1" x14ac:dyDescent="0.25">
      <c r="A47" s="558" t="s">
        <v>140</v>
      </c>
      <c r="B47" s="729">
        <f>'5-Site Interview | Extraction'!M61</f>
        <v>4914</v>
      </c>
      <c r="C47" s="730" t="str">
        <f>'5-Site Interview | Extraction'!N61</f>
        <v>4788 – 5040</v>
      </c>
      <c r="D47" s="901"/>
      <c r="E47" s="902"/>
      <c r="F47" s="902"/>
      <c r="G47" s="903"/>
    </row>
    <row r="48" spans="1:7" s="305" customFormat="1" x14ac:dyDescent="0.25">
      <c r="A48" s="731" t="s">
        <v>59</v>
      </c>
      <c r="B48" s="732"/>
      <c r="C48" s="733"/>
      <c r="D48" s="907"/>
      <c r="E48" s="908"/>
      <c r="F48" s="908"/>
      <c r="G48" s="909"/>
    </row>
    <row r="49" spans="1:7" s="305" customFormat="1" x14ac:dyDescent="0.25">
      <c r="A49" s="599" t="s">
        <v>190</v>
      </c>
      <c r="B49" s="724" t="str">
        <f>'5-Site Interview | Extraction'!M70</f>
        <v>---</v>
      </c>
      <c r="C49" s="735" t="str">
        <f>'5-Site Interview | Extraction'!N70</f>
        <v>0 – 0</v>
      </c>
      <c r="D49" s="901" t="str">
        <f>IF('4-ASGM Site Observations'!G13=0,"n/a",'4-ASGM Site Observations'!G13)</f>
        <v>n/a</v>
      </c>
      <c r="E49" s="902"/>
      <c r="F49" s="902"/>
      <c r="G49" s="903"/>
    </row>
    <row r="50" spans="1:7" s="305" customFormat="1" x14ac:dyDescent="0.25">
      <c r="A50" s="600" t="s">
        <v>176</v>
      </c>
      <c r="B50" s="726" t="str">
        <f>'5-Site Interview | Extraction'!M71</f>
        <v>---</v>
      </c>
      <c r="C50" s="735" t="str">
        <f>'5-Site Interview | Extraction'!N71</f>
        <v>0 – 0</v>
      </c>
      <c r="D50" s="901"/>
      <c r="E50" s="902"/>
      <c r="F50" s="902"/>
      <c r="G50" s="903"/>
    </row>
    <row r="51" spans="1:7" s="305" customFormat="1" x14ac:dyDescent="0.25">
      <c r="A51" s="599" t="s">
        <v>141</v>
      </c>
      <c r="B51" s="726" t="str">
        <f>'5-Site Interview | Extraction'!M74</f>
        <v>---</v>
      </c>
      <c r="C51" s="735" t="str">
        <f>'5-Site Interview | Extraction'!N74</f>
        <v>0 – 0</v>
      </c>
      <c r="D51" s="901"/>
      <c r="E51" s="902"/>
      <c r="F51" s="902"/>
      <c r="G51" s="903"/>
    </row>
    <row r="52" spans="1:7" s="305" customFormat="1" x14ac:dyDescent="0.25">
      <c r="A52" s="599" t="s">
        <v>133</v>
      </c>
      <c r="B52" s="726" t="str">
        <f>'5-Site Interview | Extraction'!M75</f>
        <v>---</v>
      </c>
      <c r="C52" s="735" t="str">
        <f>'5-Site Interview | Extraction'!N75</f>
        <v>0 – 0</v>
      </c>
      <c r="D52" s="901"/>
      <c r="E52" s="902"/>
      <c r="F52" s="902"/>
      <c r="G52" s="903"/>
    </row>
    <row r="53" spans="1:7" s="305" customFormat="1" x14ac:dyDescent="0.25">
      <c r="A53" s="599" t="s">
        <v>136</v>
      </c>
      <c r="B53" s="726" t="str">
        <f>'5-Site Interview | Extraction'!M78</f>
        <v>---</v>
      </c>
      <c r="C53" s="735" t="str">
        <f>'5-Site Interview | Extraction'!N78</f>
        <v>0 – 0</v>
      </c>
      <c r="D53" s="901"/>
      <c r="E53" s="902"/>
      <c r="F53" s="902"/>
      <c r="G53" s="903"/>
    </row>
    <row r="54" spans="1:7" s="305" customFormat="1" x14ac:dyDescent="0.25">
      <c r="A54" s="599" t="s">
        <v>137</v>
      </c>
      <c r="B54" s="724" t="str">
        <f>'5-Site Interview | Extraction'!M79</f>
        <v>---</v>
      </c>
      <c r="C54" s="736" t="str">
        <f>'5-Site Interview | Extraction'!N79</f>
        <v>0 – 0</v>
      </c>
      <c r="D54" s="901"/>
      <c r="E54" s="902"/>
      <c r="F54" s="902"/>
      <c r="G54" s="903"/>
    </row>
    <row r="55" spans="1:7" s="305" customFormat="1" x14ac:dyDescent="0.25">
      <c r="A55" s="599" t="s">
        <v>138</v>
      </c>
      <c r="B55" s="724" t="str">
        <f>'5-Site Interview | Extraction'!M80</f>
        <v>---</v>
      </c>
      <c r="C55" s="735" t="str">
        <f>'5-Site Interview | Extraction'!N80</f>
        <v>0 – 0</v>
      </c>
      <c r="D55" s="901"/>
      <c r="E55" s="902"/>
      <c r="F55" s="902"/>
      <c r="G55" s="903"/>
    </row>
    <row r="56" spans="1:7" s="305" customFormat="1" x14ac:dyDescent="0.25">
      <c r="A56" s="599" t="s">
        <v>382</v>
      </c>
      <c r="B56" s="729" t="str">
        <f>'5-Site Interview | Extraction'!M85</f>
        <v>---</v>
      </c>
      <c r="C56" s="730" t="str">
        <f>'5-Site Interview | Extraction'!N85</f>
        <v>0 – 0</v>
      </c>
      <c r="D56" s="901"/>
      <c r="E56" s="902"/>
      <c r="F56" s="902"/>
      <c r="G56" s="903"/>
    </row>
    <row r="57" spans="1:7" s="305" customFormat="1" x14ac:dyDescent="0.25">
      <c r="A57" s="605" t="s">
        <v>140</v>
      </c>
      <c r="B57" s="737" t="str">
        <f>'5-Site Interview | Extraction'!M91</f>
        <v>---</v>
      </c>
      <c r="C57" s="738" t="str">
        <f>'5-Site Interview | Extraction'!N91</f>
        <v>0 – 0</v>
      </c>
      <c r="D57" s="904"/>
      <c r="E57" s="905"/>
      <c r="F57" s="905"/>
      <c r="G57" s="906"/>
    </row>
    <row r="58" spans="1:7" s="305" customFormat="1" x14ac:dyDescent="0.25">
      <c r="A58" s="739" t="s">
        <v>396</v>
      </c>
      <c r="B58" s="740"/>
      <c r="C58" s="741"/>
      <c r="D58" s="883"/>
      <c r="E58" s="884"/>
      <c r="F58" s="884"/>
      <c r="G58" s="885"/>
    </row>
    <row r="59" spans="1:7" s="305" customFormat="1" x14ac:dyDescent="0.25">
      <c r="A59" s="596" t="s">
        <v>121</v>
      </c>
      <c r="B59" s="634" t="str">
        <f>'5-Site Interview | Transport'!M10</f>
        <v>truck</v>
      </c>
      <c r="C59" s="635" t="str">
        <f>'5-Site Interview | Transport'!N10</f>
        <v>0 – 0</v>
      </c>
      <c r="D59" s="889" t="str">
        <f>IF('4-ASGM Site Observations'!C23=0,"n/a",'4-ASGM Site Observations'!C23)</f>
        <v>A truck that can carry 40 bags of ore. Each bag is 50 kg. (2T capacity)</v>
      </c>
      <c r="E59" s="890"/>
      <c r="F59" s="890"/>
      <c r="G59" s="891"/>
    </row>
    <row r="60" spans="1:7" s="305" customFormat="1" x14ac:dyDescent="0.25">
      <c r="A60" s="597" t="s">
        <v>229</v>
      </c>
      <c r="B60" s="636">
        <f>'5-Site Interview | Transport'!M11</f>
        <v>1.75</v>
      </c>
      <c r="C60" s="637" t="str">
        <f>'5-Site Interview | Transport'!N11</f>
        <v>1.5 – 2</v>
      </c>
      <c r="D60" s="889"/>
      <c r="E60" s="890"/>
      <c r="F60" s="890"/>
      <c r="G60" s="891"/>
    </row>
    <row r="61" spans="1:7" s="305" customFormat="1" x14ac:dyDescent="0.25">
      <c r="A61" s="597" t="s">
        <v>231</v>
      </c>
      <c r="B61" s="636">
        <f>'5-Site Interview | Transport'!M15</f>
        <v>2</v>
      </c>
      <c r="C61" s="637" t="str">
        <f>'5-Site Interview | Transport'!N15</f>
        <v>2 – 2</v>
      </c>
      <c r="D61" s="889"/>
      <c r="E61" s="890"/>
      <c r="F61" s="890"/>
      <c r="G61" s="891"/>
    </row>
    <row r="62" spans="1:7" s="305" customFormat="1" x14ac:dyDescent="0.25">
      <c r="A62" s="557" t="s">
        <v>136</v>
      </c>
      <c r="B62" s="636">
        <f>'5-Site Interview | Transport'!M18</f>
        <v>200</v>
      </c>
      <c r="C62" s="637" t="str">
        <f>'5-Site Interview | Transport'!N18</f>
        <v>200 – 200</v>
      </c>
      <c r="D62" s="889"/>
      <c r="E62" s="890"/>
      <c r="F62" s="890"/>
      <c r="G62" s="891"/>
    </row>
    <row r="63" spans="1:7" s="305" customFormat="1" x14ac:dyDescent="0.25">
      <c r="A63" s="557" t="s">
        <v>174</v>
      </c>
      <c r="B63" s="638">
        <f>'5-Site Interview | Transport'!M19</f>
        <v>0.5</v>
      </c>
      <c r="C63" s="639" t="str">
        <f>'5-Site Interview | Transport'!N19</f>
        <v>0.5 – 0.5</v>
      </c>
      <c r="D63" s="889"/>
      <c r="E63" s="890"/>
      <c r="F63" s="890"/>
      <c r="G63" s="891"/>
    </row>
    <row r="64" spans="1:7" s="305" customFormat="1" x14ac:dyDescent="0.25">
      <c r="A64" s="557" t="s">
        <v>177</v>
      </c>
      <c r="B64" s="634">
        <f>'5-Site Interview | Transport'!M20</f>
        <v>115</v>
      </c>
      <c r="C64" s="635" t="str">
        <f>'5-Site Interview | Transport'!N20</f>
        <v>110 – 120</v>
      </c>
      <c r="D64" s="889"/>
      <c r="E64" s="890"/>
      <c r="F64" s="890"/>
      <c r="G64" s="891"/>
    </row>
    <row r="65" spans="1:7" s="305" customFormat="1" x14ac:dyDescent="0.25">
      <c r="A65" s="557" t="s">
        <v>255</v>
      </c>
      <c r="B65" s="640">
        <f>'5-Site Interview | Transport'!M25</f>
        <v>3.5</v>
      </c>
      <c r="C65" s="641" t="str">
        <f>'5-Site Interview | Transport'!N25</f>
        <v>3 – 4</v>
      </c>
      <c r="D65" s="889"/>
      <c r="E65" s="890"/>
      <c r="F65" s="890"/>
      <c r="G65" s="891"/>
    </row>
    <row r="66" spans="1:7" s="305" customFormat="1" x14ac:dyDescent="0.25">
      <c r="A66" s="739" t="s">
        <v>397</v>
      </c>
      <c r="B66" s="740"/>
      <c r="C66" s="741"/>
      <c r="D66" s="883"/>
      <c r="E66" s="884"/>
      <c r="F66" s="884"/>
      <c r="G66" s="885"/>
    </row>
    <row r="67" spans="1:7" s="305" customFormat="1" x14ac:dyDescent="0.25">
      <c r="A67" s="596" t="s">
        <v>121</v>
      </c>
      <c r="B67" s="634" t="str">
        <f>'5-Site Interview | Transport'!M38</f>
        <v>motorcycle</v>
      </c>
      <c r="C67" s="635" t="str">
        <f>'5-Site Interview | Transport'!N38</f>
        <v>0 – 0</v>
      </c>
      <c r="D67" s="889" t="str">
        <f>IF('4-ASGM Site Observations'!F23=0,"n/a",'4-ASGM Site Observations'!F23)</f>
        <v>A motorcycle that can carry 2 bags of ore. Each bag is 50 kg.</v>
      </c>
      <c r="E67" s="890"/>
      <c r="F67" s="890"/>
      <c r="G67" s="891"/>
    </row>
    <row r="68" spans="1:7" s="305" customFormat="1" x14ac:dyDescent="0.25">
      <c r="A68" s="597" t="s">
        <v>229</v>
      </c>
      <c r="B68" s="636">
        <f>'5-Site Interview | Transport'!M39</f>
        <v>0.1</v>
      </c>
      <c r="C68" s="637" t="str">
        <f>'5-Site Interview | Transport'!N39</f>
        <v>0.1 – 0.1</v>
      </c>
      <c r="D68" s="889"/>
      <c r="E68" s="890"/>
      <c r="F68" s="890"/>
      <c r="G68" s="891"/>
    </row>
    <row r="69" spans="1:7" s="305" customFormat="1" x14ac:dyDescent="0.25">
      <c r="A69" s="597" t="s">
        <v>231</v>
      </c>
      <c r="B69" s="636">
        <f>'5-Site Interview | Transport'!M43</f>
        <v>1</v>
      </c>
      <c r="C69" s="637" t="str">
        <f>'5-Site Interview | Transport'!N43</f>
        <v>1 – 1</v>
      </c>
      <c r="D69" s="889"/>
      <c r="E69" s="890"/>
      <c r="F69" s="890"/>
      <c r="G69" s="891"/>
    </row>
    <row r="70" spans="1:7" s="305" customFormat="1" x14ac:dyDescent="0.25">
      <c r="A70" s="557" t="s">
        <v>136</v>
      </c>
      <c r="B70" s="636">
        <f>'5-Site Interview | Transport'!M46</f>
        <v>200</v>
      </c>
      <c r="C70" s="637" t="str">
        <f>'5-Site Interview | Transport'!N46</f>
        <v>200 – 200</v>
      </c>
      <c r="D70" s="889"/>
      <c r="E70" s="890"/>
      <c r="F70" s="890"/>
      <c r="G70" s="891"/>
    </row>
    <row r="71" spans="1:7" s="305" customFormat="1" x14ac:dyDescent="0.25">
      <c r="A71" s="557" t="s">
        <v>174</v>
      </c>
      <c r="B71" s="638">
        <f>'5-Site Interview | Transport'!M47</f>
        <v>0.5</v>
      </c>
      <c r="C71" s="639" t="str">
        <f>'5-Site Interview | Transport'!N47</f>
        <v>0.5 – 0.5</v>
      </c>
      <c r="D71" s="889"/>
      <c r="E71" s="890"/>
      <c r="F71" s="890"/>
      <c r="G71" s="891"/>
    </row>
    <row r="72" spans="1:7" s="305" customFormat="1" x14ac:dyDescent="0.25">
      <c r="A72" s="557" t="s">
        <v>177</v>
      </c>
      <c r="B72" s="634">
        <f>'5-Site Interview | Transport'!M48</f>
        <v>115</v>
      </c>
      <c r="C72" s="635" t="str">
        <f>'5-Site Interview | Transport'!N48</f>
        <v>110 – 120</v>
      </c>
      <c r="D72" s="889"/>
      <c r="E72" s="890"/>
      <c r="F72" s="890"/>
      <c r="G72" s="891"/>
    </row>
    <row r="73" spans="1:7" s="305" customFormat="1" x14ac:dyDescent="0.25">
      <c r="A73" s="557" t="s">
        <v>255</v>
      </c>
      <c r="B73" s="640">
        <f>'5-Site Interview | Transport'!M53</f>
        <v>0.4</v>
      </c>
      <c r="C73" s="641" t="str">
        <f>'5-Site Interview | Transport'!N53</f>
        <v>0.4 – 0.4</v>
      </c>
      <c r="D73" s="889"/>
      <c r="E73" s="890"/>
      <c r="F73" s="890"/>
      <c r="G73" s="891"/>
    </row>
    <row r="74" spans="1:7" s="305" customFormat="1" x14ac:dyDescent="0.25">
      <c r="A74" s="739" t="s">
        <v>398</v>
      </c>
      <c r="B74" s="740"/>
      <c r="C74" s="741"/>
      <c r="D74" s="883"/>
      <c r="E74" s="884"/>
      <c r="F74" s="884"/>
      <c r="G74" s="885"/>
    </row>
    <row r="75" spans="1:7" s="305" customFormat="1" x14ac:dyDescent="0.25">
      <c r="A75" s="596" t="s">
        <v>121</v>
      </c>
      <c r="B75" s="634">
        <f>'5-Site Interview | Transport'!M66</f>
        <v>0</v>
      </c>
      <c r="C75" s="635" t="str">
        <f>'5-Site Interview | Transport'!N66</f>
        <v>0 – 0</v>
      </c>
      <c r="D75" s="889" t="str">
        <f>IF('4-ASGM Site Observations'!G23=0,"n/a",'4-ASGM Site Observations'!G23)</f>
        <v>n/a</v>
      </c>
      <c r="E75" s="890"/>
      <c r="F75" s="890"/>
      <c r="G75" s="891"/>
    </row>
    <row r="76" spans="1:7" s="305" customFormat="1" x14ac:dyDescent="0.25">
      <c r="A76" s="597" t="s">
        <v>229</v>
      </c>
      <c r="B76" s="636" t="str">
        <f>'5-Site Interview | Transport'!M67</f>
        <v>---</v>
      </c>
      <c r="C76" s="637" t="str">
        <f>'5-Site Interview | Transport'!N67</f>
        <v>0 – 0</v>
      </c>
      <c r="D76" s="889"/>
      <c r="E76" s="890"/>
      <c r="F76" s="890"/>
      <c r="G76" s="891"/>
    </row>
    <row r="77" spans="1:7" s="305" customFormat="1" x14ac:dyDescent="0.25">
      <c r="A77" s="597" t="s">
        <v>231</v>
      </c>
      <c r="B77" s="636" t="str">
        <f>'5-Site Interview | Transport'!M71</f>
        <v>---</v>
      </c>
      <c r="C77" s="637" t="str">
        <f>'5-Site Interview | Transport'!N71</f>
        <v>0 – 0</v>
      </c>
      <c r="D77" s="889"/>
      <c r="E77" s="890"/>
      <c r="F77" s="890"/>
      <c r="G77" s="891"/>
    </row>
    <row r="78" spans="1:7" s="305" customFormat="1" x14ac:dyDescent="0.25">
      <c r="A78" s="557" t="s">
        <v>136</v>
      </c>
      <c r="B78" s="636" t="str">
        <f>'5-Site Interview | Transport'!M74</f>
        <v>---</v>
      </c>
      <c r="C78" s="637" t="str">
        <f>'5-Site Interview | Transport'!N74</f>
        <v>0 – 0</v>
      </c>
      <c r="D78" s="889"/>
      <c r="E78" s="890"/>
      <c r="F78" s="890"/>
      <c r="G78" s="891"/>
    </row>
    <row r="79" spans="1:7" s="305" customFormat="1" x14ac:dyDescent="0.25">
      <c r="A79" s="557" t="s">
        <v>174</v>
      </c>
      <c r="B79" s="638" t="str">
        <f>'5-Site Interview | Transport'!M75</f>
        <v>---</v>
      </c>
      <c r="C79" s="639" t="str">
        <f>'5-Site Interview | Transport'!N75</f>
        <v>0 – 0</v>
      </c>
      <c r="D79" s="889"/>
      <c r="E79" s="890"/>
      <c r="F79" s="890"/>
      <c r="G79" s="891"/>
    </row>
    <row r="80" spans="1:7" s="305" customFormat="1" x14ac:dyDescent="0.25">
      <c r="A80" s="557" t="s">
        <v>177</v>
      </c>
      <c r="B80" s="634" t="str">
        <f>'5-Site Interview | Transport'!M76</f>
        <v>---</v>
      </c>
      <c r="C80" s="635" t="str">
        <f>'5-Site Interview | Transport'!N76</f>
        <v>0 – 0</v>
      </c>
      <c r="D80" s="889"/>
      <c r="E80" s="890"/>
      <c r="F80" s="890"/>
      <c r="G80" s="891"/>
    </row>
    <row r="81" spans="1:7" s="305" customFormat="1" x14ac:dyDescent="0.25">
      <c r="A81" s="606" t="s">
        <v>255</v>
      </c>
      <c r="B81" s="642" t="str">
        <f>'5-Site Interview | Transport'!M81</f>
        <v>---</v>
      </c>
      <c r="C81" s="643" t="str">
        <f>'5-Site Interview | Transport'!N81</f>
        <v>0 – 0</v>
      </c>
      <c r="D81" s="892"/>
      <c r="E81" s="893"/>
      <c r="F81" s="893"/>
      <c r="G81" s="894"/>
    </row>
    <row r="82" spans="1:7" s="305" customFormat="1" x14ac:dyDescent="0.25">
      <c r="A82" s="742" t="s">
        <v>79</v>
      </c>
      <c r="B82" s="742"/>
      <c r="C82" s="743"/>
      <c r="D82" s="886"/>
      <c r="E82" s="887"/>
      <c r="F82" s="887"/>
      <c r="G82" s="888"/>
    </row>
    <row r="83" spans="1:7" s="305" customFormat="1" ht="15" customHeight="1" x14ac:dyDescent="0.25">
      <c r="A83" s="601" t="s">
        <v>191</v>
      </c>
      <c r="B83" s="724">
        <f>'5-Site Interview | Processing'!M10</f>
        <v>0.4</v>
      </c>
      <c r="C83" s="725" t="str">
        <f>'5-Site Interview | Processing'!N10</f>
        <v>0.4 – 0.4</v>
      </c>
      <c r="D83" s="895" t="str">
        <f>IF('4-ASGM Site Observations'!C33=0,"n/a",'4-ASGM Site Observations'!C33)</f>
        <v>Primary crushing is manual crushing with hammer. Secondary crushing is manual crushing with mortar and pestel. Ore is then milled in ball mills with mercury to undergo whole ore amalgamation. Recipe for one mill: One half bag (~25kg) of ore added to mill with one basin of water, ~200mL of mercury, and balls. Mill turned by hand for 1 hour. The amalgam is retrieved from the ore by squeezing (the liquid is saved for later use). Alalgam is heated to yield sponge gold. A retort is used. Extracting and processing are done by separate workers (extraction workers do not process and vice versa)</v>
      </c>
      <c r="E83" s="896"/>
      <c r="F83" s="896"/>
      <c r="G83" s="897"/>
    </row>
    <row r="84" spans="1:7" s="305" customFormat="1" x14ac:dyDescent="0.25">
      <c r="A84" s="602" t="s">
        <v>162</v>
      </c>
      <c r="B84" s="726">
        <f>'5-Site Interview | Processing'!M11</f>
        <v>4</v>
      </c>
      <c r="C84" s="725" t="str">
        <f>'5-Site Interview | Processing'!N11</f>
        <v>4 – 4</v>
      </c>
      <c r="D84" s="895"/>
      <c r="E84" s="896"/>
      <c r="F84" s="896"/>
      <c r="G84" s="897"/>
    </row>
    <row r="85" spans="1:7" s="305" customFormat="1" x14ac:dyDescent="0.25">
      <c r="A85" s="601" t="s">
        <v>141</v>
      </c>
      <c r="B85" s="726">
        <f>'5-Site Interview | Processing'!M14</f>
        <v>8</v>
      </c>
      <c r="C85" s="725" t="str">
        <f>'5-Site Interview | Processing'!N14</f>
        <v>8 – 8</v>
      </c>
      <c r="D85" s="895"/>
      <c r="E85" s="896"/>
      <c r="F85" s="896"/>
      <c r="G85" s="897"/>
    </row>
    <row r="86" spans="1:7" s="305" customFormat="1" x14ac:dyDescent="0.25">
      <c r="A86" s="601" t="s">
        <v>133</v>
      </c>
      <c r="B86" s="726">
        <f>'5-Site Interview | Processing'!M15</f>
        <v>2</v>
      </c>
      <c r="C86" s="725" t="str">
        <f>'5-Site Interview | Processing'!N15</f>
        <v>2 – 2</v>
      </c>
      <c r="D86" s="895"/>
      <c r="E86" s="896"/>
      <c r="F86" s="896"/>
      <c r="G86" s="897"/>
    </row>
    <row r="87" spans="1:7" s="305" customFormat="1" x14ac:dyDescent="0.25">
      <c r="A87" s="601" t="s">
        <v>136</v>
      </c>
      <c r="B87" s="726">
        <f>'5-Site Interview | Processing'!M18</f>
        <v>200</v>
      </c>
      <c r="C87" s="725" t="str">
        <f>'5-Site Interview | Processing'!N18</f>
        <v>200 – 200</v>
      </c>
      <c r="D87" s="895"/>
      <c r="E87" s="896"/>
      <c r="F87" s="896"/>
      <c r="G87" s="897"/>
    </row>
    <row r="88" spans="1:7" s="305" customFormat="1" x14ac:dyDescent="0.25">
      <c r="A88" s="601" t="s">
        <v>174</v>
      </c>
      <c r="B88" s="724">
        <f>'5-Site Interview | Processing'!M19</f>
        <v>0.5</v>
      </c>
      <c r="C88" s="641" t="str">
        <f>'5-Site Interview | Processing'!N19</f>
        <v>0.5 – 0.5</v>
      </c>
      <c r="D88" s="895"/>
      <c r="E88" s="896"/>
      <c r="F88" s="896"/>
      <c r="G88" s="897"/>
    </row>
    <row r="89" spans="1:7" s="305" customFormat="1" x14ac:dyDescent="0.25">
      <c r="A89" s="601" t="s">
        <v>177</v>
      </c>
      <c r="B89" s="724">
        <f>'5-Site Interview | Processing'!M20</f>
        <v>90</v>
      </c>
      <c r="C89" s="725" t="str">
        <f>'5-Site Interview | Processing'!N20</f>
        <v>80 – 100</v>
      </c>
      <c r="D89" s="895"/>
      <c r="E89" s="896"/>
      <c r="F89" s="896"/>
      <c r="G89" s="897"/>
    </row>
    <row r="90" spans="1:7" s="305" customFormat="1" x14ac:dyDescent="0.25">
      <c r="A90" s="601" t="s">
        <v>178</v>
      </c>
      <c r="B90" s="724" t="str">
        <f>'5-Site Interview | Processing'!M21</f>
        <v>---</v>
      </c>
      <c r="C90" s="725" t="str">
        <f>'5-Site Interview | Processing'!N21</f>
        <v>0 – 0</v>
      </c>
      <c r="D90" s="895"/>
      <c r="E90" s="896"/>
      <c r="F90" s="896"/>
      <c r="G90" s="897"/>
    </row>
    <row r="91" spans="1:7" s="305" customFormat="1" x14ac:dyDescent="0.25">
      <c r="A91" s="603" t="s">
        <v>393</v>
      </c>
      <c r="B91" s="724" t="str">
        <f>'5-Site Interview | Processing'!M22</f>
        <v>---</v>
      </c>
      <c r="C91" s="725" t="str">
        <f>'5-Site Interview | Processing'!N22</f>
        <v>0 – 0</v>
      </c>
      <c r="D91" s="895"/>
      <c r="E91" s="896"/>
      <c r="F91" s="896"/>
      <c r="G91" s="897"/>
    </row>
    <row r="92" spans="1:7" s="305" customFormat="1" x14ac:dyDescent="0.25">
      <c r="A92" s="601" t="s">
        <v>394</v>
      </c>
      <c r="B92" s="724">
        <f>'5-Site Interview | Processing'!M25</f>
        <v>7.5</v>
      </c>
      <c r="C92" s="725" t="str">
        <f>'5-Site Interview | Processing'!N25</f>
        <v>5 – 10</v>
      </c>
      <c r="D92" s="895"/>
      <c r="E92" s="896"/>
      <c r="F92" s="896"/>
      <c r="G92" s="897"/>
    </row>
    <row r="93" spans="1:7" s="305" customFormat="1" x14ac:dyDescent="0.25">
      <c r="A93" s="601" t="s">
        <v>395</v>
      </c>
      <c r="B93" s="744">
        <f>'6-HgAu Ratio measures'!J29</f>
        <v>6.8684274288048508</v>
      </c>
      <c r="C93" s="641" t="str">
        <f>'6-HgAu Ratio measures'!K29</f>
        <v>6.39 – 7.6</v>
      </c>
      <c r="D93" s="895"/>
      <c r="E93" s="896"/>
      <c r="F93" s="896"/>
      <c r="G93" s="897"/>
    </row>
    <row r="94" spans="1:7" s="305" customFormat="1" x14ac:dyDescent="0.25">
      <c r="A94" s="601" t="s">
        <v>181</v>
      </c>
      <c r="B94" s="727">
        <f>'5-Site Interview | Processing'!M28</f>
        <v>0.8</v>
      </c>
      <c r="C94" s="728" t="str">
        <f>'5-Site Interview | Processing'!N28</f>
        <v>0.8 – 0.8</v>
      </c>
      <c r="D94" s="895"/>
      <c r="E94" s="896"/>
      <c r="F94" s="896"/>
      <c r="G94" s="897"/>
    </row>
    <row r="95" spans="1:7" s="305" customFormat="1" x14ac:dyDescent="0.25">
      <c r="A95" s="568" t="s">
        <v>155</v>
      </c>
      <c r="B95" s="729">
        <f>'5-Site Interview | Processing'!M34</f>
        <v>5110</v>
      </c>
      <c r="C95" s="728" t="str">
        <f>'5-Site Interview | Processing'!N34</f>
        <v>4900 – 5320</v>
      </c>
      <c r="D95" s="895"/>
      <c r="E95" s="896"/>
      <c r="F95" s="896"/>
      <c r="G95" s="897"/>
    </row>
    <row r="96" spans="1:7" s="305" customFormat="1" x14ac:dyDescent="0.25">
      <c r="A96" s="742" t="s">
        <v>347</v>
      </c>
      <c r="B96" s="742"/>
      <c r="C96" s="743"/>
      <c r="D96" s="886"/>
      <c r="E96" s="887"/>
      <c r="F96" s="887"/>
      <c r="G96" s="888"/>
    </row>
    <row r="97" spans="1:7" s="305" customFormat="1" x14ac:dyDescent="0.25">
      <c r="A97" s="601" t="s">
        <v>191</v>
      </c>
      <c r="B97" s="724">
        <f>'5-Site Interview | Processing'!M42</f>
        <v>1.65</v>
      </c>
      <c r="C97" s="725" t="str">
        <f>'5-Site Interview | Processing'!N42</f>
        <v>1.5 – 1.8</v>
      </c>
      <c r="D97" s="895" t="str">
        <f>IF('4-ASGM Site Observations'!F33=0,"n/a",'4-ASGM Site Observations'!F33)</f>
        <v>The alliuvial material is concentrated by washing/sluicing. Ore concentrate is then amalgamated. The amalgam is retrieved from the ore by squeezing (the liquid is saved for later use). The amalgam is heated to yield sponge gold. No retort is used here. Extracting and processing are done by separate workers (extraction workers do not process and vice versa)</v>
      </c>
      <c r="E97" s="896"/>
      <c r="F97" s="896"/>
      <c r="G97" s="897"/>
    </row>
    <row r="98" spans="1:7" s="305" customFormat="1" x14ac:dyDescent="0.25">
      <c r="A98" s="602" t="s">
        <v>162</v>
      </c>
      <c r="B98" s="726">
        <f>'5-Site Interview | Processing'!M43</f>
        <v>4</v>
      </c>
      <c r="C98" s="725" t="str">
        <f>'5-Site Interview | Processing'!N43</f>
        <v>4 – 4</v>
      </c>
      <c r="D98" s="895"/>
      <c r="E98" s="896"/>
      <c r="F98" s="896"/>
      <c r="G98" s="897"/>
    </row>
    <row r="99" spans="1:7" s="305" customFormat="1" x14ac:dyDescent="0.25">
      <c r="A99" s="601" t="s">
        <v>141</v>
      </c>
      <c r="B99" s="726">
        <f>'5-Site Interview | Processing'!M46</f>
        <v>8</v>
      </c>
      <c r="C99" s="725" t="str">
        <f>'5-Site Interview | Processing'!N46</f>
        <v>8 – 8</v>
      </c>
      <c r="D99" s="895"/>
      <c r="E99" s="896"/>
      <c r="F99" s="896"/>
      <c r="G99" s="897"/>
    </row>
    <row r="100" spans="1:7" s="305" customFormat="1" x14ac:dyDescent="0.25">
      <c r="A100" s="601" t="s">
        <v>133</v>
      </c>
      <c r="B100" s="726">
        <f>'5-Site Interview | Processing'!M47</f>
        <v>2</v>
      </c>
      <c r="C100" s="725" t="str">
        <f>'5-Site Interview | Processing'!N47</f>
        <v>2 – 2</v>
      </c>
      <c r="D100" s="895"/>
      <c r="E100" s="896"/>
      <c r="F100" s="896"/>
      <c r="G100" s="897"/>
    </row>
    <row r="101" spans="1:7" s="305" customFormat="1" x14ac:dyDescent="0.25">
      <c r="A101" s="601" t="s">
        <v>136</v>
      </c>
      <c r="B101" s="726">
        <f>'5-Site Interview | Processing'!M50</f>
        <v>200</v>
      </c>
      <c r="C101" s="725" t="str">
        <f>'5-Site Interview | Processing'!N50</f>
        <v>200 – 200</v>
      </c>
      <c r="D101" s="895"/>
      <c r="E101" s="896"/>
      <c r="F101" s="896"/>
      <c r="G101" s="897"/>
    </row>
    <row r="102" spans="1:7" s="305" customFormat="1" x14ac:dyDescent="0.25">
      <c r="A102" s="601" t="s">
        <v>174</v>
      </c>
      <c r="B102" s="724">
        <f>'5-Site Interview | Processing'!M51</f>
        <v>0.5</v>
      </c>
      <c r="C102" s="641" t="str">
        <f>'5-Site Interview | Processing'!N51</f>
        <v>0.5 – 0.5</v>
      </c>
      <c r="D102" s="895"/>
      <c r="E102" s="896"/>
      <c r="F102" s="896"/>
      <c r="G102" s="897"/>
    </row>
    <row r="103" spans="1:7" s="305" customFormat="1" x14ac:dyDescent="0.25">
      <c r="A103" s="601" t="s">
        <v>177</v>
      </c>
      <c r="B103" s="724">
        <f>'5-Site Interview | Processing'!M52</f>
        <v>90</v>
      </c>
      <c r="C103" s="725" t="str">
        <f>'5-Site Interview | Processing'!N52</f>
        <v>80 – 100</v>
      </c>
      <c r="D103" s="895"/>
      <c r="E103" s="896"/>
      <c r="F103" s="896"/>
      <c r="G103" s="897"/>
    </row>
    <row r="104" spans="1:7" s="305" customFormat="1" x14ac:dyDescent="0.25">
      <c r="A104" s="601" t="s">
        <v>178</v>
      </c>
      <c r="B104" s="724" t="str">
        <f>'5-Site Interview | Processing'!M53</f>
        <v>---</v>
      </c>
      <c r="C104" s="725" t="str">
        <f>'5-Site Interview | Processing'!N53</f>
        <v>0 – 0</v>
      </c>
      <c r="D104" s="895"/>
      <c r="E104" s="896"/>
      <c r="F104" s="896"/>
      <c r="G104" s="897"/>
    </row>
    <row r="105" spans="1:7" s="305" customFormat="1" x14ac:dyDescent="0.25">
      <c r="A105" s="603" t="s">
        <v>380</v>
      </c>
      <c r="B105" s="724" t="str">
        <f>'5-Site Interview | Processing'!M54</f>
        <v>---</v>
      </c>
      <c r="C105" s="725" t="str">
        <f>'5-Site Interview | Processing'!N54</f>
        <v>0 – 0</v>
      </c>
      <c r="D105" s="895"/>
      <c r="E105" s="896"/>
      <c r="F105" s="896"/>
      <c r="G105" s="897"/>
    </row>
    <row r="106" spans="1:7" s="305" customFormat="1" x14ac:dyDescent="0.25">
      <c r="A106" s="601" t="s">
        <v>394</v>
      </c>
      <c r="B106" s="724">
        <f>'5-Site Interview | Processing'!M57</f>
        <v>7.5</v>
      </c>
      <c r="C106" s="725" t="str">
        <f>'5-Site Interview | Processing'!N57</f>
        <v>5 – 10</v>
      </c>
      <c r="D106" s="895"/>
      <c r="E106" s="896"/>
      <c r="F106" s="896"/>
      <c r="G106" s="897"/>
    </row>
    <row r="107" spans="1:7" s="305" customFormat="1" x14ac:dyDescent="0.25">
      <c r="A107" s="601" t="s">
        <v>395</v>
      </c>
      <c r="B107" s="744">
        <f>'6-HgAu Ratio measures'!J57</f>
        <v>1.7872688463510358</v>
      </c>
      <c r="C107" s="736" t="str">
        <f>'6-HgAu Ratio measures'!K57</f>
        <v>1.69 – 1.94</v>
      </c>
      <c r="D107" s="895"/>
      <c r="E107" s="896"/>
      <c r="F107" s="896"/>
      <c r="G107" s="897"/>
    </row>
    <row r="108" spans="1:7" s="305" customFormat="1" x14ac:dyDescent="0.25">
      <c r="A108" s="601" t="s">
        <v>181</v>
      </c>
      <c r="B108" s="729">
        <f>'5-Site Interview | Processing'!M60</f>
        <v>3.3</v>
      </c>
      <c r="C108" s="730" t="str">
        <f>'5-Site Interview | Processing'!N60</f>
        <v>3 – 3.6</v>
      </c>
      <c r="D108" s="895"/>
      <c r="E108" s="896"/>
      <c r="F108" s="896"/>
      <c r="G108" s="897"/>
    </row>
    <row r="109" spans="1:7" s="305" customFormat="1" x14ac:dyDescent="0.25">
      <c r="A109" s="568" t="s">
        <v>155</v>
      </c>
      <c r="B109" s="729">
        <f>'5-Site Interview | Processing'!M66</f>
        <v>5400</v>
      </c>
      <c r="C109" s="728" t="str">
        <f>'5-Site Interview | Processing'!N66</f>
        <v>5130 – 5670</v>
      </c>
      <c r="D109" s="895"/>
      <c r="E109" s="896"/>
      <c r="F109" s="896"/>
      <c r="G109" s="897"/>
    </row>
    <row r="110" spans="1:7" s="305" customFormat="1" x14ac:dyDescent="0.25">
      <c r="A110" s="742" t="s">
        <v>348</v>
      </c>
      <c r="B110" s="742"/>
      <c r="C110" s="743"/>
      <c r="D110" s="886"/>
      <c r="E110" s="887"/>
      <c r="F110" s="887"/>
      <c r="G110" s="888"/>
    </row>
    <row r="111" spans="1:7" s="305" customFormat="1" x14ac:dyDescent="0.25">
      <c r="A111" s="601" t="s">
        <v>191</v>
      </c>
      <c r="B111" s="724" t="str">
        <f>'5-Site Interview | Processing'!M74</f>
        <v>---</v>
      </c>
      <c r="C111" s="725" t="str">
        <f>'5-Site Interview | Processing'!N74</f>
        <v>0 – 0</v>
      </c>
      <c r="D111" s="895" t="str">
        <f>IF('4-ASGM Site Observations'!G33=0,"n/a",'4-ASGM Site Observations'!G33)</f>
        <v>n/a</v>
      </c>
      <c r="E111" s="896"/>
      <c r="F111" s="896"/>
      <c r="G111" s="897"/>
    </row>
    <row r="112" spans="1:7" s="305" customFormat="1" x14ac:dyDescent="0.25">
      <c r="A112" s="602" t="s">
        <v>162</v>
      </c>
      <c r="B112" s="726" t="str">
        <f>'5-Site Interview | Processing'!M75</f>
        <v>---</v>
      </c>
      <c r="C112" s="725" t="str">
        <f>'5-Site Interview | Processing'!N75</f>
        <v>0 – 0</v>
      </c>
      <c r="D112" s="895"/>
      <c r="E112" s="896"/>
      <c r="F112" s="896"/>
      <c r="G112" s="897"/>
    </row>
    <row r="113" spans="1:7" s="305" customFormat="1" x14ac:dyDescent="0.25">
      <c r="A113" s="601" t="s">
        <v>141</v>
      </c>
      <c r="B113" s="726" t="str">
        <f>'5-Site Interview | Processing'!M78</f>
        <v>---</v>
      </c>
      <c r="C113" s="725" t="str">
        <f>'5-Site Interview | Processing'!N78</f>
        <v>0 – 0</v>
      </c>
      <c r="D113" s="895"/>
      <c r="E113" s="896"/>
      <c r="F113" s="896"/>
      <c r="G113" s="897"/>
    </row>
    <row r="114" spans="1:7" s="305" customFormat="1" x14ac:dyDescent="0.25">
      <c r="A114" s="601" t="s">
        <v>133</v>
      </c>
      <c r="B114" s="726" t="str">
        <f>'5-Site Interview | Processing'!M79</f>
        <v>---</v>
      </c>
      <c r="C114" s="725" t="str">
        <f>'5-Site Interview | Processing'!N79</f>
        <v>0 – 0</v>
      </c>
      <c r="D114" s="895"/>
      <c r="E114" s="896"/>
      <c r="F114" s="896"/>
      <c r="G114" s="897"/>
    </row>
    <row r="115" spans="1:7" s="305" customFormat="1" x14ac:dyDescent="0.25">
      <c r="A115" s="601" t="s">
        <v>136</v>
      </c>
      <c r="B115" s="726" t="str">
        <f>'5-Site Interview | Processing'!M82</f>
        <v>---</v>
      </c>
      <c r="C115" s="725" t="str">
        <f>'5-Site Interview | Processing'!N82</f>
        <v>0 – 0</v>
      </c>
      <c r="D115" s="895"/>
      <c r="E115" s="896"/>
      <c r="F115" s="896"/>
      <c r="G115" s="897"/>
    </row>
    <row r="116" spans="1:7" s="305" customFormat="1" x14ac:dyDescent="0.25">
      <c r="A116" s="601" t="s">
        <v>174</v>
      </c>
      <c r="B116" s="724" t="str">
        <f>'5-Site Interview | Processing'!M83</f>
        <v>---</v>
      </c>
      <c r="C116" s="641" t="str">
        <f>'5-Site Interview | Processing'!N83</f>
        <v>0 – 0</v>
      </c>
      <c r="D116" s="895"/>
      <c r="E116" s="896"/>
      <c r="F116" s="896"/>
      <c r="G116" s="897"/>
    </row>
    <row r="117" spans="1:7" s="305" customFormat="1" x14ac:dyDescent="0.25">
      <c r="A117" s="601" t="s">
        <v>177</v>
      </c>
      <c r="B117" s="724" t="str">
        <f>'5-Site Interview | Processing'!M84</f>
        <v>---</v>
      </c>
      <c r="C117" s="725" t="str">
        <f>'5-Site Interview | Processing'!N84</f>
        <v>0 – 0</v>
      </c>
      <c r="D117" s="895"/>
      <c r="E117" s="896"/>
      <c r="F117" s="896"/>
      <c r="G117" s="897"/>
    </row>
    <row r="118" spans="1:7" s="305" customFormat="1" x14ac:dyDescent="0.25">
      <c r="A118" s="601" t="s">
        <v>178</v>
      </c>
      <c r="B118" s="724" t="str">
        <f>'5-Site Interview | Processing'!M85</f>
        <v>---</v>
      </c>
      <c r="C118" s="725" t="str">
        <f>'5-Site Interview | Processing'!N85</f>
        <v>0 – 0</v>
      </c>
      <c r="D118" s="895"/>
      <c r="E118" s="896"/>
      <c r="F118" s="896"/>
      <c r="G118" s="897"/>
    </row>
    <row r="119" spans="1:7" s="305" customFormat="1" x14ac:dyDescent="0.25">
      <c r="A119" s="603" t="s">
        <v>380</v>
      </c>
      <c r="B119" s="724" t="str">
        <f>'5-Site Interview | Processing'!M86</f>
        <v>---</v>
      </c>
      <c r="C119" s="725" t="str">
        <f>'5-Site Interview | Processing'!N86</f>
        <v>0 – 0</v>
      </c>
      <c r="D119" s="895"/>
      <c r="E119" s="896"/>
      <c r="F119" s="896"/>
      <c r="G119" s="897"/>
    </row>
    <row r="120" spans="1:7" s="305" customFormat="1" x14ac:dyDescent="0.25">
      <c r="A120" s="601" t="s">
        <v>394</v>
      </c>
      <c r="B120" s="724" t="str">
        <f>'5-Site Interview | Processing'!M89</f>
        <v>---</v>
      </c>
      <c r="C120" s="725" t="str">
        <f>'5-Site Interview | Processing'!N89</f>
        <v>0 – 0</v>
      </c>
      <c r="D120" s="895"/>
      <c r="E120" s="896"/>
      <c r="F120" s="896"/>
      <c r="G120" s="897"/>
    </row>
    <row r="121" spans="1:7" s="305" customFormat="1" x14ac:dyDescent="0.25">
      <c r="A121" s="601" t="s">
        <v>395</v>
      </c>
      <c r="B121" s="744" t="str">
        <f>'6-HgAu Ratio measures'!J85</f>
        <v>0</v>
      </c>
      <c r="C121" s="641" t="str">
        <f>'6-HgAu Ratio measures'!K85</f>
        <v>0 – 0</v>
      </c>
      <c r="D121" s="895"/>
      <c r="E121" s="896"/>
      <c r="F121" s="896"/>
      <c r="G121" s="897"/>
    </row>
    <row r="122" spans="1:7" s="305" customFormat="1" x14ac:dyDescent="0.25">
      <c r="A122" s="601" t="s">
        <v>181</v>
      </c>
      <c r="B122" s="729" t="str">
        <f>'5-Site Interview | Processing'!M92</f>
        <v>0</v>
      </c>
      <c r="C122" s="728" t="str">
        <f>'5-Site Interview | Processing'!N92</f>
        <v>0 – 0</v>
      </c>
      <c r="D122" s="895"/>
      <c r="E122" s="896"/>
      <c r="F122" s="896"/>
      <c r="G122" s="897"/>
    </row>
    <row r="123" spans="1:7" s="305" customFormat="1" x14ac:dyDescent="0.25">
      <c r="A123" s="604" t="s">
        <v>155</v>
      </c>
      <c r="B123" s="737" t="str">
        <f>'5-Site Interview | Processing'!M98</f>
        <v>0</v>
      </c>
      <c r="C123" s="745" t="str">
        <f>'5-Site Interview | Processing'!N98</f>
        <v>0 – 0</v>
      </c>
      <c r="D123" s="898"/>
      <c r="E123" s="899"/>
      <c r="F123" s="899"/>
      <c r="G123" s="900"/>
    </row>
    <row r="124" spans="1:7" s="305" customFormat="1" x14ac:dyDescent="0.25">
      <c r="A124" s="644" t="s">
        <v>432</v>
      </c>
      <c r="B124" s="746"/>
      <c r="C124" s="747"/>
      <c r="D124" s="748"/>
      <c r="E124" s="748"/>
      <c r="F124" s="748"/>
      <c r="G124" s="748"/>
    </row>
    <row r="125" spans="1:7" s="305" customFormat="1" x14ac:dyDescent="0.25">
      <c r="A125" s="749" t="s">
        <v>433</v>
      </c>
      <c r="B125" s="750">
        <f>'5-Site Interview | Earnings'!M11</f>
        <v>0.32499999999999996</v>
      </c>
      <c r="C125" s="751" t="str">
        <f>'5-Site Interview | Earnings'!N11</f>
        <v>30% – 35%</v>
      </c>
      <c r="D125" s="752"/>
      <c r="E125" s="752"/>
      <c r="F125" s="752"/>
      <c r="G125" s="752"/>
    </row>
    <row r="126" spans="1:7" s="305" customFormat="1" x14ac:dyDescent="0.25">
      <c r="A126" s="749" t="s">
        <v>434</v>
      </c>
      <c r="B126" s="750" t="str">
        <f>'5-Site Interview | Earnings'!M12</f>
        <v>n/a</v>
      </c>
      <c r="C126" s="751" t="str">
        <f>'5-Site Interview | Earnings'!N12</f>
        <v>0% – 0%</v>
      </c>
      <c r="D126" s="752"/>
      <c r="E126" s="752"/>
      <c r="F126" s="752"/>
      <c r="G126" s="752"/>
    </row>
    <row r="127" spans="1:7" s="305" customFormat="1" x14ac:dyDescent="0.25">
      <c r="A127" s="749" t="s">
        <v>435</v>
      </c>
      <c r="B127" s="750">
        <f>'5-Site Interview | Extraction'!M97</f>
        <v>100</v>
      </c>
      <c r="C127" s="751" t="str">
        <f>'5-Site Interview | Extraction'!N97</f>
        <v>80 – 120</v>
      </c>
      <c r="D127" s="752"/>
      <c r="E127" s="752"/>
      <c r="F127" s="752"/>
      <c r="G127" s="752"/>
    </row>
    <row r="128" spans="1:7" s="305" customFormat="1" x14ac:dyDescent="0.25">
      <c r="A128" s="749" t="s">
        <v>436</v>
      </c>
      <c r="B128" s="750">
        <f>'5-Site Interview | Processing'!M103</f>
        <v>90</v>
      </c>
      <c r="C128" s="751" t="str">
        <f>'5-Site Interview | Processing'!N103</f>
        <v>80 – 100</v>
      </c>
      <c r="D128" s="752"/>
      <c r="E128" s="752"/>
      <c r="F128" s="752"/>
      <c r="G128" s="752"/>
    </row>
    <row r="129" spans="1:67" x14ac:dyDescent="0.25">
      <c r="A129" s="749" t="s">
        <v>437</v>
      </c>
      <c r="B129" s="750">
        <f>'5-Site Interview | Transport'!M91</f>
        <v>115</v>
      </c>
      <c r="C129" s="751" t="str">
        <f>'5-Site Interview | Transport'!N91</f>
        <v>110 – 120</v>
      </c>
      <c r="D129" s="752"/>
      <c r="E129" s="752"/>
      <c r="F129" s="752"/>
      <c r="G129" s="752"/>
      <c r="H129" s="305"/>
      <c r="I129" s="305"/>
      <c r="J129" s="305"/>
      <c r="K129" s="305"/>
      <c r="L129" s="305"/>
      <c r="M129" s="305"/>
      <c r="N129" s="305"/>
      <c r="O129" s="305"/>
      <c r="P129" s="305"/>
      <c r="Q129" s="305"/>
    </row>
    <row r="130" spans="1:67" x14ac:dyDescent="0.25">
      <c r="A130" s="410"/>
      <c r="B130" s="753"/>
      <c r="C130" s="753"/>
      <c r="D130" s="753"/>
      <c r="E130" s="753"/>
      <c r="F130" s="754"/>
      <c r="G130" s="295"/>
      <c r="H130" s="753"/>
      <c r="I130" s="753"/>
      <c r="J130" s="755"/>
      <c r="K130" s="756"/>
      <c r="L130" s="757"/>
      <c r="M130" s="757"/>
      <c r="N130" s="305"/>
      <c r="O130" s="305"/>
      <c r="P130" s="305"/>
      <c r="Q130" s="305"/>
    </row>
    <row r="131" spans="1:67" ht="18.75" x14ac:dyDescent="0.25">
      <c r="A131" s="882" t="str">
        <f>"Site-Level Baseline Estimates for "&amp;'1-Location Info'!C3</f>
        <v>Site-Level Baseline Estimates for Placerton</v>
      </c>
      <c r="B131" s="882"/>
      <c r="C131" s="882"/>
      <c r="D131" s="758"/>
      <c r="E131" s="758"/>
      <c r="F131" s="758"/>
      <c r="G131" s="758"/>
      <c r="H131" s="758"/>
      <c r="I131" s="758"/>
      <c r="J131" s="758"/>
      <c r="N131" s="305"/>
      <c r="O131" s="305"/>
      <c r="P131" s="305"/>
      <c r="Q131" s="305"/>
    </row>
    <row r="132" spans="1:67" x14ac:dyDescent="0.25">
      <c r="A132" s="305"/>
      <c r="B132" s="759"/>
      <c r="C132" s="760"/>
      <c r="D132" s="761"/>
      <c r="E132" s="761"/>
      <c r="F132" s="761"/>
      <c r="G132" s="761"/>
      <c r="J132" s="761"/>
      <c r="K132" s="761"/>
      <c r="L132" s="761"/>
    </row>
    <row r="133" spans="1:67" x14ac:dyDescent="0.25">
      <c r="A133" s="762" t="s">
        <v>406</v>
      </c>
      <c r="B133" s="763" t="s">
        <v>345</v>
      </c>
      <c r="C133" s="764" t="s">
        <v>25</v>
      </c>
      <c r="D133" s="372"/>
      <c r="E133" s="372"/>
      <c r="F133" s="372"/>
      <c r="G133" s="372"/>
      <c r="H133" s="372"/>
      <c r="I133" s="372"/>
      <c r="J133" s="372"/>
      <c r="K133" s="372"/>
      <c r="L133" s="372"/>
      <c r="M133" s="372"/>
      <c r="N133" s="372"/>
      <c r="O133" s="372"/>
      <c r="P133" s="372"/>
      <c r="Q133" s="372"/>
      <c r="R133" s="372"/>
      <c r="S133" s="372"/>
      <c r="T133" s="372"/>
      <c r="U133" s="372"/>
      <c r="V133" s="372"/>
      <c r="W133" s="372"/>
      <c r="X133" s="372"/>
      <c r="Y133" s="372"/>
    </row>
    <row r="134" spans="1:67" x14ac:dyDescent="0.25">
      <c r="A134" s="557" t="s">
        <v>365</v>
      </c>
      <c r="B134" s="765">
        <f>'5-Site Interview | Extraction'!M98</f>
        <v>20800</v>
      </c>
      <c r="C134" s="766" t="str">
        <f>'5-Site Interview | Extraction'!N98</f>
        <v>18000 – 23600</v>
      </c>
      <c r="D134" s="372"/>
      <c r="E134" s="372"/>
      <c r="F134" s="372"/>
      <c r="G134" s="372"/>
      <c r="H134" s="372"/>
      <c r="I134" s="372"/>
      <c r="J134" s="372"/>
      <c r="K134" s="372"/>
      <c r="L134" s="372"/>
      <c r="M134" s="372"/>
      <c r="N134" s="372"/>
      <c r="O134" s="372"/>
      <c r="P134" s="372"/>
      <c r="Q134" s="372"/>
      <c r="R134" s="372"/>
      <c r="S134" s="372"/>
      <c r="T134" s="372"/>
      <c r="U134" s="372"/>
      <c r="V134" s="372"/>
      <c r="W134" s="372"/>
      <c r="X134" s="372"/>
      <c r="Y134" s="372"/>
    </row>
    <row r="135" spans="1:67" x14ac:dyDescent="0.25">
      <c r="A135" s="557" t="s">
        <v>366</v>
      </c>
      <c r="B135" s="765">
        <f>'5-Site Interview | Processing'!M106</f>
        <v>20940</v>
      </c>
      <c r="C135" s="767" t="str">
        <f>'5-Site Interview | Processing'!N106</f>
        <v>19000 – 22880</v>
      </c>
      <c r="D135" s="372"/>
      <c r="E135" s="372"/>
      <c r="F135" s="372"/>
      <c r="G135" s="372"/>
      <c r="H135" s="372"/>
      <c r="I135" s="372"/>
      <c r="J135" s="372"/>
      <c r="K135" s="372"/>
      <c r="L135" s="372"/>
      <c r="M135" s="372"/>
      <c r="N135" s="372"/>
      <c r="O135" s="372"/>
      <c r="P135" s="372"/>
      <c r="Q135" s="372"/>
      <c r="R135" s="372"/>
      <c r="S135" s="372"/>
      <c r="T135" s="372"/>
      <c r="U135" s="372"/>
      <c r="V135" s="372"/>
      <c r="W135" s="372"/>
      <c r="X135" s="372"/>
      <c r="Y135" s="372"/>
    </row>
    <row r="136" spans="1:67" x14ac:dyDescent="0.25">
      <c r="A136" s="557" t="s">
        <v>385</v>
      </c>
      <c r="B136" s="765">
        <f>'5-Site Interview | Transport'!M93</f>
        <v>4560</v>
      </c>
      <c r="C136" s="766" t="str">
        <f>'5-Site Interview | Transport'!N93</f>
        <v>4000 – 5120</v>
      </c>
      <c r="D136" s="372"/>
      <c r="E136" s="372"/>
      <c r="F136" s="372"/>
      <c r="G136" s="372"/>
      <c r="H136" s="372"/>
      <c r="I136" s="372"/>
      <c r="J136" s="372"/>
      <c r="K136" s="372"/>
      <c r="L136" s="372"/>
      <c r="M136" s="372"/>
      <c r="N136" s="372"/>
      <c r="O136" s="372"/>
      <c r="P136" s="372"/>
      <c r="Q136" s="372"/>
      <c r="R136" s="372"/>
      <c r="S136" s="372"/>
      <c r="T136" s="372"/>
      <c r="U136" s="372"/>
      <c r="V136" s="372"/>
      <c r="W136" s="372"/>
      <c r="X136" s="372"/>
      <c r="Y136" s="372"/>
    </row>
    <row r="137" spans="1:67" x14ac:dyDescent="0.25">
      <c r="A137" s="768" t="s">
        <v>367</v>
      </c>
      <c r="B137" s="769">
        <f>AVERAGE(B134:B136)</f>
        <v>15433.333333333334</v>
      </c>
      <c r="C137" s="770"/>
      <c r="D137" s="372"/>
      <c r="E137" s="372"/>
      <c r="F137" s="372"/>
      <c r="G137" s="372"/>
      <c r="H137" s="372"/>
      <c r="I137" s="372"/>
      <c r="J137" s="372"/>
      <c r="K137" s="372"/>
      <c r="L137" s="372"/>
      <c r="M137" s="372"/>
      <c r="N137" s="372"/>
      <c r="O137" s="372"/>
      <c r="P137" s="372"/>
      <c r="Q137" s="372"/>
      <c r="R137" s="372"/>
      <c r="S137" s="372"/>
      <c r="T137" s="372"/>
      <c r="U137" s="372"/>
      <c r="V137" s="372"/>
      <c r="W137" s="372"/>
      <c r="X137" s="372"/>
      <c r="Y137" s="372"/>
    </row>
    <row r="138" spans="1:67" s="271" customFormat="1" x14ac:dyDescent="0.25">
      <c r="A138" s="762" t="s">
        <v>364</v>
      </c>
      <c r="B138" s="771"/>
      <c r="C138" s="772"/>
      <c r="D138" s="372"/>
      <c r="H138" s="372"/>
      <c r="I138" s="372"/>
      <c r="J138" s="372"/>
      <c r="K138" s="372"/>
      <c r="L138" s="372"/>
      <c r="M138" s="372"/>
      <c r="N138" s="372"/>
      <c r="O138" s="372"/>
      <c r="P138" s="372"/>
      <c r="Q138" s="372"/>
      <c r="R138" s="372"/>
      <c r="S138" s="372"/>
      <c r="T138" s="372"/>
      <c r="U138" s="372"/>
      <c r="V138" s="372"/>
      <c r="W138" s="372"/>
      <c r="X138" s="372"/>
      <c r="Y138" s="372"/>
      <c r="Z138" s="305"/>
      <c r="AA138" s="305"/>
      <c r="AB138" s="305"/>
      <c r="AC138" s="305"/>
      <c r="AD138" s="305"/>
      <c r="AE138" s="305"/>
      <c r="AF138" s="305"/>
      <c r="AG138" s="305"/>
      <c r="AH138" s="305"/>
      <c r="AI138" s="305"/>
      <c r="AJ138" s="305"/>
      <c r="AK138" s="305"/>
      <c r="AL138" s="305"/>
      <c r="AM138" s="305"/>
      <c r="AN138" s="305"/>
      <c r="AO138" s="305"/>
      <c r="AP138" s="305"/>
      <c r="AQ138" s="305"/>
      <c r="AR138" s="305"/>
      <c r="AS138" s="305"/>
      <c r="AT138" s="305"/>
      <c r="AU138" s="305"/>
      <c r="AV138" s="305"/>
      <c r="AW138" s="305"/>
      <c r="AX138" s="305"/>
      <c r="AY138" s="305"/>
      <c r="AZ138" s="305"/>
      <c r="BA138" s="305"/>
      <c r="BB138" s="305"/>
      <c r="BC138" s="305"/>
      <c r="BD138" s="305"/>
      <c r="BE138" s="305"/>
      <c r="BF138" s="305"/>
      <c r="BG138" s="305"/>
      <c r="BH138" s="305"/>
      <c r="BI138" s="305"/>
      <c r="BJ138" s="305"/>
      <c r="BK138" s="305"/>
      <c r="BL138" s="305"/>
      <c r="BM138" s="305"/>
      <c r="BN138" s="305"/>
      <c r="BO138" s="305"/>
    </row>
    <row r="139" spans="1:67" s="776" customFormat="1" x14ac:dyDescent="0.25">
      <c r="A139" s="557" t="s">
        <v>365</v>
      </c>
      <c r="B139" s="773">
        <f>'5-Site Interview | Extraction'!M99</f>
        <v>59.28</v>
      </c>
      <c r="C139" s="774" t="str">
        <f>'5-Site Interview | Extraction'!N99</f>
        <v>53 – 65</v>
      </c>
      <c r="D139" s="761"/>
      <c r="E139" s="881" t="s">
        <v>417</v>
      </c>
      <c r="F139" s="881"/>
      <c r="G139" s="881"/>
      <c r="H139" s="881"/>
      <c r="I139" s="761"/>
      <c r="J139" s="761"/>
      <c r="K139" s="761"/>
      <c r="L139" s="761"/>
      <c r="M139" s="761"/>
      <c r="N139" s="761"/>
      <c r="O139" s="761"/>
      <c r="P139" s="761"/>
      <c r="Q139" s="761"/>
      <c r="R139" s="761"/>
      <c r="S139" s="761"/>
      <c r="T139" s="761"/>
      <c r="U139" s="761"/>
      <c r="V139" s="761"/>
      <c r="W139" s="761"/>
      <c r="X139" s="761"/>
      <c r="Y139" s="761"/>
      <c r="Z139" s="775"/>
      <c r="AA139" s="775"/>
      <c r="AB139" s="775"/>
      <c r="AC139" s="775"/>
      <c r="AD139" s="775"/>
      <c r="AE139" s="775"/>
      <c r="AF139" s="775"/>
      <c r="AG139" s="775"/>
      <c r="AH139" s="775"/>
      <c r="AI139" s="775"/>
      <c r="AJ139" s="775"/>
      <c r="AK139" s="775"/>
      <c r="AL139" s="775"/>
      <c r="AM139" s="775"/>
      <c r="AN139" s="775"/>
      <c r="AO139" s="775"/>
      <c r="AP139" s="775"/>
      <c r="AQ139" s="775"/>
      <c r="AR139" s="775"/>
      <c r="AS139" s="775"/>
      <c r="AT139" s="775"/>
      <c r="AU139" s="775"/>
      <c r="AV139" s="775"/>
      <c r="AW139" s="775"/>
      <c r="AX139" s="775"/>
      <c r="AY139" s="775"/>
      <c r="AZ139" s="775"/>
      <c r="BA139" s="775"/>
      <c r="BB139" s="775"/>
      <c r="BC139" s="775"/>
      <c r="BD139" s="775"/>
      <c r="BE139" s="775"/>
      <c r="BF139" s="775"/>
      <c r="BG139" s="775"/>
      <c r="BH139" s="775"/>
      <c r="BI139" s="775"/>
      <c r="BJ139" s="775"/>
      <c r="BK139" s="775"/>
      <c r="BL139" s="775"/>
      <c r="BM139" s="775"/>
      <c r="BN139" s="775"/>
      <c r="BO139" s="775"/>
    </row>
    <row r="140" spans="1:67" s="776" customFormat="1" x14ac:dyDescent="0.25">
      <c r="A140" s="557" t="s">
        <v>366</v>
      </c>
      <c r="B140" s="773">
        <f>'5-Site Interview | Processing'!M107</f>
        <v>58.908000000000001</v>
      </c>
      <c r="C140" s="774" t="str">
        <f>'5-Site Interview | Processing'!N107</f>
        <v>55 – 63</v>
      </c>
      <c r="D140" s="761"/>
      <c r="E140" s="771"/>
      <c r="F140" s="771" t="s">
        <v>418</v>
      </c>
      <c r="G140" s="771" t="s">
        <v>419</v>
      </c>
      <c r="H140" s="771" t="s">
        <v>346</v>
      </c>
      <c r="I140" s="761"/>
      <c r="J140" s="761"/>
      <c r="K140" s="761"/>
      <c r="L140" s="761"/>
      <c r="M140" s="761"/>
      <c r="N140" s="761"/>
      <c r="O140" s="761"/>
      <c r="P140" s="761"/>
      <c r="Q140" s="761"/>
      <c r="R140" s="761"/>
      <c r="S140" s="761"/>
      <c r="T140" s="761"/>
      <c r="U140" s="761"/>
      <c r="V140" s="761"/>
      <c r="W140" s="761"/>
      <c r="X140" s="761"/>
      <c r="Y140" s="761"/>
      <c r="Z140" s="775"/>
      <c r="AA140" s="775"/>
      <c r="AB140" s="775"/>
      <c r="AC140" s="775"/>
      <c r="AD140" s="775"/>
      <c r="AE140" s="775"/>
      <c r="AF140" s="775"/>
      <c r="AG140" s="775"/>
      <c r="AH140" s="775"/>
      <c r="AI140" s="775"/>
      <c r="AJ140" s="775"/>
      <c r="AK140" s="775"/>
      <c r="AL140" s="775"/>
      <c r="AM140" s="775"/>
      <c r="AN140" s="775"/>
      <c r="AO140" s="775"/>
      <c r="AP140" s="775"/>
      <c r="AQ140" s="775"/>
      <c r="AR140" s="775"/>
      <c r="AS140" s="775"/>
      <c r="AT140" s="775"/>
      <c r="AU140" s="775"/>
      <c r="AV140" s="775"/>
      <c r="AW140" s="775"/>
      <c r="AX140" s="775"/>
      <c r="AY140" s="775"/>
      <c r="AZ140" s="775"/>
      <c r="BA140" s="775"/>
      <c r="BB140" s="775"/>
      <c r="BC140" s="775"/>
      <c r="BD140" s="775"/>
      <c r="BE140" s="775"/>
      <c r="BF140" s="775"/>
      <c r="BG140" s="775"/>
      <c r="BH140" s="775"/>
      <c r="BI140" s="775"/>
      <c r="BJ140" s="775"/>
      <c r="BK140" s="775"/>
      <c r="BL140" s="775"/>
      <c r="BM140" s="775"/>
      <c r="BN140" s="775"/>
      <c r="BO140" s="775"/>
    </row>
    <row r="141" spans="1:67" s="776" customFormat="1" x14ac:dyDescent="0.25">
      <c r="A141" s="557" t="s">
        <v>385</v>
      </c>
      <c r="B141" s="773">
        <f>'5-Site Interview | Transport'!M94</f>
        <v>31.919999999999998</v>
      </c>
      <c r="C141" s="774" t="str">
        <f>'5-Site Interview | Transport'!N94</f>
        <v>28 – 36</v>
      </c>
      <c r="D141" s="761"/>
      <c r="E141" s="5" t="s">
        <v>407</v>
      </c>
      <c r="F141" s="773">
        <f>'5-Site Interview | Processing'!M108</f>
        <v>28.56</v>
      </c>
      <c r="G141" s="777">
        <f>'5-Site Interview | Processing'!M109</f>
        <v>0.48482379303320428</v>
      </c>
      <c r="H141" s="778">
        <f>B93</f>
        <v>6.8684274288048508</v>
      </c>
      <c r="I141" s="761"/>
      <c r="J141" s="761"/>
      <c r="K141" s="761"/>
      <c r="L141" s="761"/>
      <c r="M141" s="761"/>
      <c r="N141" s="761"/>
      <c r="O141" s="761"/>
      <c r="P141" s="761"/>
      <c r="Q141" s="761"/>
      <c r="R141" s="761"/>
      <c r="S141" s="761"/>
      <c r="T141" s="761"/>
      <c r="U141" s="761"/>
      <c r="V141" s="761"/>
      <c r="W141" s="761"/>
      <c r="X141" s="761"/>
      <c r="Y141" s="761"/>
      <c r="Z141" s="775"/>
      <c r="AA141" s="775"/>
      <c r="AB141" s="775"/>
      <c r="AC141" s="775"/>
      <c r="AD141" s="775"/>
      <c r="AE141" s="775"/>
      <c r="AF141" s="775"/>
      <c r="AG141" s="775"/>
      <c r="AH141" s="775"/>
      <c r="AI141" s="775"/>
      <c r="AJ141" s="775"/>
      <c r="AK141" s="775"/>
      <c r="AL141" s="775"/>
      <c r="AM141" s="775"/>
      <c r="AN141" s="775"/>
      <c r="AO141" s="775"/>
      <c r="AP141" s="775"/>
      <c r="AQ141" s="775"/>
      <c r="AR141" s="775"/>
      <c r="AS141" s="775"/>
      <c r="AT141" s="775"/>
      <c r="AU141" s="775"/>
      <c r="AV141" s="775"/>
      <c r="AW141" s="775"/>
      <c r="AX141" s="775"/>
      <c r="AY141" s="775"/>
      <c r="AZ141" s="775"/>
      <c r="BA141" s="775"/>
      <c r="BB141" s="775"/>
      <c r="BC141" s="775"/>
      <c r="BD141" s="775"/>
      <c r="BE141" s="775"/>
      <c r="BF141" s="775"/>
      <c r="BG141" s="775"/>
      <c r="BH141" s="775"/>
      <c r="BI141" s="775"/>
      <c r="BJ141" s="775"/>
      <c r="BK141" s="775"/>
      <c r="BL141" s="775"/>
      <c r="BM141" s="775"/>
      <c r="BN141" s="775"/>
      <c r="BO141" s="775"/>
    </row>
    <row r="142" spans="1:67" s="776" customFormat="1" x14ac:dyDescent="0.25">
      <c r="A142" s="557" t="s">
        <v>421</v>
      </c>
      <c r="B142" s="773">
        <f>'3-Gold Trader'!M42</f>
        <v>25.56</v>
      </c>
      <c r="C142" s="774" t="str">
        <f>'3-Gold Trader'!N42</f>
        <v>25 – 26</v>
      </c>
      <c r="D142" s="761"/>
      <c r="E142" s="5" t="s">
        <v>408</v>
      </c>
      <c r="F142" s="773">
        <f>'5-Site Interview | Processing'!M110</f>
        <v>30.347999999999999</v>
      </c>
      <c r="G142" s="777">
        <f>'5-Site Interview | Processing'!M111</f>
        <v>0.51517620696679567</v>
      </c>
      <c r="H142" s="778">
        <f>B107</f>
        <v>1.7872688463510358</v>
      </c>
      <c r="I142" s="761"/>
      <c r="J142" s="761"/>
      <c r="K142" s="761"/>
      <c r="L142" s="761"/>
      <c r="M142" s="761"/>
      <c r="N142" s="761"/>
      <c r="O142" s="761"/>
      <c r="P142" s="761"/>
      <c r="Q142" s="761"/>
      <c r="R142" s="761"/>
      <c r="S142" s="761"/>
      <c r="T142" s="761"/>
      <c r="U142" s="761"/>
      <c r="V142" s="761"/>
      <c r="W142" s="761"/>
      <c r="X142" s="761"/>
      <c r="Y142" s="761"/>
      <c r="Z142" s="775"/>
      <c r="AA142" s="775"/>
      <c r="AB142" s="775"/>
      <c r="AC142" s="775"/>
      <c r="AD142" s="775"/>
      <c r="AE142" s="775"/>
      <c r="AF142" s="775"/>
      <c r="AG142" s="775"/>
      <c r="AH142" s="775"/>
      <c r="AI142" s="775"/>
      <c r="AJ142" s="775"/>
      <c r="AK142" s="775"/>
      <c r="AL142" s="775"/>
      <c r="AM142" s="775"/>
      <c r="AN142" s="775"/>
      <c r="AO142" s="775"/>
      <c r="AP142" s="775"/>
      <c r="AQ142" s="775"/>
      <c r="AR142" s="775"/>
      <c r="AS142" s="775"/>
      <c r="AT142" s="775"/>
      <c r="AU142" s="775"/>
      <c r="AV142" s="775"/>
      <c r="AW142" s="775"/>
      <c r="AX142" s="775"/>
      <c r="AY142" s="775"/>
      <c r="AZ142" s="775"/>
      <c r="BA142" s="775"/>
      <c r="BB142" s="775"/>
      <c r="BC142" s="775"/>
      <c r="BD142" s="775"/>
      <c r="BE142" s="775"/>
      <c r="BF142" s="775"/>
      <c r="BG142" s="775"/>
      <c r="BH142" s="775"/>
      <c r="BI142" s="775"/>
      <c r="BJ142" s="775"/>
      <c r="BK142" s="775"/>
      <c r="BL142" s="775"/>
      <c r="BM142" s="775"/>
      <c r="BN142" s="775"/>
      <c r="BO142" s="775"/>
    </row>
    <row r="143" spans="1:67" s="776" customFormat="1" x14ac:dyDescent="0.25">
      <c r="A143" s="768" t="s">
        <v>367</v>
      </c>
      <c r="B143" s="779">
        <f>AVERAGE(B139:B141)</f>
        <v>50.036000000000001</v>
      </c>
      <c r="C143" s="780"/>
      <c r="D143" s="761"/>
      <c r="E143" s="5" t="s">
        <v>409</v>
      </c>
      <c r="F143" s="773" t="str">
        <f>'5-Site Interview | Processing'!M112</f>
        <v>0</v>
      </c>
      <c r="G143" s="777">
        <f>'5-Site Interview | Processing'!M113</f>
        <v>0</v>
      </c>
      <c r="H143" s="778" t="str">
        <f>B121</f>
        <v>0</v>
      </c>
      <c r="I143" s="761"/>
      <c r="J143" s="761"/>
      <c r="K143" s="761"/>
      <c r="L143" s="761"/>
      <c r="M143" s="761"/>
      <c r="N143" s="761"/>
      <c r="O143" s="761"/>
      <c r="P143" s="761"/>
      <c r="Q143" s="761"/>
      <c r="R143" s="761"/>
      <c r="S143" s="761"/>
      <c r="T143" s="761"/>
      <c r="U143" s="761"/>
      <c r="V143" s="761"/>
      <c r="W143" s="761"/>
      <c r="X143" s="761"/>
      <c r="Y143" s="761"/>
      <c r="Z143" s="775"/>
      <c r="AA143" s="775"/>
      <c r="AB143" s="775"/>
      <c r="AC143" s="775"/>
      <c r="AD143" s="775"/>
      <c r="AE143" s="775"/>
      <c r="AF143" s="775"/>
      <c r="AG143" s="775"/>
      <c r="AH143" s="775"/>
      <c r="AI143" s="775"/>
      <c r="AJ143" s="775"/>
      <c r="AK143" s="775"/>
      <c r="AL143" s="775"/>
      <c r="AM143" s="775"/>
      <c r="AN143" s="775"/>
      <c r="AO143" s="775"/>
      <c r="AP143" s="775"/>
      <c r="AQ143" s="775"/>
      <c r="AR143" s="775"/>
      <c r="AS143" s="775"/>
      <c r="AT143" s="775"/>
      <c r="AU143" s="775"/>
      <c r="AV143" s="775"/>
      <c r="AW143" s="775"/>
      <c r="AX143" s="775"/>
      <c r="AY143" s="775"/>
      <c r="AZ143" s="775"/>
      <c r="BA143" s="775"/>
      <c r="BB143" s="775"/>
      <c r="BC143" s="775"/>
      <c r="BD143" s="775"/>
      <c r="BE143" s="775"/>
      <c r="BF143" s="775"/>
      <c r="BG143" s="775"/>
      <c r="BH143" s="775"/>
      <c r="BI143" s="775"/>
      <c r="BJ143" s="775"/>
      <c r="BK143" s="775"/>
      <c r="BL143" s="775"/>
      <c r="BM143" s="775"/>
      <c r="BN143" s="775"/>
      <c r="BO143" s="775"/>
    </row>
    <row r="144" spans="1:67" s="776" customFormat="1" x14ac:dyDescent="0.25">
      <c r="A144" s="762" t="s">
        <v>368</v>
      </c>
      <c r="B144" s="781"/>
      <c r="C144" s="782"/>
      <c r="D144" s="761"/>
      <c r="H144" s="761"/>
      <c r="I144" s="761"/>
      <c r="J144" s="761"/>
      <c r="K144" s="761"/>
      <c r="L144" s="761"/>
      <c r="M144" s="761"/>
      <c r="N144" s="761"/>
      <c r="O144" s="761"/>
      <c r="P144" s="761"/>
      <c r="Q144" s="761"/>
      <c r="R144" s="761"/>
      <c r="S144" s="761"/>
      <c r="T144" s="761"/>
      <c r="U144" s="761"/>
      <c r="V144" s="761"/>
      <c r="W144" s="761"/>
      <c r="X144" s="761"/>
      <c r="Y144" s="761"/>
      <c r="Z144" s="775"/>
      <c r="AA144" s="775"/>
      <c r="AB144" s="775"/>
      <c r="AC144" s="775"/>
      <c r="AD144" s="775"/>
      <c r="AE144" s="775"/>
      <c r="AF144" s="775"/>
      <c r="AG144" s="775"/>
      <c r="AH144" s="775"/>
      <c r="AI144" s="775"/>
      <c r="AJ144" s="775"/>
      <c r="AK144" s="775"/>
      <c r="AL144" s="775"/>
      <c r="AM144" s="775"/>
      <c r="AN144" s="775"/>
      <c r="AO144" s="775"/>
      <c r="AP144" s="775"/>
      <c r="AQ144" s="775"/>
      <c r="AR144" s="775"/>
      <c r="AS144" s="775"/>
      <c r="AT144" s="775"/>
      <c r="AU144" s="775"/>
      <c r="AV144" s="775"/>
      <c r="AW144" s="775"/>
      <c r="AX144" s="775"/>
      <c r="AY144" s="775"/>
      <c r="AZ144" s="775"/>
      <c r="BA144" s="775"/>
      <c r="BB144" s="775"/>
      <c r="BC144" s="775"/>
      <c r="BD144" s="775"/>
      <c r="BE144" s="775"/>
      <c r="BF144" s="775"/>
      <c r="BG144" s="775"/>
      <c r="BH144" s="775"/>
      <c r="BI144" s="775"/>
      <c r="BJ144" s="775"/>
      <c r="BK144" s="775"/>
      <c r="BL144" s="775"/>
      <c r="BM144" s="775"/>
      <c r="BN144" s="775"/>
      <c r="BO144" s="775"/>
    </row>
    <row r="145" spans="1:67" s="787" customFormat="1" x14ac:dyDescent="0.25">
      <c r="A145" s="557" t="s">
        <v>365</v>
      </c>
      <c r="B145" s="783">
        <f>(B139*G141*H141)+(B139*G142*H142)+(B139*G143*H143)</f>
        <v>251.98359589319517</v>
      </c>
      <c r="C145" s="784"/>
      <c r="D145" s="785"/>
      <c r="E145" s="761"/>
      <c r="F145" s="761"/>
      <c r="G145" s="761"/>
      <c r="H145" s="785"/>
      <c r="I145" s="785"/>
      <c r="J145" s="785"/>
      <c r="K145" s="785"/>
      <c r="L145" s="785"/>
      <c r="M145" s="785"/>
      <c r="N145" s="785"/>
      <c r="O145" s="785"/>
      <c r="P145" s="785"/>
      <c r="Q145" s="785"/>
      <c r="R145" s="785"/>
      <c r="S145" s="785"/>
      <c r="T145" s="785"/>
      <c r="U145" s="785"/>
      <c r="V145" s="785"/>
      <c r="W145" s="785"/>
      <c r="X145" s="785"/>
      <c r="Y145" s="785"/>
      <c r="Z145" s="786"/>
      <c r="AA145" s="786"/>
      <c r="AB145" s="786"/>
      <c r="AC145" s="786"/>
      <c r="AD145" s="786"/>
      <c r="AE145" s="786"/>
      <c r="AF145" s="786"/>
      <c r="AG145" s="786"/>
      <c r="AH145" s="786"/>
      <c r="AI145" s="786"/>
      <c r="AJ145" s="786"/>
      <c r="AK145" s="786"/>
      <c r="AL145" s="786"/>
      <c r="AM145" s="786"/>
      <c r="AN145" s="786"/>
      <c r="AO145" s="786"/>
      <c r="AP145" s="786"/>
      <c r="AQ145" s="786"/>
      <c r="AR145" s="786"/>
      <c r="AS145" s="786"/>
      <c r="AT145" s="786"/>
      <c r="AU145" s="786"/>
      <c r="AV145" s="786"/>
      <c r="AW145" s="786"/>
      <c r="AX145" s="786"/>
      <c r="AY145" s="786"/>
      <c r="AZ145" s="786"/>
      <c r="BA145" s="786"/>
      <c r="BB145" s="786"/>
      <c r="BC145" s="786"/>
      <c r="BD145" s="786"/>
      <c r="BE145" s="786"/>
      <c r="BF145" s="786"/>
      <c r="BG145" s="786"/>
      <c r="BH145" s="786"/>
      <c r="BI145" s="786"/>
      <c r="BJ145" s="786"/>
      <c r="BK145" s="786"/>
      <c r="BL145" s="786"/>
      <c r="BM145" s="786"/>
      <c r="BN145" s="786"/>
      <c r="BO145" s="786"/>
    </row>
    <row r="146" spans="1:67" s="776" customFormat="1" x14ac:dyDescent="0.25">
      <c r="A146" s="557" t="s">
        <v>366</v>
      </c>
      <c r="B146" s="783">
        <f>(F141*H141)+(F142*H142)+(F143*H143)</f>
        <v>250.40232231572776</v>
      </c>
      <c r="C146" s="784"/>
      <c r="D146" s="761"/>
      <c r="E146" s="785"/>
      <c r="F146" s="785"/>
      <c r="G146" s="785"/>
      <c r="H146" s="761"/>
      <c r="I146" s="761"/>
      <c r="J146" s="761"/>
      <c r="K146" s="761"/>
      <c r="L146" s="761"/>
      <c r="M146" s="761"/>
      <c r="N146" s="761"/>
      <c r="O146" s="761"/>
      <c r="P146" s="761"/>
      <c r="Q146" s="761"/>
      <c r="R146" s="761"/>
      <c r="S146" s="761"/>
      <c r="T146" s="761"/>
      <c r="U146" s="761"/>
      <c r="V146" s="761"/>
      <c r="W146" s="761"/>
      <c r="X146" s="761"/>
      <c r="Y146" s="761"/>
      <c r="Z146" s="775"/>
      <c r="AA146" s="775"/>
      <c r="AB146" s="775"/>
      <c r="AC146" s="775"/>
      <c r="AD146" s="775"/>
      <c r="AE146" s="775"/>
      <c r="AF146" s="775"/>
      <c r="AG146" s="775"/>
      <c r="AH146" s="775"/>
      <c r="AI146" s="775"/>
      <c r="AJ146" s="775"/>
      <c r="AK146" s="775"/>
      <c r="AL146" s="775"/>
      <c r="AM146" s="775"/>
      <c r="AN146" s="775"/>
      <c r="AO146" s="775"/>
      <c r="AP146" s="775"/>
      <c r="AQ146" s="775"/>
      <c r="AR146" s="775"/>
      <c r="AS146" s="775"/>
      <c r="AT146" s="775"/>
      <c r="AU146" s="775"/>
      <c r="AV146" s="775"/>
      <c r="AW146" s="775"/>
      <c r="AX146" s="775"/>
      <c r="AY146" s="775"/>
      <c r="AZ146" s="775"/>
      <c r="BA146" s="775"/>
      <c r="BB146" s="775"/>
      <c r="BC146" s="775"/>
      <c r="BD146" s="775"/>
      <c r="BE146" s="775"/>
      <c r="BF146" s="775"/>
      <c r="BG146" s="775"/>
      <c r="BH146" s="775"/>
      <c r="BI146" s="775"/>
      <c r="BJ146" s="775"/>
      <c r="BK146" s="775"/>
      <c r="BL146" s="775"/>
      <c r="BM146" s="775"/>
      <c r="BN146" s="775"/>
      <c r="BO146" s="775"/>
    </row>
    <row r="147" spans="1:67" s="776" customFormat="1" x14ac:dyDescent="0.25">
      <c r="A147" s="557" t="s">
        <v>422</v>
      </c>
      <c r="B147" s="783" t="str">
        <f>'3-Gold Trader'!M43</f>
        <v>---</v>
      </c>
      <c r="C147" s="784" t="str">
        <f>'3-Gold Trader'!N43</f>
        <v>0 – 0</v>
      </c>
      <c r="D147" s="761"/>
      <c r="E147" s="785"/>
      <c r="F147" s="785"/>
      <c r="G147" s="785"/>
      <c r="H147" s="761"/>
      <c r="I147" s="761"/>
      <c r="J147" s="761"/>
      <c r="K147" s="761"/>
      <c r="L147" s="761"/>
      <c r="M147" s="761"/>
      <c r="N147" s="761"/>
      <c r="O147" s="761"/>
      <c r="P147" s="761"/>
      <c r="Q147" s="761"/>
      <c r="R147" s="761"/>
      <c r="S147" s="761"/>
      <c r="T147" s="761"/>
      <c r="U147" s="761"/>
      <c r="V147" s="761"/>
      <c r="W147" s="761"/>
      <c r="X147" s="761"/>
      <c r="Y147" s="761"/>
      <c r="Z147" s="775"/>
      <c r="AA147" s="775"/>
      <c r="AB147" s="775"/>
      <c r="AC147" s="775"/>
      <c r="AD147" s="775"/>
      <c r="AE147" s="775"/>
      <c r="AF147" s="775"/>
      <c r="AG147" s="775"/>
      <c r="AH147" s="775"/>
      <c r="AI147" s="775"/>
      <c r="AJ147" s="775"/>
      <c r="AK147" s="775"/>
      <c r="AL147" s="775"/>
      <c r="AM147" s="775"/>
      <c r="AN147" s="775"/>
      <c r="AO147" s="775"/>
      <c r="AP147" s="775"/>
      <c r="AQ147" s="775"/>
      <c r="AR147" s="775"/>
      <c r="AS147" s="775"/>
      <c r="AT147" s="775"/>
      <c r="AU147" s="775"/>
      <c r="AV147" s="775"/>
      <c r="AW147" s="775"/>
      <c r="AX147" s="775"/>
      <c r="AY147" s="775"/>
      <c r="AZ147" s="775"/>
      <c r="BA147" s="775"/>
      <c r="BB147" s="775"/>
      <c r="BC147" s="775"/>
      <c r="BD147" s="775"/>
      <c r="BE147" s="775"/>
      <c r="BF147" s="775"/>
      <c r="BG147" s="775"/>
      <c r="BH147" s="775"/>
      <c r="BI147" s="775"/>
      <c r="BJ147" s="775"/>
      <c r="BK147" s="775"/>
      <c r="BL147" s="775"/>
      <c r="BM147" s="775"/>
      <c r="BN147" s="775"/>
      <c r="BO147" s="775"/>
    </row>
    <row r="148" spans="1:67" s="776" customFormat="1" x14ac:dyDescent="0.25">
      <c r="A148" s="557" t="s">
        <v>420</v>
      </c>
      <c r="B148" s="783" t="str">
        <f>'5-Site Interview | Processing'!M114</f>
        <v>---</v>
      </c>
      <c r="C148" s="784" t="str">
        <f>'5-Site Interview | Processing'!N114</f>
        <v>0 – 0</v>
      </c>
      <c r="D148" s="761"/>
      <c r="E148" s="761"/>
      <c r="F148" s="761"/>
      <c r="G148" s="761"/>
      <c r="H148" s="761"/>
      <c r="I148" s="761"/>
      <c r="J148" s="761"/>
      <c r="K148" s="761"/>
      <c r="L148" s="761"/>
      <c r="M148" s="761"/>
      <c r="N148" s="761"/>
      <c r="O148" s="761"/>
      <c r="P148" s="761"/>
      <c r="Q148" s="761"/>
      <c r="R148" s="761"/>
      <c r="S148" s="761"/>
      <c r="T148" s="761"/>
      <c r="U148" s="761"/>
      <c r="V148" s="761"/>
      <c r="W148" s="761"/>
      <c r="X148" s="761"/>
      <c r="Y148" s="761"/>
      <c r="Z148" s="775"/>
      <c r="AA148" s="775"/>
      <c r="AB148" s="775"/>
      <c r="AC148" s="775"/>
      <c r="AD148" s="775"/>
      <c r="AE148" s="775"/>
      <c r="AF148" s="775"/>
      <c r="AG148" s="775"/>
      <c r="AH148" s="775"/>
      <c r="AI148" s="775"/>
      <c r="AJ148" s="775"/>
      <c r="AK148" s="775"/>
      <c r="AL148" s="775"/>
      <c r="AM148" s="775"/>
      <c r="AN148" s="775"/>
      <c r="AO148" s="775"/>
      <c r="AP148" s="775"/>
      <c r="AQ148" s="775"/>
      <c r="AR148" s="775"/>
      <c r="AS148" s="775"/>
      <c r="AT148" s="775"/>
      <c r="AU148" s="775"/>
      <c r="AV148" s="775"/>
      <c r="AW148" s="775"/>
      <c r="AX148" s="775"/>
      <c r="AY148" s="775"/>
      <c r="AZ148" s="775"/>
      <c r="BA148" s="775"/>
      <c r="BB148" s="775"/>
      <c r="BC148" s="775"/>
      <c r="BD148" s="775"/>
      <c r="BE148" s="775"/>
      <c r="BF148" s="775"/>
      <c r="BG148" s="775"/>
      <c r="BH148" s="775"/>
      <c r="BI148" s="775"/>
      <c r="BJ148" s="775"/>
      <c r="BK148" s="775"/>
      <c r="BL148" s="775"/>
      <c r="BM148" s="775"/>
      <c r="BN148" s="775"/>
      <c r="BO148" s="775"/>
    </row>
    <row r="149" spans="1:67" s="776" customFormat="1" x14ac:dyDescent="0.25">
      <c r="A149" s="557" t="s">
        <v>385</v>
      </c>
      <c r="B149" s="783">
        <f>(B141*G141*H141)+(B141*G142*H142)+(B141*G143*H143)</f>
        <v>135.68347471172046</v>
      </c>
      <c r="C149" s="784"/>
      <c r="D149" s="761"/>
      <c r="E149" s="761"/>
      <c r="F149" s="761"/>
      <c r="G149" s="761"/>
      <c r="H149" s="761"/>
      <c r="I149" s="761"/>
      <c r="J149" s="761"/>
      <c r="K149" s="761"/>
      <c r="L149" s="761"/>
      <c r="M149" s="761"/>
      <c r="N149" s="761"/>
      <c r="O149" s="761"/>
      <c r="P149" s="761"/>
      <c r="Q149" s="761"/>
      <c r="R149" s="761"/>
      <c r="S149" s="761"/>
      <c r="T149" s="761"/>
      <c r="U149" s="761"/>
      <c r="V149" s="761"/>
      <c r="W149" s="761"/>
      <c r="X149" s="761"/>
      <c r="Y149" s="761"/>
      <c r="Z149" s="775"/>
      <c r="AA149" s="775"/>
      <c r="AB149" s="775"/>
      <c r="AC149" s="775"/>
      <c r="AD149" s="775"/>
      <c r="AE149" s="775"/>
      <c r="AF149" s="775"/>
      <c r="AG149" s="775"/>
      <c r="AH149" s="775"/>
      <c r="AI149" s="775"/>
      <c r="AJ149" s="775"/>
      <c r="AK149" s="775"/>
      <c r="AL149" s="775"/>
      <c r="AM149" s="775"/>
      <c r="AN149" s="775"/>
      <c r="AO149" s="775"/>
      <c r="AP149" s="775"/>
      <c r="AQ149" s="775"/>
      <c r="AR149" s="775"/>
      <c r="AS149" s="775"/>
      <c r="AT149" s="775"/>
      <c r="AU149" s="775"/>
      <c r="AV149" s="775"/>
      <c r="AW149" s="775"/>
      <c r="AX149" s="775"/>
      <c r="AY149" s="775"/>
      <c r="AZ149" s="775"/>
      <c r="BA149" s="775"/>
      <c r="BB149" s="775"/>
      <c r="BC149" s="775"/>
      <c r="BD149" s="775"/>
      <c r="BE149" s="775"/>
      <c r="BF149" s="775"/>
      <c r="BG149" s="775"/>
      <c r="BH149" s="775"/>
      <c r="BI149" s="775"/>
      <c r="BJ149" s="775"/>
      <c r="BK149" s="775"/>
      <c r="BL149" s="775"/>
      <c r="BM149" s="775"/>
      <c r="BN149" s="775"/>
      <c r="BO149" s="775"/>
    </row>
    <row r="150" spans="1:67" s="776" customFormat="1" x14ac:dyDescent="0.25">
      <c r="A150" s="768" t="s">
        <v>367</v>
      </c>
      <c r="B150" s="788">
        <f>AVERAGE(B145:B149)</f>
        <v>212.68979764021446</v>
      </c>
      <c r="C150" s="789"/>
      <c r="D150" s="761"/>
      <c r="E150" s="761"/>
      <c r="F150" s="761"/>
      <c r="G150" s="761"/>
      <c r="H150" s="761"/>
      <c r="I150" s="761"/>
      <c r="J150" s="761"/>
      <c r="K150" s="761"/>
      <c r="L150" s="761"/>
      <c r="M150" s="761"/>
      <c r="N150" s="761"/>
      <c r="O150" s="761"/>
      <c r="P150" s="761"/>
      <c r="Q150" s="761"/>
      <c r="R150" s="761"/>
      <c r="S150" s="761"/>
      <c r="T150" s="761"/>
      <c r="U150" s="761"/>
      <c r="V150" s="761"/>
      <c r="W150" s="761"/>
      <c r="X150" s="761"/>
      <c r="Y150" s="761"/>
      <c r="Z150" s="775"/>
      <c r="AA150" s="775"/>
      <c r="AB150" s="775"/>
      <c r="AC150" s="775"/>
      <c r="AD150" s="775"/>
      <c r="AE150" s="775"/>
      <c r="AF150" s="775"/>
      <c r="AG150" s="775"/>
      <c r="AH150" s="775"/>
      <c r="AI150" s="775"/>
      <c r="AJ150" s="775"/>
      <c r="AK150" s="775"/>
      <c r="AL150" s="775"/>
      <c r="AM150" s="775"/>
      <c r="AN150" s="775"/>
      <c r="AO150" s="775"/>
      <c r="AP150" s="775"/>
      <c r="AQ150" s="775"/>
      <c r="AR150" s="775"/>
      <c r="AS150" s="775"/>
      <c r="AT150" s="775"/>
      <c r="AU150" s="775"/>
      <c r="AV150" s="775"/>
      <c r="AW150" s="775"/>
      <c r="AX150" s="775"/>
      <c r="AY150" s="775"/>
      <c r="AZ150" s="775"/>
      <c r="BA150" s="775"/>
      <c r="BB150" s="775"/>
      <c r="BC150" s="775"/>
      <c r="BD150" s="775"/>
      <c r="BE150" s="775"/>
      <c r="BF150" s="775"/>
      <c r="BG150" s="775"/>
      <c r="BH150" s="775"/>
      <c r="BI150" s="775"/>
      <c r="BJ150" s="775"/>
      <c r="BK150" s="775"/>
      <c r="BL150" s="775"/>
      <c r="BM150" s="775"/>
      <c r="BN150" s="775"/>
      <c r="BO150" s="775"/>
    </row>
    <row r="151" spans="1:67" s="776" customFormat="1" x14ac:dyDescent="0.25">
      <c r="A151" s="762" t="s">
        <v>369</v>
      </c>
      <c r="B151" s="771"/>
      <c r="C151" s="772"/>
      <c r="D151" s="761"/>
      <c r="E151" s="761"/>
      <c r="F151" s="761"/>
      <c r="G151" s="761"/>
      <c r="H151" s="761"/>
      <c r="I151" s="761"/>
      <c r="J151" s="761"/>
      <c r="K151" s="761"/>
      <c r="L151" s="761"/>
      <c r="M151" s="761"/>
      <c r="N151" s="761"/>
      <c r="O151" s="761"/>
      <c r="P151" s="761"/>
      <c r="Q151" s="761"/>
      <c r="R151" s="761"/>
      <c r="S151" s="761"/>
      <c r="T151" s="761"/>
      <c r="U151" s="761"/>
      <c r="V151" s="761"/>
      <c r="W151" s="761"/>
      <c r="X151" s="761"/>
      <c r="Y151" s="761"/>
      <c r="Z151" s="775"/>
      <c r="AA151" s="775"/>
      <c r="AB151" s="775"/>
      <c r="AC151" s="775"/>
      <c r="AD151" s="775"/>
      <c r="AE151" s="775"/>
      <c r="AF151" s="775"/>
      <c r="AG151" s="775"/>
      <c r="AH151" s="775"/>
      <c r="AI151" s="775"/>
      <c r="AJ151" s="775"/>
      <c r="AK151" s="775"/>
      <c r="AL151" s="775"/>
      <c r="AM151" s="775"/>
      <c r="AN151" s="775"/>
      <c r="AO151" s="775"/>
      <c r="AP151" s="775"/>
      <c r="AQ151" s="775"/>
      <c r="AR151" s="775"/>
      <c r="AS151" s="775"/>
      <c r="AT151" s="775"/>
      <c r="AU151" s="775"/>
      <c r="AV151" s="775"/>
      <c r="AW151" s="775"/>
      <c r="AX151" s="775"/>
      <c r="AY151" s="775"/>
      <c r="AZ151" s="775"/>
      <c r="BA151" s="775"/>
      <c r="BB151" s="775"/>
      <c r="BC151" s="775"/>
      <c r="BD151" s="775"/>
      <c r="BE151" s="775"/>
      <c r="BF151" s="775"/>
      <c r="BG151" s="775"/>
      <c r="BH151" s="775"/>
      <c r="BI151" s="775"/>
      <c r="BJ151" s="775"/>
      <c r="BK151" s="775"/>
      <c r="BL151" s="775"/>
      <c r="BM151" s="775"/>
      <c r="BN151" s="775"/>
      <c r="BO151" s="775"/>
    </row>
    <row r="152" spans="1:67" s="787" customFormat="1" x14ac:dyDescent="0.25">
      <c r="A152" s="557" t="s">
        <v>423</v>
      </c>
      <c r="B152" s="783">
        <f>'5-Site Interview | Extraction'!M100</f>
        <v>430</v>
      </c>
      <c r="C152" s="784" t="str">
        <f>'5-Site Interview | Extraction'!N100</f>
        <v>400 – 460</v>
      </c>
      <c r="D152" s="785"/>
      <c r="E152" s="761"/>
      <c r="F152" s="761"/>
      <c r="G152" s="761"/>
      <c r="H152" s="785"/>
      <c r="I152" s="785"/>
      <c r="J152" s="785"/>
      <c r="K152" s="785"/>
      <c r="L152" s="785"/>
      <c r="M152" s="785"/>
      <c r="N152" s="785"/>
      <c r="O152" s="785"/>
      <c r="P152" s="785"/>
      <c r="Q152" s="785"/>
      <c r="R152" s="785"/>
      <c r="S152" s="785"/>
      <c r="T152" s="785"/>
      <c r="U152" s="785"/>
      <c r="V152" s="785"/>
      <c r="W152" s="785"/>
      <c r="X152" s="785"/>
      <c r="Y152" s="785"/>
      <c r="Z152" s="786"/>
      <c r="AA152" s="786"/>
      <c r="AB152" s="786"/>
      <c r="AC152" s="786"/>
      <c r="AD152" s="786"/>
      <c r="AE152" s="786"/>
      <c r="AF152" s="786"/>
      <c r="AG152" s="786"/>
      <c r="AH152" s="786"/>
      <c r="AI152" s="786"/>
      <c r="AJ152" s="786"/>
      <c r="AK152" s="786"/>
      <c r="AL152" s="786"/>
      <c r="AM152" s="786"/>
      <c r="AN152" s="786"/>
      <c r="AO152" s="786"/>
      <c r="AP152" s="786"/>
      <c r="AQ152" s="786"/>
      <c r="AR152" s="786"/>
      <c r="AS152" s="786"/>
      <c r="AT152" s="786"/>
      <c r="AU152" s="786"/>
      <c r="AV152" s="786"/>
      <c r="AW152" s="786"/>
      <c r="AX152" s="786"/>
      <c r="AY152" s="786"/>
      <c r="AZ152" s="786"/>
      <c r="BA152" s="786"/>
      <c r="BB152" s="786"/>
      <c r="BC152" s="786"/>
      <c r="BD152" s="786"/>
      <c r="BE152" s="786"/>
      <c r="BF152" s="786"/>
      <c r="BG152" s="786"/>
      <c r="BH152" s="786"/>
      <c r="BI152" s="786"/>
      <c r="BJ152" s="786"/>
      <c r="BK152" s="786"/>
      <c r="BL152" s="786"/>
      <c r="BM152" s="786"/>
      <c r="BN152" s="786"/>
      <c r="BO152" s="786"/>
    </row>
    <row r="153" spans="1:67" s="271" customFormat="1" x14ac:dyDescent="0.25">
      <c r="A153" s="557" t="s">
        <v>424</v>
      </c>
      <c r="B153" s="783">
        <f>'5-Site Interview | Processing'!M115</f>
        <v>408</v>
      </c>
      <c r="C153" s="784" t="str">
        <f>'5-Site Interview | Processing'!N115</f>
        <v>400 – 416</v>
      </c>
      <c r="D153" s="372"/>
      <c r="E153" s="785"/>
      <c r="F153" s="785"/>
      <c r="G153" s="785"/>
      <c r="H153" s="372"/>
      <c r="I153" s="372"/>
      <c r="J153" s="372"/>
      <c r="K153" s="372"/>
      <c r="L153" s="372"/>
      <c r="M153" s="372"/>
      <c r="N153" s="372"/>
      <c r="O153" s="372"/>
      <c r="P153" s="372"/>
      <c r="Q153" s="372"/>
      <c r="R153" s="372"/>
      <c r="S153" s="372"/>
      <c r="T153" s="372"/>
      <c r="U153" s="372"/>
      <c r="V153" s="372"/>
      <c r="W153" s="372"/>
      <c r="X153" s="372"/>
      <c r="Y153" s="372"/>
      <c r="Z153" s="305"/>
      <c r="AA153" s="305"/>
      <c r="AB153" s="305"/>
      <c r="AC153" s="305"/>
      <c r="AD153" s="305"/>
      <c r="AE153" s="305"/>
      <c r="AF153" s="305"/>
      <c r="AG153" s="305"/>
      <c r="AH153" s="305"/>
      <c r="AI153" s="305"/>
      <c r="AJ153" s="305"/>
      <c r="AK153" s="305"/>
      <c r="AL153" s="305"/>
      <c r="AM153" s="305"/>
      <c r="AN153" s="305"/>
      <c r="AO153" s="305"/>
      <c r="AP153" s="305"/>
      <c r="AQ153" s="305"/>
      <c r="AR153" s="305"/>
      <c r="AS153" s="305"/>
      <c r="AT153" s="305"/>
      <c r="AU153" s="305"/>
      <c r="AV153" s="305"/>
      <c r="AW153" s="305"/>
      <c r="AX153" s="305"/>
      <c r="AY153" s="305"/>
      <c r="AZ153" s="305"/>
      <c r="BA153" s="305"/>
      <c r="BB153" s="305"/>
      <c r="BC153" s="305"/>
      <c r="BD153" s="305"/>
      <c r="BE153" s="305"/>
      <c r="BF153" s="305"/>
      <c r="BG153" s="305"/>
      <c r="BH153" s="305"/>
      <c r="BI153" s="305"/>
      <c r="BJ153" s="305"/>
      <c r="BK153" s="305"/>
      <c r="BL153" s="305"/>
      <c r="BM153" s="305"/>
      <c r="BN153" s="305"/>
      <c r="BO153" s="305"/>
    </row>
    <row r="154" spans="1:67" s="795" customFormat="1" x14ac:dyDescent="0.25">
      <c r="A154" s="790" t="s">
        <v>425</v>
      </c>
      <c r="B154" s="791">
        <f>'5-Site Interview | Transport'!M95</f>
        <v>30</v>
      </c>
      <c r="C154" s="792" t="str">
        <f>'5-Site Interview | Transport'!N95</f>
        <v>28 – 32</v>
      </c>
      <c r="D154" s="793"/>
      <c r="E154" s="372"/>
      <c r="F154" s="372"/>
      <c r="G154" s="372"/>
      <c r="H154" s="793"/>
      <c r="I154" s="793"/>
      <c r="J154" s="793"/>
      <c r="K154" s="793"/>
      <c r="L154" s="793"/>
      <c r="M154" s="793"/>
      <c r="N154" s="793"/>
      <c r="O154" s="793"/>
      <c r="P154" s="793"/>
      <c r="Q154" s="793"/>
      <c r="R154" s="793"/>
      <c r="S154" s="793"/>
      <c r="T154" s="793"/>
      <c r="U154" s="793"/>
      <c r="V154" s="793"/>
      <c r="W154" s="793"/>
      <c r="X154" s="793"/>
      <c r="Y154" s="793"/>
      <c r="Z154" s="794"/>
      <c r="AA154" s="794"/>
      <c r="AB154" s="794"/>
      <c r="AC154" s="794"/>
      <c r="AD154" s="794"/>
      <c r="AE154" s="794"/>
      <c r="AF154" s="794"/>
      <c r="AG154" s="794"/>
      <c r="AH154" s="794"/>
      <c r="AI154" s="794"/>
      <c r="AJ154" s="794"/>
      <c r="AK154" s="794"/>
      <c r="AL154" s="794"/>
      <c r="AM154" s="794"/>
      <c r="AN154" s="794"/>
      <c r="AO154" s="794"/>
      <c r="AP154" s="794"/>
      <c r="AQ154" s="794"/>
      <c r="AR154" s="794"/>
      <c r="AS154" s="794"/>
      <c r="AT154" s="794"/>
      <c r="AU154" s="794"/>
      <c r="AV154" s="794"/>
      <c r="AW154" s="794"/>
      <c r="AX154" s="794"/>
      <c r="AY154" s="794"/>
      <c r="AZ154" s="794"/>
      <c r="BA154" s="794"/>
      <c r="BB154" s="794"/>
      <c r="BC154" s="794"/>
      <c r="BD154" s="794"/>
      <c r="BE154" s="794"/>
      <c r="BF154" s="794"/>
      <c r="BG154" s="794"/>
      <c r="BH154" s="794"/>
      <c r="BI154" s="794"/>
      <c r="BJ154" s="794"/>
      <c r="BK154" s="794"/>
      <c r="BL154" s="794"/>
      <c r="BM154" s="794"/>
      <c r="BN154" s="794"/>
      <c r="BO154" s="794"/>
    </row>
    <row r="155" spans="1:67" s="795" customFormat="1" x14ac:dyDescent="0.25">
      <c r="A155" s="768"/>
      <c r="B155" s="783"/>
      <c r="C155" s="784"/>
      <c r="D155" s="793"/>
      <c r="E155" s="793"/>
      <c r="F155" s="793"/>
      <c r="G155" s="793"/>
      <c r="H155" s="793"/>
      <c r="I155" s="793"/>
      <c r="J155" s="793"/>
      <c r="K155" s="793"/>
      <c r="L155" s="793"/>
      <c r="M155" s="793"/>
      <c r="N155" s="793"/>
      <c r="O155" s="793"/>
      <c r="P155" s="793"/>
      <c r="Q155" s="793"/>
      <c r="R155" s="793"/>
      <c r="S155" s="793"/>
      <c r="T155" s="793"/>
      <c r="U155" s="793"/>
      <c r="V155" s="793"/>
      <c r="W155" s="793"/>
      <c r="X155" s="793"/>
      <c r="Y155" s="793"/>
      <c r="Z155" s="794"/>
      <c r="AA155" s="794"/>
      <c r="AB155" s="794"/>
      <c r="AC155" s="794"/>
      <c r="AD155" s="794"/>
      <c r="AE155" s="794"/>
      <c r="AF155" s="794"/>
      <c r="AG155" s="794"/>
      <c r="AH155" s="794"/>
      <c r="AI155" s="794"/>
      <c r="AJ155" s="794"/>
      <c r="AK155" s="794"/>
      <c r="AL155" s="794"/>
      <c r="AM155" s="794"/>
      <c r="AN155" s="794"/>
      <c r="AO155" s="794"/>
      <c r="AP155" s="794"/>
      <c r="AQ155" s="794"/>
      <c r="AR155" s="794"/>
      <c r="AS155" s="794"/>
      <c r="AT155" s="794"/>
      <c r="AU155" s="794"/>
      <c r="AV155" s="794"/>
      <c r="AW155" s="794"/>
      <c r="AX155" s="794"/>
      <c r="AY155" s="794"/>
      <c r="AZ155" s="794"/>
      <c r="BA155" s="794"/>
      <c r="BB155" s="794"/>
      <c r="BC155" s="794"/>
      <c r="BD155" s="794"/>
      <c r="BE155" s="794"/>
      <c r="BF155" s="794"/>
      <c r="BG155" s="794"/>
      <c r="BH155" s="794"/>
      <c r="BI155" s="794"/>
      <c r="BJ155" s="794"/>
      <c r="BK155" s="794"/>
      <c r="BL155" s="794"/>
      <c r="BM155" s="794"/>
      <c r="BN155" s="794"/>
      <c r="BO155" s="794"/>
    </row>
    <row r="156" spans="1:67" s="799" customFormat="1" x14ac:dyDescent="0.25">
      <c r="A156" s="796"/>
      <c r="B156" s="783"/>
      <c r="C156" s="784"/>
      <c r="D156" s="797"/>
      <c r="E156" s="793"/>
      <c r="F156" s="793"/>
      <c r="G156" s="793"/>
      <c r="H156" s="797"/>
      <c r="I156" s="797"/>
      <c r="J156" s="797"/>
      <c r="K156" s="797"/>
      <c r="L156" s="797"/>
      <c r="M156" s="797"/>
      <c r="N156" s="797"/>
      <c r="O156" s="797"/>
      <c r="P156" s="797"/>
      <c r="Q156" s="797"/>
      <c r="R156" s="797"/>
      <c r="S156" s="797"/>
      <c r="T156" s="797"/>
      <c r="U156" s="797"/>
      <c r="V156" s="797"/>
      <c r="W156" s="797"/>
      <c r="X156" s="797"/>
      <c r="Y156" s="797"/>
      <c r="Z156" s="798"/>
      <c r="AA156" s="798"/>
      <c r="AB156" s="798"/>
      <c r="AC156" s="798"/>
      <c r="AD156" s="798"/>
      <c r="AE156" s="798"/>
      <c r="AF156" s="798"/>
      <c r="AG156" s="798"/>
      <c r="AH156" s="798"/>
      <c r="AI156" s="798"/>
      <c r="AJ156" s="798"/>
      <c r="AK156" s="798"/>
      <c r="AL156" s="798"/>
      <c r="AM156" s="798"/>
      <c r="AN156" s="798"/>
      <c r="AO156" s="798"/>
      <c r="AP156" s="798"/>
      <c r="AQ156" s="798"/>
      <c r="AR156" s="798"/>
      <c r="AS156" s="798"/>
      <c r="AT156" s="798"/>
      <c r="AU156" s="798"/>
      <c r="AV156" s="798"/>
      <c r="AW156" s="798"/>
      <c r="AX156" s="798"/>
      <c r="AY156" s="798"/>
      <c r="AZ156" s="798"/>
      <c r="BA156" s="798"/>
      <c r="BB156" s="798"/>
      <c r="BC156" s="798"/>
      <c r="BD156" s="798"/>
      <c r="BE156" s="798"/>
      <c r="BF156" s="798"/>
      <c r="BG156" s="798"/>
      <c r="BH156" s="798"/>
      <c r="BI156" s="798"/>
      <c r="BJ156" s="798"/>
      <c r="BK156" s="798"/>
      <c r="BL156" s="798"/>
      <c r="BM156" s="798"/>
      <c r="BN156" s="798"/>
      <c r="BO156" s="798"/>
    </row>
    <row r="157" spans="1:67" s="795" customFormat="1" x14ac:dyDescent="0.25">
      <c r="A157" s="800" t="s">
        <v>426</v>
      </c>
      <c r="B157" s="788">
        <f>SUM(B152:B156)</f>
        <v>868</v>
      </c>
      <c r="C157" s="801"/>
      <c r="D157" s="793"/>
      <c r="E157" s="797"/>
      <c r="F157" s="797"/>
      <c r="G157" s="797"/>
      <c r="H157" s="793"/>
      <c r="I157" s="793"/>
      <c r="J157" s="793"/>
      <c r="K157" s="793"/>
      <c r="L157" s="793"/>
      <c r="M157" s="793"/>
      <c r="N157" s="793"/>
      <c r="O157" s="793"/>
      <c r="P157" s="793"/>
      <c r="Q157" s="793"/>
      <c r="R157" s="793"/>
      <c r="S157" s="793"/>
      <c r="T157" s="793"/>
      <c r="U157" s="793"/>
      <c r="V157" s="793"/>
      <c r="W157" s="793"/>
      <c r="X157" s="793"/>
      <c r="Y157" s="793"/>
      <c r="Z157" s="794"/>
      <c r="AA157" s="794"/>
      <c r="AB157" s="794"/>
      <c r="AC157" s="794"/>
      <c r="AD157" s="794"/>
      <c r="AE157" s="794"/>
      <c r="AF157" s="794"/>
      <c r="AG157" s="794"/>
      <c r="AH157" s="794"/>
      <c r="AI157" s="794"/>
      <c r="AJ157" s="794"/>
      <c r="AK157" s="794"/>
      <c r="AL157" s="794"/>
      <c r="AM157" s="794"/>
      <c r="AN157" s="794"/>
      <c r="AO157" s="794"/>
      <c r="AP157" s="794"/>
      <c r="AQ157" s="794"/>
      <c r="AR157" s="794"/>
      <c r="AS157" s="794"/>
      <c r="AT157" s="794"/>
      <c r="AU157" s="794"/>
      <c r="AV157" s="794"/>
      <c r="AW157" s="794"/>
      <c r="AX157" s="794"/>
      <c r="AY157" s="794"/>
      <c r="AZ157" s="794"/>
      <c r="BA157" s="794"/>
      <c r="BB157" s="794"/>
      <c r="BC157" s="794"/>
      <c r="BD157" s="794"/>
      <c r="BE157" s="794"/>
      <c r="BF157" s="794"/>
      <c r="BG157" s="794"/>
      <c r="BH157" s="794"/>
      <c r="BI157" s="794"/>
      <c r="BJ157" s="794"/>
      <c r="BK157" s="794"/>
      <c r="BL157" s="794"/>
      <c r="BM157" s="794"/>
      <c r="BN157" s="794"/>
      <c r="BO157" s="794"/>
    </row>
    <row r="158" spans="1:67" s="795" customFormat="1" x14ac:dyDescent="0.25">
      <c r="A158" s="271"/>
      <c r="B158" s="271"/>
      <c r="C158" s="305"/>
      <c r="D158" s="793"/>
      <c r="E158" s="793"/>
      <c r="F158" s="793"/>
      <c r="G158" s="793"/>
      <c r="H158" s="793"/>
      <c r="I158" s="793"/>
      <c r="J158" s="793"/>
      <c r="K158" s="793"/>
      <c r="L158" s="793"/>
      <c r="M158" s="793"/>
      <c r="N158" s="793"/>
      <c r="O158" s="793"/>
      <c r="P158" s="793"/>
      <c r="Q158" s="793"/>
      <c r="R158" s="793"/>
      <c r="S158" s="793"/>
      <c r="T158" s="793"/>
      <c r="U158" s="793"/>
      <c r="V158" s="793"/>
      <c r="W158" s="793"/>
      <c r="X158" s="793"/>
      <c r="Y158" s="793"/>
      <c r="Z158" s="794"/>
      <c r="AA158" s="794"/>
      <c r="AB158" s="794"/>
      <c r="AC158" s="794"/>
      <c r="AD158" s="794"/>
      <c r="AE158" s="794"/>
      <c r="AF158" s="794"/>
      <c r="AG158" s="794"/>
      <c r="AH158" s="794"/>
      <c r="AI158" s="794"/>
      <c r="AJ158" s="794"/>
      <c r="AK158" s="794"/>
      <c r="AL158" s="794"/>
      <c r="AM158" s="794"/>
      <c r="AN158" s="794"/>
      <c r="AO158" s="794"/>
      <c r="AP158" s="794"/>
      <c r="AQ158" s="794"/>
      <c r="AR158" s="794"/>
      <c r="AS158" s="794"/>
      <c r="AT158" s="794"/>
      <c r="AU158" s="794"/>
      <c r="AV158" s="794"/>
      <c r="AW158" s="794"/>
      <c r="AX158" s="794"/>
      <c r="AY158" s="794"/>
      <c r="AZ158" s="794"/>
      <c r="BA158" s="794"/>
      <c r="BB158" s="794"/>
      <c r="BC158" s="794"/>
      <c r="BD158" s="794"/>
      <c r="BE158" s="794"/>
      <c r="BF158" s="794"/>
      <c r="BG158" s="794"/>
      <c r="BH158" s="794"/>
      <c r="BI158" s="794"/>
      <c r="BJ158" s="794"/>
      <c r="BK158" s="794"/>
      <c r="BL158" s="794"/>
      <c r="BM158" s="794"/>
      <c r="BN158" s="794"/>
      <c r="BO158" s="794"/>
    </row>
    <row r="159" spans="1:67" x14ac:dyDescent="0.25">
      <c r="E159" s="305"/>
      <c r="F159" s="305"/>
      <c r="G159" s="305"/>
    </row>
  </sheetData>
  <sheetProtection algorithmName="SHA-512" hashValue="x/YqqsCLrA7lGsmg/wqMgxsVJSeBbMn1qDM7Ye3qC2HIyh+IDiOkYhW4mkigBt9AtK3bjtE9taad+xvgWL90oA==" saltValue="0pCP0Ui3hE3D0jplg79pkg==" spinCount="100000" sheet="1" objects="1" scenarios="1"/>
  <mergeCells count="46">
    <mergeCell ref="B10:C10"/>
    <mergeCell ref="F4:G4"/>
    <mergeCell ref="F5:G5"/>
    <mergeCell ref="H4:I4"/>
    <mergeCell ref="H5:I5"/>
    <mergeCell ref="B6:C6"/>
    <mergeCell ref="B7:C7"/>
    <mergeCell ref="F8:G8"/>
    <mergeCell ref="F7:G7"/>
    <mergeCell ref="F6:G6"/>
    <mergeCell ref="B8:C8"/>
    <mergeCell ref="H6:I6"/>
    <mergeCell ref="F9:G9"/>
    <mergeCell ref="A1:J1"/>
    <mergeCell ref="A2:J2"/>
    <mergeCell ref="B4:C4"/>
    <mergeCell ref="B5:C5"/>
    <mergeCell ref="B9:C9"/>
    <mergeCell ref="B26:C26"/>
    <mergeCell ref="D28:G28"/>
    <mergeCell ref="D26:G27"/>
    <mergeCell ref="B11:C11"/>
    <mergeCell ref="A13:J13"/>
    <mergeCell ref="B15:C15"/>
    <mergeCell ref="D15:E15"/>
    <mergeCell ref="F15:G15"/>
    <mergeCell ref="H15:I15"/>
    <mergeCell ref="D29:G37"/>
    <mergeCell ref="D39:G47"/>
    <mergeCell ref="D49:G57"/>
    <mergeCell ref="D59:G65"/>
    <mergeCell ref="D67:G73"/>
    <mergeCell ref="D38:G38"/>
    <mergeCell ref="D48:G48"/>
    <mergeCell ref="E139:H139"/>
    <mergeCell ref="A131:C131"/>
    <mergeCell ref="D74:G74"/>
    <mergeCell ref="D66:G66"/>
    <mergeCell ref="D58:G58"/>
    <mergeCell ref="D110:G110"/>
    <mergeCell ref="D96:G96"/>
    <mergeCell ref="D82:G82"/>
    <mergeCell ref="D75:G81"/>
    <mergeCell ref="D83:G95"/>
    <mergeCell ref="D97:G109"/>
    <mergeCell ref="D111:G123"/>
  </mergeCells>
  <pageMargins left="0.7" right="0.7" top="0.75" bottom="0.75" header="0.3" footer="0.3"/>
  <pageSetup orientation="portrait"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4:A142"/>
  <sheetViews>
    <sheetView topLeftCell="A124" workbookViewId="0">
      <selection activeCell="A128" sqref="A128:A142"/>
    </sheetView>
  </sheetViews>
  <sheetFormatPr defaultRowHeight="15" x14ac:dyDescent="0.25"/>
  <cols>
    <col min="1" max="1" width="26.42578125" customWidth="1"/>
  </cols>
  <sheetData>
    <row r="124" spans="1:1" x14ac:dyDescent="0.25">
      <c r="A124" t="s">
        <v>17</v>
      </c>
    </row>
    <row r="125" spans="1:1" x14ac:dyDescent="0.25">
      <c r="A125" t="s">
        <v>18</v>
      </c>
    </row>
    <row r="126" spans="1:1" x14ac:dyDescent="0.25">
      <c r="A126" t="s">
        <v>19</v>
      </c>
    </row>
    <row r="129" spans="1:1" x14ac:dyDescent="0.25">
      <c r="A129" t="s">
        <v>238</v>
      </c>
    </row>
    <row r="130" spans="1:1" x14ac:dyDescent="0.25">
      <c r="A130" t="s">
        <v>237</v>
      </c>
    </row>
    <row r="131" spans="1:1" x14ac:dyDescent="0.25">
      <c r="A131" t="s">
        <v>245</v>
      </c>
    </row>
    <row r="132" spans="1:1" x14ac:dyDescent="0.25">
      <c r="A132" t="s">
        <v>239</v>
      </c>
    </row>
    <row r="133" spans="1:1" x14ac:dyDescent="0.25">
      <c r="A133" t="s">
        <v>23</v>
      </c>
    </row>
    <row r="134" spans="1:1" x14ac:dyDescent="0.25">
      <c r="A134" t="s">
        <v>247</v>
      </c>
    </row>
    <row r="135" spans="1:1" x14ac:dyDescent="0.25">
      <c r="A135" t="s">
        <v>248</v>
      </c>
    </row>
    <row r="136" spans="1:1" x14ac:dyDescent="0.25">
      <c r="A136" t="s">
        <v>246</v>
      </c>
    </row>
    <row r="137" spans="1:1" x14ac:dyDescent="0.25">
      <c r="A137" t="s">
        <v>241</v>
      </c>
    </row>
    <row r="138" spans="1:1" x14ac:dyDescent="0.25">
      <c r="A138" t="s">
        <v>242</v>
      </c>
    </row>
    <row r="139" spans="1:1" x14ac:dyDescent="0.25">
      <c r="A139" t="s">
        <v>243</v>
      </c>
    </row>
    <row r="140" spans="1:1" x14ac:dyDescent="0.25">
      <c r="A140" t="s">
        <v>240</v>
      </c>
    </row>
    <row r="141" spans="1:1" x14ac:dyDescent="0.25">
      <c r="A141" t="s">
        <v>236</v>
      </c>
    </row>
    <row r="142" spans="1:1" x14ac:dyDescent="0.25">
      <c r="A142" t="s">
        <v>244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vt:i4>
      </vt:variant>
    </vt:vector>
  </HeadingPairs>
  <TitlesOfParts>
    <vt:vector size="16" baseType="lpstr">
      <vt:lpstr>0-Unit Conversion Tool</vt:lpstr>
      <vt:lpstr>1-Location Info</vt:lpstr>
      <vt:lpstr>2-Community</vt:lpstr>
      <vt:lpstr>3-Gold Trader</vt:lpstr>
      <vt:lpstr>4-ASGM Site Observations</vt:lpstr>
      <vt:lpstr>5-Site Interview | Extraction</vt:lpstr>
      <vt:lpstr>5-Site Interview | Transport</vt:lpstr>
      <vt:lpstr>5-Site Interview | Processing</vt:lpstr>
      <vt:lpstr>5-Site Interview | Earnings</vt:lpstr>
      <vt:lpstr>6-HgAu Ratio measures</vt:lpstr>
      <vt:lpstr>7-Site Summary</vt:lpstr>
      <vt:lpstr>drop-downs (hidden)</vt:lpstr>
      <vt:lpstr>interviewee</vt:lpstr>
      <vt:lpstr>SiteType</vt:lpstr>
      <vt:lpstr>stakeholder_list</vt:lpstr>
      <vt:lpstr>stakeholderlist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Negulic</dc:creator>
  <cp:lastModifiedBy>Jennifer O'Neill</cp:lastModifiedBy>
  <cp:lastPrinted>2017-12-06T21:57:13Z</cp:lastPrinted>
  <dcterms:created xsi:type="dcterms:W3CDTF">2017-02-27T15:42:16Z</dcterms:created>
  <dcterms:modified xsi:type="dcterms:W3CDTF">2017-12-16T21:55:20Z</dcterms:modified>
</cp:coreProperties>
</file>